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1"/>
  <workbookPr/>
  <mc:AlternateContent xmlns:mc="http://schemas.openxmlformats.org/markup-compatibility/2006">
    <mc:Choice Requires="x15">
      <x15ac:absPath xmlns:x15ac="http://schemas.microsoft.com/office/spreadsheetml/2010/11/ac" url="/Users/samuellilly/Desktop/"/>
    </mc:Choice>
  </mc:AlternateContent>
  <xr:revisionPtr revIDLastSave="0" documentId="8_{03444566-A9D9-D845-ACC1-EB26028C2898}" xr6:coauthVersionLast="47" xr6:coauthVersionMax="47" xr10:uidLastSave="{00000000-0000-0000-0000-000000000000}"/>
  <bookViews>
    <workbookView xWindow="0" yWindow="600" windowWidth="28800" windowHeight="16140" xr2:uid="{00000000-000D-0000-FFFF-FFFF00000000}"/>
  </bookViews>
  <sheets>
    <sheet name="Dividend Calculator" sheetId="1" r:id="rId1"/>
    <sheet name="Read Me" sheetId="2" r:id="rId2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0" i="1" l="1"/>
  <c r="C40" i="1" s="1"/>
  <c r="D40" i="1" s="1"/>
  <c r="B39" i="1"/>
  <c r="C39" i="1" s="1"/>
  <c r="D39" i="1" s="1"/>
  <c r="D38" i="1"/>
  <c r="C38" i="1"/>
  <c r="B38" i="1"/>
  <c r="B37" i="1"/>
  <c r="C37" i="1" s="1"/>
  <c r="D37" i="1" s="1"/>
  <c r="B36" i="1"/>
  <c r="C36" i="1" s="1"/>
  <c r="D36" i="1" s="1"/>
  <c r="B35" i="1"/>
  <c r="C35" i="1" s="1"/>
  <c r="D35" i="1" s="1"/>
  <c r="B34" i="1"/>
  <c r="C34" i="1" s="1"/>
  <c r="D34" i="1" s="1"/>
  <c r="B33" i="1"/>
  <c r="C33" i="1" s="1"/>
  <c r="D33" i="1" s="1"/>
  <c r="B32" i="1"/>
  <c r="C32" i="1" s="1"/>
  <c r="D32" i="1" s="1"/>
  <c r="B31" i="1"/>
  <c r="C31" i="1" s="1"/>
  <c r="D31" i="1" s="1"/>
  <c r="C30" i="1"/>
  <c r="D30" i="1" s="1"/>
  <c r="B30" i="1"/>
  <c r="B29" i="1"/>
  <c r="C29" i="1" s="1"/>
  <c r="D29" i="1" s="1"/>
  <c r="B28" i="1"/>
  <c r="C28" i="1" s="1"/>
  <c r="D28" i="1" s="1"/>
  <c r="B27" i="1"/>
  <c r="C27" i="1" s="1"/>
  <c r="D27" i="1" s="1"/>
  <c r="B26" i="1"/>
  <c r="C26" i="1" s="1"/>
  <c r="D26" i="1" s="1"/>
  <c r="H21" i="1"/>
  <c r="G21" i="1"/>
  <c r="F21" i="1"/>
  <c r="E21" i="1"/>
  <c r="D21" i="1"/>
  <c r="C21" i="1"/>
  <c r="B21" i="1"/>
  <c r="H20" i="1"/>
  <c r="G20" i="1"/>
  <c r="F20" i="1"/>
  <c r="E20" i="1"/>
  <c r="D20" i="1"/>
  <c r="C20" i="1"/>
  <c r="B20" i="1"/>
  <c r="H19" i="1"/>
  <c r="G19" i="1"/>
  <c r="F19" i="1"/>
  <c r="E19" i="1"/>
  <c r="D19" i="1"/>
  <c r="C19" i="1"/>
  <c r="B19" i="1"/>
  <c r="H18" i="1"/>
  <c r="G18" i="1"/>
  <c r="F18" i="1"/>
  <c r="E18" i="1"/>
  <c r="D18" i="1"/>
  <c r="C18" i="1"/>
  <c r="B18" i="1"/>
  <c r="H17" i="1"/>
  <c r="G17" i="1"/>
  <c r="F17" i="1"/>
  <c r="E17" i="1"/>
  <c r="D17" i="1"/>
  <c r="C17" i="1"/>
  <c r="B17" i="1"/>
  <c r="H16" i="1"/>
  <c r="G16" i="1"/>
  <c r="F16" i="1"/>
  <c r="E16" i="1"/>
  <c r="D16" i="1"/>
  <c r="C16" i="1"/>
  <c r="B16" i="1"/>
  <c r="F7" i="1"/>
  <c r="F8" i="1" s="1"/>
  <c r="F9" i="1" s="1"/>
  <c r="F6" i="1"/>
  <c r="F10" i="1" l="1"/>
  <c r="F11" i="1"/>
</calcChain>
</file>

<file path=xl/sharedStrings.xml><?xml version="1.0" encoding="utf-8"?>
<sst xmlns="http://schemas.openxmlformats.org/spreadsheetml/2006/main" count="79" uniqueCount="58">
  <si>
    <t>MoveOn LLC™ | The Consistent Investor™</t>
  </si>
  <si>
    <t>Dividend Income Calculator™</t>
  </si>
  <si>
    <t>Simple inputs. Clear income estimate. Consistency. Cash Flow. Growth.</t>
  </si>
  <si>
    <t>STEP 1: Enter Your Numbers</t>
  </si>
  <si>
    <t>STEP 2: Instant Results</t>
  </si>
  <si>
    <t>Current Portfolio Value</t>
  </si>
  <si>
    <t>Start with what you have invested today</t>
  </si>
  <si>
    <t>Portfolio Needed for Goal</t>
  </si>
  <si>
    <t>Target Dividend Yield</t>
  </si>
  <si>
    <t>Example: 6% = 0.06</t>
  </si>
  <si>
    <t>Estimated Portfolio Value</t>
  </si>
  <si>
    <t>Monthly Contribution</t>
  </si>
  <si>
    <t>How much you plan to invest each month</t>
  </si>
  <si>
    <t>Estimated Annual Dividend Income</t>
  </si>
  <si>
    <t>Years to Project</t>
  </si>
  <si>
    <t>How far you want to look ahead</t>
  </si>
  <si>
    <t>Estimated Monthly Dividend Income</t>
  </si>
  <si>
    <t>Reinvest Dividends?</t>
  </si>
  <si>
    <t>Yes</t>
  </si>
  <si>
    <t>Type Yes or No</t>
  </si>
  <si>
    <t>Gap to Desired Monthly Income</t>
  </si>
  <si>
    <t>Desired Monthly Income</t>
  </si>
  <si>
    <t>Your dividend income goal</t>
  </si>
  <si>
    <t>Result Message</t>
  </si>
  <si>
    <t>Quick Income Goal Table: How Much Portfolio Is Needed?</t>
  </si>
  <si>
    <t>Monthly Goal</t>
  </si>
  <si>
    <t>4% Yield</t>
  </si>
  <si>
    <t>5% Yield</t>
  </si>
  <si>
    <t>6% Yield</t>
  </si>
  <si>
    <t>7% Yield</t>
  </si>
  <si>
    <t>8% Yield</t>
  </si>
  <si>
    <t>10% Yield</t>
  </si>
  <si>
    <t>12% Yield</t>
  </si>
  <si>
    <t>Year-by-Year Projection</t>
  </si>
  <si>
    <t>How to Use This Tool</t>
  </si>
  <si>
    <t>Year</t>
  </si>
  <si>
    <t>Portfolio Value</t>
  </si>
  <si>
    <t>Annual Income</t>
  </si>
  <si>
    <t>Monthly Income</t>
  </si>
  <si>
    <t>1. Enter six numbers in the yellow cells.</t>
  </si>
  <si>
    <t>2. Review the green results.</t>
  </si>
  <si>
    <t>3. Use the table to compare income goals.</t>
  </si>
  <si>
    <t>4. This is an estimate, not financial advice.</t>
  </si>
  <si>
    <t>Educational Use Only</t>
  </si>
  <si>
    <t>This calculator is for education only and does not guarantee investment performance.</t>
  </si>
  <si>
    <t>Dividend Income Calculator™ — Read Me</t>
  </si>
  <si>
    <t>Purpose</t>
  </si>
  <si>
    <t>This simple calculator helps a new investor estimate how much portfolio value may be needed to reach a monthly dividend income goal.</t>
  </si>
  <si>
    <t>Best Use</t>
  </si>
  <si>
    <t>Use it as a free lead magnet for the 50/35/15™ Investors Club or as a simple website download.</t>
  </si>
  <si>
    <t>User Inputs</t>
  </si>
  <si>
    <t>Current Portfolio Value, Target Dividend Yield, Monthly Contribution, Years to Project, Reinvest Dividends, Desired Monthly Income.</t>
  </si>
  <si>
    <t>Outputs</t>
  </si>
  <si>
    <t>Portfolio needed, projected portfolio value, estimated annual income, estimated monthly income, and goal gap.</t>
  </si>
  <si>
    <t>Important</t>
  </si>
  <si>
    <t>This is an educational estimate only. It does not predict market returns, dividend cuts, taxes, inflation, or investment risk.</t>
  </si>
  <si>
    <t>Branding</t>
  </si>
  <si>
    <t>MoveOn LLC™ | The Consistent Investor™ | Consistency. Cash Flow. Growth.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</si>
</sst>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#,##0"/>
  </numFmts>
  <fonts count="9">
    <font>
      <sz val="11"/>
      <name val="Carlito"/>
    </font>
    <font>
      <b/>
      <sz val="14"/>
      <color rgb="FFFFFFFF"/>
      <name val="Carlito"/>
    </font>
    <font>
      <b/>
      <sz val="20"/>
      <color rgb="FF0B1F33"/>
      <name val="Carlito"/>
    </font>
    <font>
      <i/>
      <sz val="11"/>
      <color rgb="FF0B1F33"/>
      <name val="Carlito"/>
    </font>
    <font>
      <b/>
      <sz val="11"/>
      <color rgb="FFFFFFFF"/>
      <name val="Carlito"/>
    </font>
    <font>
      <b/>
      <sz val="11"/>
      <color rgb="FF0B1F33"/>
      <name val="Carlito"/>
    </font>
    <font>
      <b/>
      <sz val="11"/>
      <name val="Carlito"/>
    </font>
    <font>
      <i/>
      <sz val="11"/>
      <color rgb="FF555555"/>
      <name val="Carlito"/>
    </font>
    <font>
      <b/>
      <sz val="18"/>
      <color rgb="FFFFFFFF"/>
      <name val="Carlito"/>
    </font>
  </fonts>
  <fills count="9">
    <fill>
      <patternFill patternType="none"/>
    </fill>
    <fill>
      <patternFill patternType="gray125"/>
    </fill>
    <fill>
      <patternFill patternType="solid">
        <fgColor rgb="FF0B1F33"/>
      </patternFill>
    </fill>
    <fill>
      <patternFill patternType="solid">
        <fgColor rgb="FFC9A227"/>
      </patternFill>
    </fill>
    <fill>
      <patternFill patternType="solid">
        <fgColor rgb="FFF7F3E8"/>
      </patternFill>
    </fill>
    <fill>
      <patternFill patternType="solid">
        <fgColor rgb="FFF3F4F6"/>
      </patternFill>
    </fill>
    <fill>
      <patternFill patternType="solid">
        <fgColor rgb="FFFFF8DC"/>
      </patternFill>
    </fill>
    <fill>
      <patternFill patternType="solid">
        <fgColor rgb="FFE7F4EA"/>
      </patternFill>
    </fill>
    <fill>
      <patternFill patternType="solid">
        <fgColor rgb="FFFAFAFA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vertical="center"/>
    </xf>
    <xf numFmtId="0" fontId="0" fillId="8" borderId="0" xfId="0" applyFill="1" applyAlignment="1">
      <alignment vertical="center" wrapText="1"/>
    </xf>
    <xf numFmtId="0" fontId="5" fillId="5" borderId="1" xfId="0" applyFont="1" applyFill="1" applyBorder="1" applyAlignment="1">
      <alignment vertical="center"/>
    </xf>
    <xf numFmtId="164" fontId="6" fillId="6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0" fontId="5" fillId="5" borderId="2" xfId="0" applyFont="1" applyFill="1" applyBorder="1" applyAlignment="1">
      <alignment vertical="center"/>
    </xf>
    <xf numFmtId="164" fontId="6" fillId="7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5" fillId="5" borderId="4" xfId="0" applyFont="1" applyFill="1" applyBorder="1" applyAlignment="1">
      <alignment vertical="center"/>
    </xf>
    <xf numFmtId="10" fontId="6" fillId="6" borderId="5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vertical="center" wrapText="1"/>
    </xf>
    <xf numFmtId="0" fontId="0" fillId="0" borderId="5" xfId="0" applyBorder="1" applyAlignment="1">
      <alignment vertical="center"/>
    </xf>
    <xf numFmtId="0" fontId="5" fillId="5" borderId="5" xfId="0" applyFont="1" applyFill="1" applyBorder="1" applyAlignment="1">
      <alignment vertical="center"/>
    </xf>
    <xf numFmtId="164" fontId="6" fillId="7" borderId="5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164" fontId="6" fillId="6" borderId="5" xfId="0" applyNumberFormat="1" applyFont="1" applyFill="1" applyBorder="1" applyAlignment="1">
      <alignment horizontal="center" vertical="center"/>
    </xf>
    <xf numFmtId="1" fontId="6" fillId="6" borderId="5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64" fontId="0" fillId="0" borderId="4" xfId="0" applyNumberFormat="1" applyBorder="1" applyAlignment="1">
      <alignment vertical="center"/>
    </xf>
    <xf numFmtId="164" fontId="0" fillId="0" borderId="5" xfId="0" applyNumberFormat="1" applyBorder="1" applyAlignment="1">
      <alignment vertical="center"/>
    </xf>
    <xf numFmtId="164" fontId="0" fillId="0" borderId="6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0" fontId="5" fillId="3" borderId="1" xfId="0" applyFont="1" applyFill="1" applyBorder="1" applyAlignment="1">
      <alignment horizontal="center"/>
    </xf>
    <xf numFmtId="0" fontId="0" fillId="0" borderId="3" xfId="0" applyBorder="1" applyAlignment="1">
      <alignment wrapText="1"/>
    </xf>
    <xf numFmtId="0" fontId="5" fillId="3" borderId="4" xfId="0" applyFont="1" applyFill="1" applyBorder="1" applyAlignment="1">
      <alignment horizontal="center"/>
    </xf>
    <xf numFmtId="0" fontId="0" fillId="0" borderId="6" xfId="0" applyBorder="1" applyAlignment="1">
      <alignment wrapText="1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2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0" fillId="8" borderId="0" xfId="0" applyFill="1" applyAlignment="1">
      <alignment vertical="center" wrapText="1"/>
    </xf>
    <xf numFmtId="0" fontId="8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r>
              <a:rPr lang="en-US"/>
              <a:t>Estimated Dividend Income Growth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Portfolio Value</c:v>
          </c:tx>
          <c:cat>
            <c:numRef>
              <c:f>'Dividend Calculator'!$A$26:$A$40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'Dividend Calculator'!$B$26:$B$40</c:f>
              <c:numCache>
                <c:formatCode>\$#,##0</c:formatCode>
                <c:ptCount val="15"/>
                <c:pt idx="0">
                  <c:v>13700.668711869856</c:v>
                </c:pt>
                <c:pt idx="1">
                  <c:v>17629.586572323267</c:v>
                </c:pt>
                <c:pt idx="2">
                  <c:v>21800.831489404762</c:v>
                </c:pt>
                <c:pt idx="3">
                  <c:v>26229.349665722766</c:v>
                </c:pt>
                <c:pt idx="4">
                  <c:v>30931.009152958224</c:v>
                </c:pt>
                <c:pt idx="5">
                  <c:v>35922.656709498318</c:v>
                </c:pt>
                <c:pt idx="6">
                  <c:v>41222.178164924582</c:v>
                </c:pt>
                <c:pt idx="7">
                  <c:v>46848.56250765048</c:v>
                </c:pt>
                <c:pt idx="8">
                  <c:v>52821.969925344383</c:v>
                </c:pt>
                <c:pt idx="9">
                  <c:v>59163.804041936819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63-A54E-A07D-A0E83DD35B6F}"/>
            </c:ext>
          </c:extLst>
        </c:ser>
        <c:ser>
          <c:idx val="1"/>
          <c:order val="1"/>
          <c:tx>
            <c:v>Annual Income</c:v>
          </c:tx>
          <c:cat>
            <c:numRef>
              <c:f>'Dividend Calculator'!$A$26:$A$40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'Dividend Calculator'!$C$26:$C$40</c:f>
              <c:numCache>
                <c:formatCode>\$#,##0</c:formatCode>
                <c:ptCount val="15"/>
                <c:pt idx="0">
                  <c:v>822.04012271219131</c:v>
                </c:pt>
                <c:pt idx="1">
                  <c:v>1057.775194339396</c:v>
                </c:pt>
                <c:pt idx="2">
                  <c:v>1308.0498893642857</c:v>
                </c:pt>
                <c:pt idx="3">
                  <c:v>1573.760979943366</c:v>
                </c:pt>
                <c:pt idx="4">
                  <c:v>1855.8605491774933</c:v>
                </c:pt>
                <c:pt idx="5">
                  <c:v>2155.359402569899</c:v>
                </c:pt>
                <c:pt idx="6">
                  <c:v>2473.3306898954747</c:v>
                </c:pt>
                <c:pt idx="7">
                  <c:v>2810.9137504590285</c:v>
                </c:pt>
                <c:pt idx="8">
                  <c:v>3169.3181955206628</c:v>
                </c:pt>
                <c:pt idx="9">
                  <c:v>3549.8282425162092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63-A54E-A07D-A0E83DD35B6F}"/>
            </c:ext>
          </c:extLst>
        </c:ser>
        <c:ser>
          <c:idx val="2"/>
          <c:order val="2"/>
          <c:tx>
            <c:v>Monthly Income</c:v>
          </c:tx>
          <c:cat>
            <c:numRef>
              <c:f>'Dividend Calculator'!$A$26:$A$40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cat>
          <c:val>
            <c:numRef>
              <c:f>'Dividend Calculator'!$D$26:$D$40</c:f>
              <c:numCache>
                <c:formatCode>\$#,##0</c:formatCode>
                <c:ptCount val="15"/>
                <c:pt idx="0">
                  <c:v>68.503343559349275</c:v>
                </c:pt>
                <c:pt idx="1">
                  <c:v>88.147932861616326</c:v>
                </c:pt>
                <c:pt idx="2">
                  <c:v>109.00415744702381</c:v>
                </c:pt>
                <c:pt idx="3">
                  <c:v>131.14674832861382</c:v>
                </c:pt>
                <c:pt idx="4">
                  <c:v>154.65504576479111</c:v>
                </c:pt>
                <c:pt idx="5">
                  <c:v>179.61328354749159</c:v>
                </c:pt>
                <c:pt idx="6">
                  <c:v>206.11089082462289</c:v>
                </c:pt>
                <c:pt idx="7">
                  <c:v>234.24281253825237</c:v>
                </c:pt>
                <c:pt idx="8">
                  <c:v>264.10984962672188</c:v>
                </c:pt>
                <c:pt idx="9">
                  <c:v>295.81902020968408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63-A54E-A07D-A0E83DD35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650112"/>
        <c:axId val="48672768"/>
      </c:line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\$#,##0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32</xdr:row>
      <xdr:rowOff>0</xdr:rowOff>
    </xdr:from>
    <xdr:to>
      <xdr:col>8</xdr:col>
      <xdr:colOff>0</xdr:colOff>
      <xdr:row>48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8"/>
  <sheetViews>
    <sheetView tabSelected="1" workbookViewId="0">
      <selection sqref="A1:H1"/>
    </sheetView>
  </sheetViews>
  <sheetFormatPr baseColWidth="10" defaultColWidth="8.83203125" defaultRowHeight="15"/>
  <cols>
    <col min="1" max="1" width="24" customWidth="1"/>
    <col min="2" max="2" width="16" customWidth="1"/>
    <col min="3" max="3" width="34" customWidth="1"/>
    <col min="4" max="4" width="14" customWidth="1"/>
    <col min="5" max="5" width="28" customWidth="1"/>
    <col min="6" max="6" width="18" customWidth="1"/>
    <col min="7" max="8" width="14" customWidth="1"/>
  </cols>
  <sheetData>
    <row r="1" spans="1:8" ht="37.25" customHeight="1">
      <c r="A1" s="32" t="s">
        <v>0</v>
      </c>
      <c r="B1" s="33" t="s">
        <v>0</v>
      </c>
      <c r="C1" s="33" t="s">
        <v>0</v>
      </c>
      <c r="D1" s="33" t="s">
        <v>0</v>
      </c>
      <c r="E1" s="33" t="s">
        <v>0</v>
      </c>
      <c r="F1" s="33" t="s">
        <v>0</v>
      </c>
      <c r="G1" s="33" t="s">
        <v>0</v>
      </c>
      <c r="H1" s="33" t="s">
        <v>0</v>
      </c>
    </row>
    <row r="2" spans="1:8" ht="45.25" customHeight="1">
      <c r="A2" s="34" t="s">
        <v>1</v>
      </c>
      <c r="B2" s="33" t="s">
        <v>1</v>
      </c>
      <c r="C2" s="33" t="s">
        <v>1</v>
      </c>
      <c r="D2" s="33" t="s">
        <v>1</v>
      </c>
      <c r="E2" s="33" t="s">
        <v>1</v>
      </c>
      <c r="F2" s="33" t="s">
        <v>1</v>
      </c>
      <c r="G2" s="33" t="s">
        <v>1</v>
      </c>
      <c r="H2" s="33" t="s">
        <v>1</v>
      </c>
    </row>
    <row r="3" spans="1:8" ht="32" customHeight="1">
      <c r="A3" s="35" t="s">
        <v>2</v>
      </c>
      <c r="B3" s="33" t="s">
        <v>2</v>
      </c>
      <c r="C3" s="33" t="s">
        <v>2</v>
      </c>
      <c r="D3" s="33" t="s">
        <v>2</v>
      </c>
      <c r="E3" s="33" t="s">
        <v>2</v>
      </c>
      <c r="F3" s="33" t="s">
        <v>2</v>
      </c>
      <c r="G3" s="33" t="s">
        <v>2</v>
      </c>
      <c r="H3" s="33" t="s">
        <v>2</v>
      </c>
    </row>
    <row r="4" spans="1:8">
      <c r="A4" s="1"/>
      <c r="B4" s="1"/>
      <c r="C4" s="1"/>
      <c r="D4" s="1"/>
      <c r="E4" s="1"/>
      <c r="F4" s="1"/>
      <c r="G4" s="1"/>
      <c r="H4" s="1"/>
    </row>
    <row r="5" spans="1:8">
      <c r="A5" s="36" t="s">
        <v>3</v>
      </c>
      <c r="B5" s="33"/>
      <c r="C5" s="33"/>
      <c r="D5" s="1"/>
      <c r="E5" s="36" t="s">
        <v>4</v>
      </c>
      <c r="F5" s="33"/>
      <c r="G5" s="33"/>
      <c r="H5" s="33"/>
    </row>
    <row r="6" spans="1:8" ht="32">
      <c r="A6" s="3" t="s">
        <v>5</v>
      </c>
      <c r="B6" s="4">
        <v>10000</v>
      </c>
      <c r="C6" s="5" t="s">
        <v>6</v>
      </c>
      <c r="D6" s="6"/>
      <c r="E6" s="7" t="s">
        <v>7</v>
      </c>
      <c r="F6" s="8">
        <f>IFERROR((B11*12)/B7,0)</f>
        <v>20000</v>
      </c>
      <c r="G6" s="6"/>
      <c r="H6" s="9"/>
    </row>
    <row r="7" spans="1:8" ht="16">
      <c r="A7" s="10" t="s">
        <v>8</v>
      </c>
      <c r="B7" s="11">
        <v>0.06</v>
      </c>
      <c r="C7" s="12" t="s">
        <v>9</v>
      </c>
      <c r="D7" s="13"/>
      <c r="E7" s="14" t="s">
        <v>10</v>
      </c>
      <c r="F7" s="15">
        <f>IF(LOWER(B10)="yes",B6*(1+B7/12)^(B9*12)+B8*(((1+B7/12)^(B9*12)-1)/(B7/12)),B6+(B8*B9*12))</f>
        <v>59163.804041936819</v>
      </c>
      <c r="G7" s="13"/>
      <c r="H7" s="16"/>
    </row>
    <row r="8" spans="1:8" ht="32">
      <c r="A8" s="10" t="s">
        <v>11</v>
      </c>
      <c r="B8" s="17">
        <v>250</v>
      </c>
      <c r="C8" s="12" t="s">
        <v>12</v>
      </c>
      <c r="D8" s="13"/>
      <c r="E8" s="14" t="s">
        <v>13</v>
      </c>
      <c r="F8" s="15">
        <f>F7*B7</f>
        <v>3549.8282425162092</v>
      </c>
      <c r="G8" s="13"/>
      <c r="H8" s="16"/>
    </row>
    <row r="9" spans="1:8" ht="16">
      <c r="A9" s="10" t="s">
        <v>14</v>
      </c>
      <c r="B9" s="18">
        <v>10</v>
      </c>
      <c r="C9" s="12" t="s">
        <v>15</v>
      </c>
      <c r="D9" s="13"/>
      <c r="E9" s="14" t="s">
        <v>16</v>
      </c>
      <c r="F9" s="15">
        <f>F8/12</f>
        <v>295.81902020968408</v>
      </c>
      <c r="G9" s="13"/>
      <c r="H9" s="16"/>
    </row>
    <row r="10" spans="1:8" ht="16">
      <c r="A10" s="10" t="s">
        <v>17</v>
      </c>
      <c r="B10" s="19" t="s">
        <v>18</v>
      </c>
      <c r="C10" s="12" t="s">
        <v>19</v>
      </c>
      <c r="D10" s="13"/>
      <c r="E10" s="14" t="s">
        <v>20</v>
      </c>
      <c r="F10" s="15">
        <f>F9-B11</f>
        <v>195.81902020968408</v>
      </c>
      <c r="G10" s="13"/>
      <c r="H10" s="16"/>
    </row>
    <row r="11" spans="1:8" ht="32">
      <c r="A11" s="10" t="s">
        <v>21</v>
      </c>
      <c r="B11" s="17">
        <v>100</v>
      </c>
      <c r="C11" s="12" t="s">
        <v>22</v>
      </c>
      <c r="D11" s="13"/>
      <c r="E11" s="14" t="s">
        <v>23</v>
      </c>
      <c r="F11" s="20" t="str">
        <f>IF(F9&gt;=B11,"Goal reached or exceeded","Keep building consistently")</f>
        <v>Goal reached or exceeded</v>
      </c>
      <c r="G11" s="13"/>
      <c r="H11" s="16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36" t="s">
        <v>24</v>
      </c>
      <c r="B14" s="33"/>
      <c r="C14" s="33"/>
      <c r="D14" s="33"/>
      <c r="E14" s="33"/>
      <c r="F14" s="33"/>
      <c r="G14" s="33"/>
      <c r="H14" s="33"/>
    </row>
    <row r="15" spans="1:8">
      <c r="A15" s="21" t="s">
        <v>25</v>
      </c>
      <c r="B15" s="22" t="s">
        <v>26</v>
      </c>
      <c r="C15" s="22" t="s">
        <v>27</v>
      </c>
      <c r="D15" s="22" t="s">
        <v>28</v>
      </c>
      <c r="E15" s="22" t="s">
        <v>29</v>
      </c>
      <c r="F15" s="22" t="s">
        <v>30</v>
      </c>
      <c r="G15" s="22" t="s">
        <v>31</v>
      </c>
      <c r="H15" s="23" t="s">
        <v>32</v>
      </c>
    </row>
    <row r="16" spans="1:8">
      <c r="A16" s="24">
        <v>50</v>
      </c>
      <c r="B16" s="25">
        <f t="shared" ref="B16:B21" si="0">($A16*12)/0.04</f>
        <v>15000</v>
      </c>
      <c r="C16" s="25">
        <f t="shared" ref="C16:C21" si="1">($A16*12)/0.05</f>
        <v>12000</v>
      </c>
      <c r="D16" s="25">
        <f t="shared" ref="D16:D21" si="2">($A16*12)/0.06</f>
        <v>10000</v>
      </c>
      <c r="E16" s="25">
        <f t="shared" ref="E16:E21" si="3">($A16*12)/0.07</f>
        <v>8571.4285714285706</v>
      </c>
      <c r="F16" s="25">
        <f t="shared" ref="F16:F21" si="4">($A16*12)/0.08</f>
        <v>7500</v>
      </c>
      <c r="G16" s="25">
        <f t="shared" ref="G16:G21" si="5">($A16*12)/0.1</f>
        <v>6000</v>
      </c>
      <c r="H16" s="26">
        <f t="shared" ref="H16:H21" si="6">($A16*12)/0.12</f>
        <v>5000</v>
      </c>
    </row>
    <row r="17" spans="1:8">
      <c r="A17" s="24">
        <v>100</v>
      </c>
      <c r="B17" s="25">
        <f t="shared" si="0"/>
        <v>30000</v>
      </c>
      <c r="C17" s="25">
        <f t="shared" si="1"/>
        <v>24000</v>
      </c>
      <c r="D17" s="25">
        <f t="shared" si="2"/>
        <v>20000</v>
      </c>
      <c r="E17" s="25">
        <f t="shared" si="3"/>
        <v>17142.857142857141</v>
      </c>
      <c r="F17" s="25">
        <f t="shared" si="4"/>
        <v>15000</v>
      </c>
      <c r="G17" s="25">
        <f t="shared" si="5"/>
        <v>12000</v>
      </c>
      <c r="H17" s="26">
        <f t="shared" si="6"/>
        <v>10000</v>
      </c>
    </row>
    <row r="18" spans="1:8">
      <c r="A18" s="24">
        <v>250</v>
      </c>
      <c r="B18" s="25">
        <f t="shared" si="0"/>
        <v>75000</v>
      </c>
      <c r="C18" s="25">
        <f t="shared" si="1"/>
        <v>60000</v>
      </c>
      <c r="D18" s="25">
        <f t="shared" si="2"/>
        <v>50000</v>
      </c>
      <c r="E18" s="25">
        <f t="shared" si="3"/>
        <v>42857.142857142855</v>
      </c>
      <c r="F18" s="25">
        <f t="shared" si="4"/>
        <v>37500</v>
      </c>
      <c r="G18" s="25">
        <f t="shared" si="5"/>
        <v>30000</v>
      </c>
      <c r="H18" s="26">
        <f t="shared" si="6"/>
        <v>25000</v>
      </c>
    </row>
    <row r="19" spans="1:8">
      <c r="A19" s="24">
        <v>500</v>
      </c>
      <c r="B19" s="25">
        <f t="shared" si="0"/>
        <v>150000</v>
      </c>
      <c r="C19" s="25">
        <f t="shared" si="1"/>
        <v>120000</v>
      </c>
      <c r="D19" s="25">
        <f t="shared" si="2"/>
        <v>100000</v>
      </c>
      <c r="E19" s="25">
        <f t="shared" si="3"/>
        <v>85714.28571428571</v>
      </c>
      <c r="F19" s="25">
        <f t="shared" si="4"/>
        <v>75000</v>
      </c>
      <c r="G19" s="25">
        <f t="shared" si="5"/>
        <v>60000</v>
      </c>
      <c r="H19" s="26">
        <f t="shared" si="6"/>
        <v>50000</v>
      </c>
    </row>
    <row r="20" spans="1:8">
      <c r="A20" s="24">
        <v>1000</v>
      </c>
      <c r="B20" s="25">
        <f t="shared" si="0"/>
        <v>300000</v>
      </c>
      <c r="C20" s="25">
        <f t="shared" si="1"/>
        <v>240000</v>
      </c>
      <c r="D20" s="25">
        <f t="shared" si="2"/>
        <v>200000</v>
      </c>
      <c r="E20" s="25">
        <f t="shared" si="3"/>
        <v>171428.57142857142</v>
      </c>
      <c r="F20" s="25">
        <f t="shared" si="4"/>
        <v>150000</v>
      </c>
      <c r="G20" s="25">
        <f t="shared" si="5"/>
        <v>120000</v>
      </c>
      <c r="H20" s="26">
        <f t="shared" si="6"/>
        <v>100000</v>
      </c>
    </row>
    <row r="21" spans="1:8">
      <c r="A21" s="24">
        <v>1500</v>
      </c>
      <c r="B21" s="25">
        <f t="shared" si="0"/>
        <v>450000</v>
      </c>
      <c r="C21" s="25">
        <f t="shared" si="1"/>
        <v>360000</v>
      </c>
      <c r="D21" s="25">
        <f t="shared" si="2"/>
        <v>300000</v>
      </c>
      <c r="E21" s="25">
        <f t="shared" si="3"/>
        <v>257142.85714285713</v>
      </c>
      <c r="F21" s="25">
        <f t="shared" si="4"/>
        <v>225000</v>
      </c>
      <c r="G21" s="25">
        <f t="shared" si="5"/>
        <v>180000</v>
      </c>
      <c r="H21" s="26">
        <f t="shared" si="6"/>
        <v>150000</v>
      </c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36" t="s">
        <v>33</v>
      </c>
      <c r="B24" s="33"/>
      <c r="C24" s="33"/>
      <c r="D24" s="33"/>
      <c r="E24" s="33"/>
      <c r="F24" s="37" t="s">
        <v>34</v>
      </c>
      <c r="G24" s="33"/>
      <c r="H24" s="33"/>
    </row>
    <row r="25" spans="1:8">
      <c r="A25" s="21" t="s">
        <v>35</v>
      </c>
      <c r="B25" s="22" t="s">
        <v>36</v>
      </c>
      <c r="C25" s="22" t="s">
        <v>37</v>
      </c>
      <c r="D25" s="23" t="s">
        <v>38</v>
      </c>
      <c r="E25" s="1"/>
      <c r="F25" s="38" t="s">
        <v>39</v>
      </c>
      <c r="G25" s="38"/>
      <c r="H25" s="38"/>
    </row>
    <row r="26" spans="1:8">
      <c r="A26" s="27">
        <v>1</v>
      </c>
      <c r="B26" s="25">
        <f t="shared" ref="B26:B40" si="7">IF(A26&lt;=$B$9,IF(LOWER($B$10)="yes",$B$6*(1+$B$7/12)^(A26*12)+$B$8*(((1+$B$7/12)^(A26*12)-1)/($B$7/12)),$B$6+($B$8*A26*12)),"")</f>
        <v>13700.668711869856</v>
      </c>
      <c r="C26" s="25">
        <f t="shared" ref="C26:C40" si="8">IF(B26="","",B26*$B$7)</f>
        <v>822.04012271219131</v>
      </c>
      <c r="D26" s="26">
        <f t="shared" ref="D26:D40" si="9">IF(C26="","",C26/12)</f>
        <v>68.503343559349275</v>
      </c>
      <c r="E26" s="1"/>
      <c r="F26" s="38" t="s">
        <v>40</v>
      </c>
      <c r="G26" s="38"/>
      <c r="H26" s="38"/>
    </row>
    <row r="27" spans="1:8">
      <c r="A27" s="27">
        <v>2</v>
      </c>
      <c r="B27" s="25">
        <f t="shared" si="7"/>
        <v>17629.586572323267</v>
      </c>
      <c r="C27" s="25">
        <f t="shared" si="8"/>
        <v>1057.775194339396</v>
      </c>
      <c r="D27" s="26">
        <f t="shared" si="9"/>
        <v>88.147932861616326</v>
      </c>
      <c r="E27" s="1"/>
      <c r="F27" s="38" t="s">
        <v>41</v>
      </c>
      <c r="G27" s="38"/>
      <c r="H27" s="38"/>
    </row>
    <row r="28" spans="1:8">
      <c r="A28" s="27">
        <v>3</v>
      </c>
      <c r="B28" s="25">
        <f t="shared" si="7"/>
        <v>21800.831489404762</v>
      </c>
      <c r="C28" s="25">
        <f t="shared" si="8"/>
        <v>1308.0498893642857</v>
      </c>
      <c r="D28" s="26">
        <f t="shared" si="9"/>
        <v>109.00415744702381</v>
      </c>
      <c r="E28" s="1"/>
      <c r="F28" s="38" t="s">
        <v>42</v>
      </c>
      <c r="G28" s="38"/>
      <c r="H28" s="38"/>
    </row>
    <row r="29" spans="1:8">
      <c r="A29" s="27">
        <v>4</v>
      </c>
      <c r="B29" s="25">
        <f t="shared" si="7"/>
        <v>26229.349665722766</v>
      </c>
      <c r="C29" s="25">
        <f t="shared" si="8"/>
        <v>1573.760979943366</v>
      </c>
      <c r="D29" s="26">
        <f t="shared" si="9"/>
        <v>131.14674832861382</v>
      </c>
      <c r="E29" s="1"/>
      <c r="F29" s="2"/>
      <c r="G29" s="2"/>
      <c r="H29" s="2"/>
    </row>
    <row r="30" spans="1:8">
      <c r="A30" s="27">
        <v>5</v>
      </c>
      <c r="B30" s="25">
        <f t="shared" si="7"/>
        <v>30931.009152958224</v>
      </c>
      <c r="C30" s="25">
        <f t="shared" si="8"/>
        <v>1855.8605491774933</v>
      </c>
      <c r="D30" s="26">
        <f t="shared" si="9"/>
        <v>154.65504576479111</v>
      </c>
      <c r="E30" s="1"/>
      <c r="F30" s="38" t="s">
        <v>43</v>
      </c>
      <c r="G30" s="38"/>
      <c r="H30" s="38"/>
    </row>
    <row r="31" spans="1:8">
      <c r="A31" s="27">
        <v>6</v>
      </c>
      <c r="B31" s="25">
        <f t="shared" si="7"/>
        <v>35922.656709498318</v>
      </c>
      <c r="C31" s="25">
        <f t="shared" si="8"/>
        <v>2155.359402569899</v>
      </c>
      <c r="D31" s="26">
        <f t="shared" si="9"/>
        <v>179.61328354749159</v>
      </c>
      <c r="E31" s="1"/>
      <c r="F31" s="38" t="s">
        <v>44</v>
      </c>
      <c r="G31" s="38"/>
      <c r="H31" s="38"/>
    </row>
    <row r="32" spans="1:8">
      <c r="A32" s="27">
        <v>7</v>
      </c>
      <c r="B32" s="25">
        <f t="shared" si="7"/>
        <v>41222.178164924582</v>
      </c>
      <c r="C32" s="25">
        <f t="shared" si="8"/>
        <v>2473.3306898954747</v>
      </c>
      <c r="D32" s="26">
        <f t="shared" si="9"/>
        <v>206.11089082462289</v>
      </c>
      <c r="E32" s="1"/>
      <c r="F32" s="1"/>
      <c r="G32" s="1"/>
      <c r="H32" s="1"/>
    </row>
    <row r="33" spans="1:8">
      <c r="A33" s="27">
        <v>8</v>
      </c>
      <c r="B33" s="25">
        <f t="shared" si="7"/>
        <v>46848.56250765048</v>
      </c>
      <c r="C33" s="25">
        <f t="shared" si="8"/>
        <v>2810.9137504590285</v>
      </c>
      <c r="D33" s="26">
        <f t="shared" si="9"/>
        <v>234.24281253825237</v>
      </c>
      <c r="E33" s="1"/>
      <c r="F33" s="1"/>
      <c r="G33" s="1"/>
      <c r="H33" s="1"/>
    </row>
    <row r="34" spans="1:8">
      <c r="A34" s="27">
        <v>9</v>
      </c>
      <c r="B34" s="25">
        <f t="shared" si="7"/>
        <v>52821.969925344383</v>
      </c>
      <c r="C34" s="25">
        <f t="shared" si="8"/>
        <v>3169.3181955206628</v>
      </c>
      <c r="D34" s="26">
        <f t="shared" si="9"/>
        <v>264.10984962672188</v>
      </c>
      <c r="E34" s="1"/>
      <c r="F34" s="1"/>
      <c r="G34" s="1"/>
      <c r="H34" s="1"/>
    </row>
    <row r="35" spans="1:8">
      <c r="A35" s="27">
        <v>10</v>
      </c>
      <c r="B35" s="25">
        <f t="shared" si="7"/>
        <v>59163.804041936819</v>
      </c>
      <c r="C35" s="25">
        <f t="shared" si="8"/>
        <v>3549.8282425162092</v>
      </c>
      <c r="D35" s="26">
        <f t="shared" si="9"/>
        <v>295.81902020968408</v>
      </c>
      <c r="E35" s="1"/>
      <c r="F35" s="1"/>
      <c r="G35" s="1"/>
      <c r="H35" s="1"/>
    </row>
    <row r="36" spans="1:8">
      <c r="A36" s="27">
        <v>11</v>
      </c>
      <c r="B36" s="25" t="str">
        <f t="shared" si="7"/>
        <v/>
      </c>
      <c r="C36" s="25" t="str">
        <f t="shared" si="8"/>
        <v/>
      </c>
      <c r="D36" s="26" t="str">
        <f t="shared" si="9"/>
        <v/>
      </c>
      <c r="E36" s="1"/>
      <c r="F36" s="1"/>
      <c r="G36" s="1"/>
      <c r="H36" s="1"/>
    </row>
    <row r="37" spans="1:8">
      <c r="A37" s="27">
        <v>12</v>
      </c>
      <c r="B37" s="25" t="str">
        <f t="shared" si="7"/>
        <v/>
      </c>
      <c r="C37" s="25" t="str">
        <f t="shared" si="8"/>
        <v/>
      </c>
      <c r="D37" s="26" t="str">
        <f t="shared" si="9"/>
        <v/>
      </c>
      <c r="E37" s="1"/>
      <c r="F37" s="1"/>
      <c r="G37" s="1"/>
      <c r="H37" s="1"/>
    </row>
    <row r="38" spans="1:8">
      <c r="A38" s="27">
        <v>13</v>
      </c>
      <c r="B38" s="25" t="str">
        <f t="shared" si="7"/>
        <v/>
      </c>
      <c r="C38" s="25" t="str">
        <f t="shared" si="8"/>
        <v/>
      </c>
      <c r="D38" s="26" t="str">
        <f t="shared" si="9"/>
        <v/>
      </c>
      <c r="E38" s="1"/>
      <c r="F38" s="1"/>
      <c r="G38" s="1"/>
      <c r="H38" s="1"/>
    </row>
    <row r="39" spans="1:8">
      <c r="A39" s="27">
        <v>14</v>
      </c>
      <c r="B39" s="25" t="str">
        <f t="shared" si="7"/>
        <v/>
      </c>
      <c r="C39" s="25" t="str">
        <f t="shared" si="8"/>
        <v/>
      </c>
      <c r="D39" s="26" t="str">
        <f t="shared" si="9"/>
        <v/>
      </c>
      <c r="E39" s="1"/>
      <c r="F39" s="1"/>
      <c r="G39" s="1"/>
      <c r="H39" s="1"/>
    </row>
    <row r="40" spans="1:8">
      <c r="A40" s="27">
        <v>15</v>
      </c>
      <c r="B40" s="25" t="str">
        <f t="shared" si="7"/>
        <v/>
      </c>
      <c r="C40" s="25" t="str">
        <f t="shared" si="8"/>
        <v/>
      </c>
      <c r="D40" s="26" t="str">
        <f t="shared" si="9"/>
        <v/>
      </c>
      <c r="E40" s="1"/>
      <c r="F40" s="1"/>
      <c r="G40" s="1"/>
      <c r="H40" s="1"/>
    </row>
    <row r="41" spans="1:8">
      <c r="A41" s="1"/>
      <c r="B41" s="1"/>
      <c r="C41" s="1"/>
      <c r="D41" s="1"/>
      <c r="E41" s="1"/>
      <c r="F41" s="1"/>
      <c r="G41" s="1"/>
      <c r="H41" s="1"/>
    </row>
    <row r="42" spans="1:8">
      <c r="A42" s="1"/>
      <c r="B42" s="1"/>
      <c r="C42" s="1"/>
      <c r="D42" s="1"/>
      <c r="E42" s="1"/>
      <c r="F42" s="1"/>
      <c r="G42" s="1"/>
      <c r="H42" s="1"/>
    </row>
    <row r="43" spans="1:8">
      <c r="A43" s="1"/>
      <c r="B43" s="1"/>
      <c r="C43" s="1"/>
      <c r="D43" s="1"/>
      <c r="E43" s="1"/>
      <c r="F43" s="1"/>
      <c r="G43" s="1"/>
      <c r="H43" s="1"/>
    </row>
    <row r="44" spans="1:8">
      <c r="A44" s="1"/>
      <c r="B44" s="1"/>
      <c r="C44" s="1"/>
      <c r="D44" s="1"/>
      <c r="E44" s="1"/>
      <c r="F44" s="1"/>
      <c r="G44" s="1"/>
      <c r="H44" s="1"/>
    </row>
    <row r="45" spans="1:8">
      <c r="A45" s="1"/>
      <c r="B45" s="1"/>
      <c r="C45" s="1"/>
      <c r="D45" s="1"/>
      <c r="E45" s="1"/>
      <c r="F45" s="1"/>
      <c r="G45" s="1"/>
      <c r="H45" s="1"/>
    </row>
    <row r="46" spans="1:8">
      <c r="A46" s="1"/>
      <c r="B46" s="1"/>
      <c r="C46" s="1"/>
      <c r="D46" s="1"/>
      <c r="E46" s="1"/>
      <c r="F46" s="1"/>
      <c r="G46" s="1"/>
      <c r="H46" s="1"/>
    </row>
    <row r="47" spans="1:8">
      <c r="A47" s="1"/>
      <c r="B47" s="1"/>
      <c r="C47" s="1"/>
      <c r="D47" s="1"/>
      <c r="E47" s="1"/>
      <c r="F47" s="1"/>
      <c r="G47" s="1"/>
      <c r="H47" s="1"/>
    </row>
    <row r="48" spans="1:8">
      <c r="A48" s="1"/>
      <c r="B48" s="1"/>
      <c r="C48" s="1"/>
      <c r="D48" s="1"/>
      <c r="E48" s="1"/>
      <c r="F48" s="1"/>
      <c r="G48" s="1"/>
      <c r="H48" s="1"/>
    </row>
  </sheetData>
  <mergeCells count="13">
    <mergeCell ref="F28:H28"/>
    <mergeCell ref="F30:H30"/>
    <mergeCell ref="F31:H31"/>
    <mergeCell ref="A14:H14"/>
    <mergeCell ref="A24:H24"/>
    <mergeCell ref="F25:H25"/>
    <mergeCell ref="F26:H26"/>
    <mergeCell ref="F27:H27"/>
    <mergeCell ref="A1:H1"/>
    <mergeCell ref="A2:H2"/>
    <mergeCell ref="A3:H3"/>
    <mergeCell ref="A5:C5"/>
    <mergeCell ref="E5:H5"/>
  </mergeCells>
  <dataValidations count="1">
    <dataValidation type="list" sqref="B10" xr:uid="{00000000-0002-0000-0000-000000000000}">
      <formula1>"Yes,No"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workbookViewId="0"/>
  </sheetViews>
  <sheetFormatPr baseColWidth="10" defaultColWidth="8.83203125" defaultRowHeight="15"/>
  <cols>
    <col min="1" max="1" width="18" customWidth="1"/>
    <col min="2" max="2" width="80" customWidth="1"/>
  </cols>
  <sheetData>
    <row r="1" spans="1:6" ht="42.75" customHeight="1">
      <c r="A1" s="39" t="s">
        <v>45</v>
      </c>
      <c r="B1" s="40"/>
      <c r="C1" s="40"/>
      <c r="D1" s="40"/>
      <c r="E1" s="40"/>
      <c r="F1" s="40"/>
    </row>
    <row r="3" spans="1:6" ht="32">
      <c r="A3" s="28" t="s">
        <v>46</v>
      </c>
      <c r="B3" s="29" t="s">
        <v>47</v>
      </c>
    </row>
    <row r="4" spans="1:6" ht="32">
      <c r="A4" s="30" t="s">
        <v>48</v>
      </c>
      <c r="B4" s="31" t="s">
        <v>49</v>
      </c>
    </row>
    <row r="5" spans="1:6" ht="32">
      <c r="A5" s="30" t="s">
        <v>50</v>
      </c>
      <c r="B5" s="31" t="s">
        <v>51</v>
      </c>
    </row>
    <row r="6" spans="1:6" ht="32">
      <c r="A6" s="30" t="s">
        <v>52</v>
      </c>
      <c r="B6" s="31" t="s">
        <v>53</v>
      </c>
    </row>
    <row r="7" spans="1:6" ht="32">
      <c r="A7" s="30" t="s">
        <v>54</v>
      </c>
      <c r="B7" s="31" t="s">
        <v>55</v>
      </c>
    </row>
    <row r="8" spans="1:6" ht="16">
      <c r="A8" s="30" t="s">
        <v>56</v>
      </c>
      <c r="B8" s="31" t="s">
        <v>57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Dividend Calculator</vt:lpstr>
      <vt:lpstr>Read 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Samuel Lilly</cp:lastModifiedBy>
  <dcterms:created xsi:type="dcterms:W3CDTF">2026-06-27T20:21:20Z</dcterms:created>
  <dcterms:modified xsi:type="dcterms:W3CDTF">2026-06-27T20:21:20Z</dcterms:modified>
</cp:coreProperties>
</file>