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RB Personal\"/>
    </mc:Choice>
  </mc:AlternateContent>
  <xr:revisionPtr revIDLastSave="0" documentId="13_ncr:1_{DCDB38DB-559B-49F8-8562-71BC8337B8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uestionnaire" sheetId="1" r:id="rId1"/>
    <sheet name="Score Summary" sheetId="2" r:id="rId2"/>
    <sheet name="Recommendations" sheetId="3" state="hidden" r:id="rId3"/>
  </sheets>
  <definedNames>
    <definedName name="_xlnm._FilterDatabase" localSheetId="0" hidden="1">Questionnaire!$A$6:$G$54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G20" i="1" s="1"/>
  <c r="D38" i="1"/>
  <c r="E38" i="1" s="1"/>
  <c r="D54" i="1"/>
  <c r="E54" i="1" s="1"/>
  <c r="D53" i="1"/>
  <c r="G53" i="1" s="1"/>
  <c r="D52" i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F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E7" i="1" s="1"/>
  <c r="D47" i="1"/>
  <c r="G47" i="1" s="1"/>
  <c r="E20" i="1" l="1"/>
  <c r="F20" i="1"/>
  <c r="G38" i="1"/>
  <c r="F38" i="1"/>
  <c r="B6" i="2"/>
  <c r="G39" i="1"/>
  <c r="B3" i="2"/>
  <c r="B4" i="2"/>
  <c r="B5" i="2"/>
  <c r="B7" i="2"/>
  <c r="F54" i="1"/>
  <c r="G54" i="1"/>
  <c r="F31" i="1"/>
  <c r="E31" i="1"/>
  <c r="E29" i="1"/>
  <c r="E30" i="1"/>
  <c r="F23" i="1"/>
  <c r="E23" i="1"/>
  <c r="F39" i="1"/>
  <c r="E39" i="1"/>
  <c r="E28" i="1"/>
  <c r="F7" i="1"/>
  <c r="F53" i="1"/>
  <c r="E24" i="1"/>
  <c r="E40" i="1"/>
  <c r="E25" i="1"/>
  <c r="E8" i="1"/>
  <c r="E26" i="1"/>
  <c r="E15" i="1"/>
  <c r="E27" i="1"/>
  <c r="G7" i="1"/>
  <c r="F15" i="1"/>
  <c r="F8" i="1"/>
  <c r="F24" i="1"/>
  <c r="F40" i="1"/>
  <c r="E53" i="1"/>
  <c r="F18" i="1"/>
  <c r="F45" i="1"/>
  <c r="F13" i="1"/>
  <c r="F41" i="1"/>
  <c r="F27" i="1"/>
  <c r="F9" i="1"/>
  <c r="F35" i="1"/>
  <c r="F16" i="1"/>
  <c r="F43" i="1"/>
  <c r="F29" i="1"/>
  <c r="F22" i="1"/>
  <c r="F48" i="1"/>
  <c r="F11" i="1"/>
  <c r="F37" i="1"/>
  <c r="F50" i="1"/>
  <c r="G33" i="1"/>
  <c r="E11" i="1"/>
  <c r="E16" i="1"/>
  <c r="E33" i="1"/>
  <c r="E37" i="1"/>
  <c r="E43" i="1"/>
  <c r="E50" i="1"/>
  <c r="E52" i="1"/>
  <c r="G52" i="1"/>
  <c r="E9" i="1"/>
  <c r="E13" i="1"/>
  <c r="E18" i="1"/>
  <c r="E22" i="1"/>
  <c r="E35" i="1"/>
  <c r="E41" i="1"/>
  <c r="E45" i="1"/>
  <c r="E48" i="1"/>
  <c r="F52" i="1"/>
  <c r="E10" i="1"/>
  <c r="E12" i="1"/>
  <c r="E14" i="1"/>
  <c r="E17" i="1"/>
  <c r="E19" i="1"/>
  <c r="E21" i="1"/>
  <c r="E32" i="1"/>
  <c r="E34" i="1"/>
  <c r="E36" i="1"/>
  <c r="E42" i="1"/>
  <c r="E44" i="1"/>
  <c r="E46" i="1"/>
  <c r="E47" i="1"/>
  <c r="E49" i="1"/>
  <c r="E51" i="1"/>
  <c r="F25" i="1"/>
  <c r="F26" i="1"/>
  <c r="F28" i="1"/>
  <c r="F30" i="1"/>
  <c r="F10" i="1"/>
  <c r="F12" i="1"/>
  <c r="F14" i="1"/>
  <c r="F17" i="1"/>
  <c r="F19" i="1"/>
  <c r="F21" i="1"/>
  <c r="F32" i="1"/>
  <c r="F34" i="1"/>
  <c r="F36" i="1"/>
  <c r="F42" i="1"/>
  <c r="F44" i="1"/>
  <c r="F46" i="1"/>
  <c r="F47" i="1"/>
  <c r="F49" i="1"/>
  <c r="F51" i="1"/>
  <c r="B2" i="2"/>
  <c r="C15" i="3" l="1"/>
  <c r="C17" i="3" s="1"/>
  <c r="B10" i="2"/>
  <c r="B12" i="2" s="1"/>
  <c r="B14" i="2" l="1"/>
  <c r="B16" i="2"/>
</calcChain>
</file>

<file path=xl/sharedStrings.xml><?xml version="1.0" encoding="utf-8"?>
<sst xmlns="http://schemas.openxmlformats.org/spreadsheetml/2006/main" count="184" uniqueCount="84">
  <si>
    <t>Category</t>
  </si>
  <si>
    <t>Question</t>
  </si>
  <si>
    <t>Score</t>
  </si>
  <si>
    <t>Financial Operations</t>
  </si>
  <si>
    <t>Are bank reconciliations completed monthly?</t>
  </si>
  <si>
    <t>Do you close books within 7 working days?</t>
  </si>
  <si>
    <t>Accounts Payable</t>
  </si>
  <si>
    <t>Is there a PO-based process?</t>
  </si>
  <si>
    <t>Are duplicate payments checked?</t>
  </si>
  <si>
    <t>Accounts Receivable</t>
  </si>
  <si>
    <t>Is customer ageing reviewed weekly?</t>
  </si>
  <si>
    <t>Do you send automated reminders?</t>
  </si>
  <si>
    <t>MIS &amp; Reporting</t>
  </si>
  <si>
    <t>Do you receive monthly MIS on time?</t>
  </si>
  <si>
    <t>Is cash flow forecasting available?</t>
  </si>
  <si>
    <t>Payroll &amp; Compliance</t>
  </si>
  <si>
    <t>Are statutory filings always on time?</t>
  </si>
  <si>
    <t>Are payroll reconciliations documented?</t>
  </si>
  <si>
    <t>Technology &amp; Automation</t>
  </si>
  <si>
    <t>Is ERP software being used?</t>
  </si>
  <si>
    <t>Are workflows automated?</t>
  </si>
  <si>
    <t>Total Score</t>
  </si>
  <si>
    <t>Overall Score</t>
  </si>
  <si>
    <t>Health Status</t>
  </si>
  <si>
    <t>Finance Health Interpretation</t>
  </si>
  <si>
    <t>Excellent</t>
  </si>
  <si>
    <t>Your finance operations are scalable and well controlled.</t>
  </si>
  <si>
    <t>Stable</t>
  </si>
  <si>
    <t>Your finance function is stable but has optimization opportunities.</t>
  </si>
  <si>
    <t>At Risk</t>
  </si>
  <si>
    <t>Several finance processes require immediate improvement.</t>
  </si>
  <si>
    <t>Critical</t>
  </si>
  <si>
    <t>Your finance operations need urgent transformation support.</t>
  </si>
  <si>
    <t>Are balance sheet reconciliations documented?</t>
  </si>
  <si>
    <t>Is a month-end close checklist followed?</t>
  </si>
  <si>
    <t>Are financial controls documented?</t>
  </si>
  <si>
    <t>Is working capital monitored monthly?</t>
  </si>
  <si>
    <t>Are cash forecasts prepared weekly?</t>
  </si>
  <si>
    <t>Is a three-way match process followed?</t>
  </si>
  <si>
    <t>Are vendor master changes approved?</t>
  </si>
  <si>
    <t>Are payment runs reviewed before release?</t>
  </si>
  <si>
    <t>Are AP ageing reports reviewed monthly?</t>
  </si>
  <si>
    <t>Are vendor KPIs monitored?</t>
  </si>
  <si>
    <t>Are credit limits monitored?</t>
  </si>
  <si>
    <t>Are collection KPIs tracked?</t>
  </si>
  <si>
    <t>Is DSO measured monthly?</t>
  </si>
  <si>
    <t>Are reminders automated?</t>
  </si>
  <si>
    <t>Are overdue accounts escalated promptly?</t>
  </si>
  <si>
    <t>Is MIS delivered on time?</t>
  </si>
  <si>
    <t>Are dashboards automated?</t>
  </si>
  <si>
    <t>Is budget vs actual reviewed monthly?</t>
  </si>
  <si>
    <t>Are profitability reports available?</t>
  </si>
  <si>
    <t>Are KPIs tracked monthly?</t>
  </si>
  <si>
    <t>Do leaders have real-time visibility?</t>
  </si>
  <si>
    <t>Is payroll approved before processing?</t>
  </si>
  <si>
    <t>Are GST filings timely?</t>
  </si>
  <si>
    <t>Are TDS filings timely?</t>
  </si>
  <si>
    <t>Is compliance calendar maintained?</t>
  </si>
  <si>
    <t>Are employee records complete?</t>
  </si>
  <si>
    <t>Are statutory reconciliations performed?</t>
  </si>
  <si>
    <t>Is ERP fully utilized?</t>
  </si>
  <si>
    <t>Is data integrated across systems?</t>
  </si>
  <si>
    <t>Are manual spreadsheets minimized?</t>
  </si>
  <si>
    <t>Are access controls reviewed?</t>
  </si>
  <si>
    <t>Are backups tested regularly?</t>
  </si>
  <si>
    <t>Are dashboards real-time?</t>
  </si>
  <si>
    <t>Response (Yes/Partial/No)</t>
  </si>
  <si>
    <t>Risk Rating</t>
  </si>
  <si>
    <t>Recommendation</t>
  </si>
  <si>
    <t>RISEBIT Stage</t>
  </si>
  <si>
    <t>Health Score %</t>
  </si>
  <si>
    <t>RAG Status</t>
  </si>
  <si>
    <t>RISEBIT ADVANTAGE Recommendation</t>
  </si>
  <si>
    <t>YES</t>
  </si>
  <si>
    <t>NO</t>
  </si>
  <si>
    <t>PARTIAL</t>
  </si>
  <si>
    <t>RISEBIT ADVANTAGE PROCESS HEALTH ASSESSMENT TOOL</t>
  </si>
  <si>
    <t>www.risebitfintech.com</t>
  </si>
  <si>
    <t>info@risebitfintech.com</t>
  </si>
  <si>
    <t>Contact : + 91 95189 93580</t>
  </si>
  <si>
    <t>Are invoices generated automated</t>
  </si>
  <si>
    <t>Fill Column C with your response Yes/Partial/No</t>
  </si>
  <si>
    <t>Fill Column C with</t>
  </si>
  <si>
    <t>with response Yes/Partial/Np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</si>
</sst>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1F50"/>
        <bgColor rgb="FF041F50"/>
      </patternFill>
    </fill>
    <fill>
      <patternFill patternType="solid">
        <fgColor rgb="FFDBAD3C"/>
        <bgColor rgb="FFDBAD3C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8" fillId="6" borderId="0" xfId="1" applyFont="1" applyFill="1" applyAlignment="1">
      <alignment horizontal="left"/>
    </xf>
    <xf numFmtId="0" fontId="8" fillId="6" borderId="0" xfId="1" applyFont="1" applyFill="1" applyAlignment="1"/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Protection="1"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0" fillId="5" borderId="1" xfId="0" applyFont="1" applyFill="1" applyBorder="1" applyProtection="1">
      <protection locked="0"/>
    </xf>
    <xf numFmtId="0" fontId="7" fillId="6" borderId="0" xfId="1" applyFont="1" applyFill="1" applyAlignment="1">
      <alignment wrapText="1"/>
    </xf>
    <xf numFmtId="0" fontId="8" fillId="6" borderId="0" xfId="1" applyFont="1" applyFill="1" applyAlignment="1">
      <alignment wrapText="1"/>
    </xf>
    <xf numFmtId="0" fontId="4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3" fillId="6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8">
    <dxf>
      <font>
        <color rgb="FF9C0006"/>
      </font>
    </dxf>
    <dxf>
      <font>
        <color rgb="FF9C0006"/>
      </font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IN"/>
              <a:t>Finance Health by Category</a:t>
            </a:r>
          </a:p>
        </c:rich>
      </c:tx>
      <c:layout>
        <c:manualLayout>
          <c:xMode val="edge"/>
          <c:yMode val="edge"/>
          <c:x val="0.67464217490939127"/>
          <c:y val="0.13371420148486746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'Score Summary'!$B$1</c:f>
              <c:strCache>
                <c:ptCount val="1"/>
                <c:pt idx="0">
                  <c:v>Total Score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'Score Summary'!$A$2:$A$7</c:f>
              <c:strCache>
                <c:ptCount val="6"/>
                <c:pt idx="0">
                  <c:v>Financial Operations</c:v>
                </c:pt>
                <c:pt idx="1">
                  <c:v>Accounts Payable</c:v>
                </c:pt>
                <c:pt idx="2">
                  <c:v>Accounts Receivable</c:v>
                </c:pt>
                <c:pt idx="3">
                  <c:v>MIS &amp; Reporting</c:v>
                </c:pt>
                <c:pt idx="4">
                  <c:v>Payroll &amp; Compliance</c:v>
                </c:pt>
                <c:pt idx="5">
                  <c:v>Technology &amp; Automation</c:v>
                </c:pt>
              </c:strCache>
            </c:strRef>
          </c:cat>
          <c:val>
            <c:numRef>
              <c:f>'Score Summary'!$B$2:$B$7</c:f>
              <c:numCache>
                <c:formatCode>General</c:formatCode>
                <c:ptCount val="6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E-42CD-BBC4-976E886A5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2076450</xdr:colOff>
      <xdr:row>0</xdr:row>
      <xdr:rowOff>0</xdr:rowOff>
    </xdr:from>
    <xdr:to>
      <xdr:col>2</xdr:col>
      <xdr:colOff>1490839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EB8A88-FDB7-4BEE-9991-4207DB0A4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4550" y="0"/>
          <a:ext cx="2462389" cy="71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2514600</xdr:colOff>
      <xdr:row>3</xdr:row>
      <xdr:rowOff>6846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02B920-9FEB-CE74-5D48-5D36CFF0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14600" cy="768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225777</xdr:colOff>
      <xdr:row>3</xdr:row>
      <xdr:rowOff>169333</xdr:rowOff>
    </xdr:from>
    <xdr:ext cx="5108222" cy="24694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3</xdr:col>
      <xdr:colOff>783166</xdr:colOff>
      <xdr:row>0</xdr:row>
      <xdr:rowOff>0</xdr:rowOff>
    </xdr:from>
    <xdr:to>
      <xdr:col>5</xdr:col>
      <xdr:colOff>451555</xdr:colOff>
      <xdr:row>3</xdr:row>
      <xdr:rowOff>163799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526DC8-6869-05F3-9B56-B5563AC4C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5333" y="0"/>
          <a:ext cx="2462389" cy="714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risebitfintech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showGridLines="0" tabSelected="1" workbookViewId="0">
      <pane xSplit="1" ySplit="6" topLeftCell="B45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ColWidth="0" defaultRowHeight="14.5" zeroHeight="1" x14ac:dyDescent="0.35"/>
  <cols>
    <col min="1" max="1" width="36.90625" customWidth="1"/>
    <col min="2" max="2" width="43.6328125" bestFit="1" customWidth="1"/>
    <col min="3" max="3" width="23.08984375" bestFit="1" customWidth="1"/>
    <col min="4" max="4" width="5.36328125" style="5" bestFit="1" customWidth="1"/>
    <col min="5" max="5" width="9.90625" style="5" bestFit="1" customWidth="1"/>
    <col min="6" max="6" width="22.26953125" bestFit="1" customWidth="1"/>
    <col min="7" max="7" width="12" bestFit="1" customWidth="1"/>
    <col min="8" max="8" width="22.7265625" hidden="1" customWidth="1"/>
    <col min="9" max="9" width="24.1796875" hidden="1" customWidth="1"/>
    <col min="10" max="10" width="8.7265625" hidden="1" customWidth="1"/>
    <col min="11" max="11" width="1.81640625" hidden="1" customWidth="1"/>
    <col min="12" max="15" width="0" hidden="1" customWidth="1"/>
    <col min="16" max="16384" width="8.7265625" hidden="1"/>
  </cols>
  <sheetData>
    <row r="1" spans="1:15" ht="29" x14ac:dyDescent="0.35">
      <c r="A1" s="27" t="s">
        <v>81</v>
      </c>
      <c r="B1" s="31" t="s">
        <v>82</v>
      </c>
      <c r="C1" s="9"/>
      <c r="D1" s="7"/>
      <c r="E1" s="13" t="s">
        <v>77</v>
      </c>
      <c r="F1" s="13"/>
      <c r="G1" s="6"/>
    </row>
    <row r="2" spans="1:15" ht="15.5" x14ac:dyDescent="0.35">
      <c r="A2" s="29"/>
      <c r="B2" s="28" t="s">
        <v>83</v>
      </c>
      <c r="C2" s="6"/>
      <c r="D2" s="7"/>
      <c r="E2" s="13" t="s">
        <v>79</v>
      </c>
      <c r="F2" s="13"/>
      <c r="G2" s="6"/>
    </row>
    <row r="3" spans="1:15" ht="15.5" x14ac:dyDescent="0.35">
      <c r="A3" s="28"/>
      <c r="B3" s="28"/>
      <c r="C3" s="9"/>
      <c r="D3" s="7"/>
      <c r="E3" s="8" t="s">
        <v>78</v>
      </c>
      <c r="F3" s="8"/>
      <c r="G3" s="6"/>
    </row>
    <row r="4" spans="1:15" ht="2" customHeight="1" x14ac:dyDescent="0.35">
      <c r="A4" s="30"/>
      <c r="B4" s="30"/>
      <c r="C4" s="6"/>
      <c r="D4" s="7"/>
      <c r="E4" s="7"/>
      <c r="F4" s="6"/>
      <c r="G4" s="6"/>
    </row>
    <row r="5" spans="1:15" ht="26" customHeight="1" x14ac:dyDescent="0.35">
      <c r="A5" s="10" t="s">
        <v>76</v>
      </c>
      <c r="B5" s="11"/>
      <c r="C5" s="11"/>
      <c r="D5" s="11"/>
      <c r="E5" s="11"/>
      <c r="F5" s="11"/>
      <c r="G5" s="12"/>
    </row>
    <row r="6" spans="1:15" s="16" customFormat="1" ht="20" customHeight="1" x14ac:dyDescent="0.35">
      <c r="A6" s="14" t="s">
        <v>0</v>
      </c>
      <c r="B6" s="14" t="s">
        <v>1</v>
      </c>
      <c r="C6" s="14" t="s">
        <v>66</v>
      </c>
      <c r="D6" s="15" t="s">
        <v>2</v>
      </c>
      <c r="E6" s="15" t="s">
        <v>67</v>
      </c>
      <c r="F6" s="14" t="s">
        <v>68</v>
      </c>
      <c r="G6" s="14" t="s">
        <v>69</v>
      </c>
      <c r="O6" s="16" t="s">
        <v>73</v>
      </c>
    </row>
    <row r="7" spans="1:15" ht="20" customHeight="1" x14ac:dyDescent="0.35">
      <c r="A7" s="4" t="s">
        <v>6</v>
      </c>
      <c r="B7" s="4" t="s">
        <v>7</v>
      </c>
      <c r="C7" s="26" t="s">
        <v>73</v>
      </c>
      <c r="D7" s="17">
        <f t="shared" ref="D7:D54" si="0">IF(C7="Yes",5,IF(C7="Partial",3,IF(C7="No",1,0)))</f>
        <v>5</v>
      </c>
      <c r="E7" s="17" t="str">
        <f t="shared" ref="E7:E33" si="1">IF(D7&gt;=5,"Low",IF(D7&gt;=3,"Medium","High"))</f>
        <v>Low</v>
      </c>
      <c r="F7" s="18" t="str">
        <f t="shared" ref="F7:F33" si="2">IF(D7&gt;=5,"Maintain current controls","Improvement required")</f>
        <v>Maintain current controls</v>
      </c>
      <c r="G7" s="18" t="str">
        <f t="shared" ref="G7:G33" si="3">IF(D7&gt;=5,"Scale",IF(D7&gt;=3,"Optimise","Assess"))</f>
        <v>Scale</v>
      </c>
      <c r="O7" t="s">
        <v>74</v>
      </c>
    </row>
    <row r="8" spans="1:15" x14ac:dyDescent="0.35">
      <c r="A8" s="4" t="s">
        <v>6</v>
      </c>
      <c r="B8" s="4" t="s">
        <v>8</v>
      </c>
      <c r="C8" s="26" t="s">
        <v>73</v>
      </c>
      <c r="D8" s="17">
        <f t="shared" si="0"/>
        <v>5</v>
      </c>
      <c r="E8" s="17" t="str">
        <f t="shared" si="1"/>
        <v>Low</v>
      </c>
      <c r="F8" s="18" t="str">
        <f t="shared" si="2"/>
        <v>Maintain current controls</v>
      </c>
      <c r="G8" s="18" t="str">
        <f t="shared" si="3"/>
        <v>Scale</v>
      </c>
      <c r="O8" t="s">
        <v>75</v>
      </c>
    </row>
    <row r="9" spans="1:15" x14ac:dyDescent="0.35">
      <c r="A9" s="4" t="s">
        <v>6</v>
      </c>
      <c r="B9" s="4" t="s">
        <v>8</v>
      </c>
      <c r="C9" s="26" t="s">
        <v>73</v>
      </c>
      <c r="D9" s="17">
        <f t="shared" si="0"/>
        <v>5</v>
      </c>
      <c r="E9" s="17" t="str">
        <f t="shared" si="1"/>
        <v>Low</v>
      </c>
      <c r="F9" s="18" t="str">
        <f t="shared" si="2"/>
        <v>Maintain current controls</v>
      </c>
      <c r="G9" s="18" t="str">
        <f t="shared" si="3"/>
        <v>Scale</v>
      </c>
    </row>
    <row r="10" spans="1:15" x14ac:dyDescent="0.35">
      <c r="A10" s="4" t="s">
        <v>6</v>
      </c>
      <c r="B10" s="4" t="s">
        <v>38</v>
      </c>
      <c r="C10" s="26" t="s">
        <v>73</v>
      </c>
      <c r="D10" s="17">
        <f t="shared" si="0"/>
        <v>5</v>
      </c>
      <c r="E10" s="17" t="str">
        <f t="shared" si="1"/>
        <v>Low</v>
      </c>
      <c r="F10" s="18" t="str">
        <f t="shared" si="2"/>
        <v>Maintain current controls</v>
      </c>
      <c r="G10" s="18" t="str">
        <f t="shared" si="3"/>
        <v>Scale</v>
      </c>
    </row>
    <row r="11" spans="1:15" x14ac:dyDescent="0.35">
      <c r="A11" s="4" t="s">
        <v>6</v>
      </c>
      <c r="B11" s="4" t="s">
        <v>39</v>
      </c>
      <c r="C11" s="26" t="s">
        <v>73</v>
      </c>
      <c r="D11" s="17">
        <f t="shared" si="0"/>
        <v>5</v>
      </c>
      <c r="E11" s="17" t="str">
        <f t="shared" si="1"/>
        <v>Low</v>
      </c>
      <c r="F11" s="18" t="str">
        <f t="shared" si="2"/>
        <v>Maintain current controls</v>
      </c>
      <c r="G11" s="18" t="str">
        <f t="shared" si="3"/>
        <v>Scale</v>
      </c>
    </row>
    <row r="12" spans="1:15" x14ac:dyDescent="0.35">
      <c r="A12" s="4" t="s">
        <v>6</v>
      </c>
      <c r="B12" s="4" t="s">
        <v>40</v>
      </c>
      <c r="C12" s="26" t="s">
        <v>73</v>
      </c>
      <c r="D12" s="17">
        <f t="shared" si="0"/>
        <v>5</v>
      </c>
      <c r="E12" s="17" t="str">
        <f t="shared" si="1"/>
        <v>Low</v>
      </c>
      <c r="F12" s="18" t="str">
        <f t="shared" si="2"/>
        <v>Maintain current controls</v>
      </c>
      <c r="G12" s="18" t="str">
        <f t="shared" si="3"/>
        <v>Scale</v>
      </c>
    </row>
    <row r="13" spans="1:15" x14ac:dyDescent="0.35">
      <c r="A13" s="4" t="s">
        <v>6</v>
      </c>
      <c r="B13" s="4" t="s">
        <v>41</v>
      </c>
      <c r="C13" s="26" t="s">
        <v>73</v>
      </c>
      <c r="D13" s="17">
        <f t="shared" si="0"/>
        <v>5</v>
      </c>
      <c r="E13" s="17" t="str">
        <f t="shared" si="1"/>
        <v>Low</v>
      </c>
      <c r="F13" s="18" t="str">
        <f t="shared" si="2"/>
        <v>Maintain current controls</v>
      </c>
      <c r="G13" s="18" t="str">
        <f t="shared" si="3"/>
        <v>Scale</v>
      </c>
    </row>
    <row r="14" spans="1:15" x14ac:dyDescent="0.35">
      <c r="A14" s="4" t="s">
        <v>6</v>
      </c>
      <c r="B14" s="4" t="s">
        <v>42</v>
      </c>
      <c r="C14" s="26" t="s">
        <v>73</v>
      </c>
      <c r="D14" s="17">
        <f t="shared" si="0"/>
        <v>5</v>
      </c>
      <c r="E14" s="17" t="str">
        <f t="shared" si="1"/>
        <v>Low</v>
      </c>
      <c r="F14" s="18" t="str">
        <f t="shared" si="2"/>
        <v>Maintain current controls</v>
      </c>
      <c r="G14" s="18" t="str">
        <f t="shared" si="3"/>
        <v>Scale</v>
      </c>
    </row>
    <row r="15" spans="1:15" x14ac:dyDescent="0.35">
      <c r="A15" s="4" t="s">
        <v>9</v>
      </c>
      <c r="B15" s="4" t="s">
        <v>11</v>
      </c>
      <c r="C15" s="26" t="s">
        <v>73</v>
      </c>
      <c r="D15" s="17">
        <f t="shared" si="0"/>
        <v>5</v>
      </c>
      <c r="E15" s="17" t="str">
        <f t="shared" si="1"/>
        <v>Low</v>
      </c>
      <c r="F15" s="18" t="str">
        <f t="shared" si="2"/>
        <v>Maintain current controls</v>
      </c>
      <c r="G15" s="18" t="str">
        <f t="shared" si="3"/>
        <v>Scale</v>
      </c>
    </row>
    <row r="16" spans="1:15" x14ac:dyDescent="0.35">
      <c r="A16" s="4" t="s">
        <v>9</v>
      </c>
      <c r="B16" s="4" t="s">
        <v>10</v>
      </c>
      <c r="C16" s="26" t="s">
        <v>73</v>
      </c>
      <c r="D16" s="17">
        <f t="shared" si="0"/>
        <v>5</v>
      </c>
      <c r="E16" s="17" t="str">
        <f t="shared" si="1"/>
        <v>Low</v>
      </c>
      <c r="F16" s="18" t="str">
        <f t="shared" si="2"/>
        <v>Maintain current controls</v>
      </c>
      <c r="G16" s="18" t="str">
        <f t="shared" si="3"/>
        <v>Scale</v>
      </c>
    </row>
    <row r="17" spans="1:7" x14ac:dyDescent="0.35">
      <c r="A17" s="4" t="s">
        <v>9</v>
      </c>
      <c r="B17" s="4" t="s">
        <v>43</v>
      </c>
      <c r="C17" s="26" t="s">
        <v>73</v>
      </c>
      <c r="D17" s="17">
        <f t="shared" si="0"/>
        <v>5</v>
      </c>
      <c r="E17" s="17" t="str">
        <f t="shared" si="1"/>
        <v>Low</v>
      </c>
      <c r="F17" s="18" t="str">
        <f t="shared" si="2"/>
        <v>Maintain current controls</v>
      </c>
      <c r="G17" s="18" t="str">
        <f t="shared" si="3"/>
        <v>Scale</v>
      </c>
    </row>
    <row r="18" spans="1:7" x14ac:dyDescent="0.35">
      <c r="A18" s="4" t="s">
        <v>9</v>
      </c>
      <c r="B18" s="4" t="s">
        <v>44</v>
      </c>
      <c r="C18" s="26" t="s">
        <v>73</v>
      </c>
      <c r="D18" s="17">
        <f t="shared" si="0"/>
        <v>5</v>
      </c>
      <c r="E18" s="17" t="str">
        <f t="shared" si="1"/>
        <v>Low</v>
      </c>
      <c r="F18" s="18" t="str">
        <f t="shared" si="2"/>
        <v>Maintain current controls</v>
      </c>
      <c r="G18" s="18" t="str">
        <f t="shared" si="3"/>
        <v>Scale</v>
      </c>
    </row>
    <row r="19" spans="1:7" x14ac:dyDescent="0.35">
      <c r="A19" s="4" t="s">
        <v>9</v>
      </c>
      <c r="B19" s="4" t="s">
        <v>45</v>
      </c>
      <c r="C19" s="26" t="s">
        <v>73</v>
      </c>
      <c r="D19" s="17">
        <f t="shared" si="0"/>
        <v>5</v>
      </c>
      <c r="E19" s="17" t="str">
        <f t="shared" si="1"/>
        <v>Low</v>
      </c>
      <c r="F19" s="18" t="str">
        <f t="shared" si="2"/>
        <v>Maintain current controls</v>
      </c>
      <c r="G19" s="18" t="str">
        <f t="shared" si="3"/>
        <v>Scale</v>
      </c>
    </row>
    <row r="20" spans="1:7" x14ac:dyDescent="0.35">
      <c r="A20" s="4" t="s">
        <v>9</v>
      </c>
      <c r="B20" s="4" t="s">
        <v>80</v>
      </c>
      <c r="C20" s="26" t="s">
        <v>73</v>
      </c>
      <c r="D20" s="17">
        <f t="shared" si="0"/>
        <v>5</v>
      </c>
      <c r="E20" s="17" t="str">
        <f t="shared" si="1"/>
        <v>Low</v>
      </c>
      <c r="F20" s="18" t="str">
        <f t="shared" ref="F20" si="4">IF(D20&gt;=5,"Maintain current controls","Improvement required")</f>
        <v>Maintain current controls</v>
      </c>
      <c r="G20" s="18" t="str">
        <f t="shared" ref="G20" si="5">IF(D20&gt;=5,"Scale",IF(D20&gt;=3,"Optimise","Assess"))</f>
        <v>Scale</v>
      </c>
    </row>
    <row r="21" spans="1:7" x14ac:dyDescent="0.35">
      <c r="A21" s="4" t="s">
        <v>9</v>
      </c>
      <c r="B21" s="4" t="s">
        <v>46</v>
      </c>
      <c r="C21" s="26" t="s">
        <v>73</v>
      </c>
      <c r="D21" s="17">
        <f t="shared" si="0"/>
        <v>5</v>
      </c>
      <c r="E21" s="17" t="str">
        <f t="shared" si="1"/>
        <v>Low</v>
      </c>
      <c r="F21" s="18" t="str">
        <f t="shared" si="2"/>
        <v>Maintain current controls</v>
      </c>
      <c r="G21" s="18" t="str">
        <f t="shared" si="3"/>
        <v>Scale</v>
      </c>
    </row>
    <row r="22" spans="1:7" x14ac:dyDescent="0.35">
      <c r="A22" s="4" t="s">
        <v>9</v>
      </c>
      <c r="B22" s="4" t="s">
        <v>47</v>
      </c>
      <c r="C22" s="26" t="s">
        <v>73</v>
      </c>
      <c r="D22" s="17">
        <f t="shared" si="0"/>
        <v>5</v>
      </c>
      <c r="E22" s="17" t="str">
        <f t="shared" si="1"/>
        <v>Low</v>
      </c>
      <c r="F22" s="18" t="str">
        <f t="shared" si="2"/>
        <v>Maintain current controls</v>
      </c>
      <c r="G22" s="18" t="str">
        <f t="shared" si="3"/>
        <v>Scale</v>
      </c>
    </row>
    <row r="23" spans="1:7" x14ac:dyDescent="0.35">
      <c r="A23" s="4" t="s">
        <v>3</v>
      </c>
      <c r="B23" s="4" t="s">
        <v>4</v>
      </c>
      <c r="C23" s="26" t="s">
        <v>73</v>
      </c>
      <c r="D23" s="17">
        <f t="shared" si="0"/>
        <v>5</v>
      </c>
      <c r="E23" s="17" t="str">
        <f t="shared" si="1"/>
        <v>Low</v>
      </c>
      <c r="F23" s="18" t="str">
        <f t="shared" si="2"/>
        <v>Maintain current controls</v>
      </c>
      <c r="G23" s="18" t="str">
        <f t="shared" si="3"/>
        <v>Scale</v>
      </c>
    </row>
    <row r="24" spans="1:7" x14ac:dyDescent="0.35">
      <c r="A24" s="4" t="s">
        <v>3</v>
      </c>
      <c r="B24" s="4" t="s">
        <v>5</v>
      </c>
      <c r="C24" s="26" t="s">
        <v>73</v>
      </c>
      <c r="D24" s="17">
        <f t="shared" si="0"/>
        <v>5</v>
      </c>
      <c r="E24" s="17" t="str">
        <f t="shared" si="1"/>
        <v>Low</v>
      </c>
      <c r="F24" s="18" t="str">
        <f t="shared" si="2"/>
        <v>Maintain current controls</v>
      </c>
      <c r="G24" s="18" t="str">
        <f t="shared" si="3"/>
        <v>Scale</v>
      </c>
    </row>
    <row r="25" spans="1:7" x14ac:dyDescent="0.35">
      <c r="A25" s="4" t="s">
        <v>3</v>
      </c>
      <c r="B25" s="4" t="s">
        <v>4</v>
      </c>
      <c r="C25" s="26" t="s">
        <v>73</v>
      </c>
      <c r="D25" s="17">
        <f t="shared" si="0"/>
        <v>5</v>
      </c>
      <c r="E25" s="17" t="str">
        <f t="shared" si="1"/>
        <v>Low</v>
      </c>
      <c r="F25" s="18" t="str">
        <f t="shared" si="2"/>
        <v>Maintain current controls</v>
      </c>
      <c r="G25" s="18" t="str">
        <f t="shared" si="3"/>
        <v>Scale</v>
      </c>
    </row>
    <row r="26" spans="1:7" x14ac:dyDescent="0.35">
      <c r="A26" s="4" t="s">
        <v>3</v>
      </c>
      <c r="B26" s="4" t="s">
        <v>33</v>
      </c>
      <c r="C26" s="26" t="s">
        <v>73</v>
      </c>
      <c r="D26" s="17">
        <f t="shared" si="0"/>
        <v>5</v>
      </c>
      <c r="E26" s="17" t="str">
        <f t="shared" si="1"/>
        <v>Low</v>
      </c>
      <c r="F26" s="18" t="str">
        <f t="shared" si="2"/>
        <v>Maintain current controls</v>
      </c>
      <c r="G26" s="18" t="str">
        <f t="shared" si="3"/>
        <v>Scale</v>
      </c>
    </row>
    <row r="27" spans="1:7" x14ac:dyDescent="0.35">
      <c r="A27" s="4" t="s">
        <v>3</v>
      </c>
      <c r="B27" s="4" t="s">
        <v>34</v>
      </c>
      <c r="C27" s="26" t="s">
        <v>73</v>
      </c>
      <c r="D27" s="17">
        <f t="shared" si="0"/>
        <v>5</v>
      </c>
      <c r="E27" s="17" t="str">
        <f t="shared" si="1"/>
        <v>Low</v>
      </c>
      <c r="F27" s="18" t="str">
        <f t="shared" si="2"/>
        <v>Maintain current controls</v>
      </c>
      <c r="G27" s="18" t="str">
        <f t="shared" si="3"/>
        <v>Scale</v>
      </c>
    </row>
    <row r="28" spans="1:7" x14ac:dyDescent="0.35">
      <c r="A28" s="4" t="s">
        <v>3</v>
      </c>
      <c r="B28" s="4" t="s">
        <v>35</v>
      </c>
      <c r="C28" s="26" t="s">
        <v>73</v>
      </c>
      <c r="D28" s="17">
        <f t="shared" si="0"/>
        <v>5</v>
      </c>
      <c r="E28" s="17" t="str">
        <f t="shared" si="1"/>
        <v>Low</v>
      </c>
      <c r="F28" s="18" t="str">
        <f t="shared" si="2"/>
        <v>Maintain current controls</v>
      </c>
      <c r="G28" s="18" t="str">
        <f t="shared" si="3"/>
        <v>Scale</v>
      </c>
    </row>
    <row r="29" spans="1:7" x14ac:dyDescent="0.35">
      <c r="A29" s="4" t="s">
        <v>3</v>
      </c>
      <c r="B29" s="4" t="s">
        <v>36</v>
      </c>
      <c r="C29" s="26" t="s">
        <v>73</v>
      </c>
      <c r="D29" s="17">
        <f t="shared" si="0"/>
        <v>5</v>
      </c>
      <c r="E29" s="17" t="str">
        <f t="shared" si="1"/>
        <v>Low</v>
      </c>
      <c r="F29" s="18" t="str">
        <f t="shared" si="2"/>
        <v>Maintain current controls</v>
      </c>
      <c r="G29" s="18" t="str">
        <f t="shared" si="3"/>
        <v>Scale</v>
      </c>
    </row>
    <row r="30" spans="1:7" x14ac:dyDescent="0.35">
      <c r="A30" s="4" t="s">
        <v>3</v>
      </c>
      <c r="B30" s="4" t="s">
        <v>37</v>
      </c>
      <c r="C30" s="26" t="s">
        <v>73</v>
      </c>
      <c r="D30" s="17">
        <f t="shared" si="0"/>
        <v>5</v>
      </c>
      <c r="E30" s="17" t="str">
        <f t="shared" si="1"/>
        <v>Low</v>
      </c>
      <c r="F30" s="18" t="str">
        <f t="shared" si="2"/>
        <v>Maintain current controls</v>
      </c>
      <c r="G30" s="18" t="str">
        <f t="shared" si="3"/>
        <v>Scale</v>
      </c>
    </row>
    <row r="31" spans="1:7" x14ac:dyDescent="0.35">
      <c r="A31" s="4" t="s">
        <v>12</v>
      </c>
      <c r="B31" s="4" t="s">
        <v>13</v>
      </c>
      <c r="C31" s="26" t="s">
        <v>73</v>
      </c>
      <c r="D31" s="17">
        <f t="shared" si="0"/>
        <v>5</v>
      </c>
      <c r="E31" s="17" t="str">
        <f t="shared" si="1"/>
        <v>Low</v>
      </c>
      <c r="F31" s="18" t="str">
        <f t="shared" si="2"/>
        <v>Maintain current controls</v>
      </c>
      <c r="G31" s="18" t="str">
        <f t="shared" si="3"/>
        <v>Scale</v>
      </c>
    </row>
    <row r="32" spans="1:7" x14ac:dyDescent="0.35">
      <c r="A32" s="4" t="s">
        <v>12</v>
      </c>
      <c r="B32" s="4" t="s">
        <v>48</v>
      </c>
      <c r="C32" s="26" t="s">
        <v>73</v>
      </c>
      <c r="D32" s="17">
        <f t="shared" si="0"/>
        <v>5</v>
      </c>
      <c r="E32" s="17" t="str">
        <f t="shared" si="1"/>
        <v>Low</v>
      </c>
      <c r="F32" s="18" t="str">
        <f t="shared" si="2"/>
        <v>Maintain current controls</v>
      </c>
      <c r="G32" s="18" t="str">
        <f t="shared" si="3"/>
        <v>Scale</v>
      </c>
    </row>
    <row r="33" spans="1:7" x14ac:dyDescent="0.35">
      <c r="A33" s="4" t="s">
        <v>12</v>
      </c>
      <c r="B33" s="4" t="s">
        <v>49</v>
      </c>
      <c r="C33" s="26" t="s">
        <v>73</v>
      </c>
      <c r="D33" s="17">
        <f t="shared" si="0"/>
        <v>5</v>
      </c>
      <c r="E33" s="17" t="str">
        <f t="shared" si="1"/>
        <v>Low</v>
      </c>
      <c r="F33" s="18" t="str">
        <f t="shared" si="2"/>
        <v>Maintain current controls</v>
      </c>
      <c r="G33" s="18" t="str">
        <f t="shared" si="3"/>
        <v>Scale</v>
      </c>
    </row>
    <row r="34" spans="1:7" x14ac:dyDescent="0.35">
      <c r="A34" s="4" t="s">
        <v>12</v>
      </c>
      <c r="B34" s="4" t="s">
        <v>50</v>
      </c>
      <c r="C34" s="26" t="s">
        <v>73</v>
      </c>
      <c r="D34" s="17">
        <f t="shared" si="0"/>
        <v>5</v>
      </c>
      <c r="E34" s="17" t="str">
        <f t="shared" ref="E34:E54" si="6">IF(D34&gt;=5,"Low",IF(D34&gt;=3,"Medium","High"))</f>
        <v>Low</v>
      </c>
      <c r="F34" s="18" t="str">
        <f t="shared" ref="F34:F54" si="7">IF(D34&gt;=5,"Maintain current controls","Improvement required")</f>
        <v>Maintain current controls</v>
      </c>
      <c r="G34" s="18" t="str">
        <f t="shared" ref="G34:G54" si="8">IF(D34&gt;=5,"Scale",IF(D34&gt;=3,"Optimise","Assess"))</f>
        <v>Scale</v>
      </c>
    </row>
    <row r="35" spans="1:7" x14ac:dyDescent="0.35">
      <c r="A35" s="4" t="s">
        <v>12</v>
      </c>
      <c r="B35" s="4" t="s">
        <v>51</v>
      </c>
      <c r="C35" s="26" t="s">
        <v>73</v>
      </c>
      <c r="D35" s="17">
        <f t="shared" si="0"/>
        <v>5</v>
      </c>
      <c r="E35" s="17" t="str">
        <f t="shared" si="6"/>
        <v>Low</v>
      </c>
      <c r="F35" s="18" t="str">
        <f t="shared" si="7"/>
        <v>Maintain current controls</v>
      </c>
      <c r="G35" s="18" t="str">
        <f t="shared" si="8"/>
        <v>Scale</v>
      </c>
    </row>
    <row r="36" spans="1:7" x14ac:dyDescent="0.35">
      <c r="A36" s="4" t="s">
        <v>12</v>
      </c>
      <c r="B36" s="4" t="s">
        <v>14</v>
      </c>
      <c r="C36" s="26" t="s">
        <v>73</v>
      </c>
      <c r="D36" s="17">
        <f t="shared" si="0"/>
        <v>5</v>
      </c>
      <c r="E36" s="17" t="str">
        <f t="shared" si="6"/>
        <v>Low</v>
      </c>
      <c r="F36" s="18" t="str">
        <f t="shared" si="7"/>
        <v>Maintain current controls</v>
      </c>
      <c r="G36" s="18" t="str">
        <f t="shared" si="8"/>
        <v>Scale</v>
      </c>
    </row>
    <row r="37" spans="1:7" x14ac:dyDescent="0.35">
      <c r="A37" s="4" t="s">
        <v>12</v>
      </c>
      <c r="B37" s="4" t="s">
        <v>52</v>
      </c>
      <c r="C37" s="26" t="s">
        <v>73</v>
      </c>
      <c r="D37" s="17">
        <f t="shared" si="0"/>
        <v>5</v>
      </c>
      <c r="E37" s="17" t="str">
        <f t="shared" si="6"/>
        <v>Low</v>
      </c>
      <c r="F37" s="18" t="str">
        <f t="shared" si="7"/>
        <v>Maintain current controls</v>
      </c>
      <c r="G37" s="18" t="str">
        <f t="shared" si="8"/>
        <v>Scale</v>
      </c>
    </row>
    <row r="38" spans="1:7" x14ac:dyDescent="0.35">
      <c r="A38" s="4" t="s">
        <v>12</v>
      </c>
      <c r="B38" s="4" t="s">
        <v>53</v>
      </c>
      <c r="C38" s="26" t="s">
        <v>73</v>
      </c>
      <c r="D38" s="17">
        <f t="shared" si="0"/>
        <v>5</v>
      </c>
      <c r="E38" s="17" t="str">
        <f t="shared" si="6"/>
        <v>Low</v>
      </c>
      <c r="F38" s="18" t="str">
        <f t="shared" si="7"/>
        <v>Maintain current controls</v>
      </c>
      <c r="G38" s="18" t="str">
        <f t="shared" si="8"/>
        <v>Scale</v>
      </c>
    </row>
    <row r="39" spans="1:7" x14ac:dyDescent="0.35">
      <c r="A39" s="4" t="s">
        <v>15</v>
      </c>
      <c r="B39" s="4" t="s">
        <v>16</v>
      </c>
      <c r="C39" s="26" t="s">
        <v>73</v>
      </c>
      <c r="D39" s="17">
        <f t="shared" si="0"/>
        <v>5</v>
      </c>
      <c r="E39" s="17" t="str">
        <f t="shared" si="6"/>
        <v>Low</v>
      </c>
      <c r="F39" s="18" t="str">
        <f t="shared" si="7"/>
        <v>Maintain current controls</v>
      </c>
      <c r="G39" s="18" t="str">
        <f t="shared" si="8"/>
        <v>Scale</v>
      </c>
    </row>
    <row r="40" spans="1:7" x14ac:dyDescent="0.35">
      <c r="A40" s="4" t="s">
        <v>15</v>
      </c>
      <c r="B40" s="4" t="s">
        <v>17</v>
      </c>
      <c r="C40" s="26" t="s">
        <v>73</v>
      </c>
      <c r="D40" s="17">
        <f t="shared" si="0"/>
        <v>5</v>
      </c>
      <c r="E40" s="17" t="str">
        <f t="shared" si="6"/>
        <v>Low</v>
      </c>
      <c r="F40" s="18" t="str">
        <f t="shared" si="7"/>
        <v>Maintain current controls</v>
      </c>
      <c r="G40" s="18" t="str">
        <f t="shared" si="8"/>
        <v>Scale</v>
      </c>
    </row>
    <row r="41" spans="1:7" x14ac:dyDescent="0.35">
      <c r="A41" s="4" t="s">
        <v>15</v>
      </c>
      <c r="B41" s="4" t="s">
        <v>54</v>
      </c>
      <c r="C41" s="26" t="s">
        <v>73</v>
      </c>
      <c r="D41" s="17">
        <f t="shared" si="0"/>
        <v>5</v>
      </c>
      <c r="E41" s="17" t="str">
        <f t="shared" si="6"/>
        <v>Low</v>
      </c>
      <c r="F41" s="18" t="str">
        <f t="shared" si="7"/>
        <v>Maintain current controls</v>
      </c>
      <c r="G41" s="18" t="str">
        <f t="shared" si="8"/>
        <v>Scale</v>
      </c>
    </row>
    <row r="42" spans="1:7" x14ac:dyDescent="0.35">
      <c r="A42" s="4" t="s">
        <v>15</v>
      </c>
      <c r="B42" s="4" t="s">
        <v>55</v>
      </c>
      <c r="C42" s="26" t="s">
        <v>73</v>
      </c>
      <c r="D42" s="17">
        <f t="shared" si="0"/>
        <v>5</v>
      </c>
      <c r="E42" s="17" t="str">
        <f t="shared" si="6"/>
        <v>Low</v>
      </c>
      <c r="F42" s="18" t="str">
        <f t="shared" si="7"/>
        <v>Maintain current controls</v>
      </c>
      <c r="G42" s="18" t="str">
        <f t="shared" si="8"/>
        <v>Scale</v>
      </c>
    </row>
    <row r="43" spans="1:7" x14ac:dyDescent="0.35">
      <c r="A43" s="4" t="s">
        <v>15</v>
      </c>
      <c r="B43" s="4" t="s">
        <v>56</v>
      </c>
      <c r="C43" s="26" t="s">
        <v>73</v>
      </c>
      <c r="D43" s="17">
        <f t="shared" si="0"/>
        <v>5</v>
      </c>
      <c r="E43" s="17" t="str">
        <f t="shared" si="6"/>
        <v>Low</v>
      </c>
      <c r="F43" s="18" t="str">
        <f t="shared" si="7"/>
        <v>Maintain current controls</v>
      </c>
      <c r="G43" s="18" t="str">
        <f t="shared" si="8"/>
        <v>Scale</v>
      </c>
    </row>
    <row r="44" spans="1:7" x14ac:dyDescent="0.35">
      <c r="A44" s="4" t="s">
        <v>15</v>
      </c>
      <c r="B44" s="4" t="s">
        <v>57</v>
      </c>
      <c r="C44" s="26" t="s">
        <v>73</v>
      </c>
      <c r="D44" s="17">
        <f t="shared" si="0"/>
        <v>5</v>
      </c>
      <c r="E44" s="17" t="str">
        <f t="shared" si="6"/>
        <v>Low</v>
      </c>
      <c r="F44" s="18" t="str">
        <f t="shared" si="7"/>
        <v>Maintain current controls</v>
      </c>
      <c r="G44" s="18" t="str">
        <f t="shared" si="8"/>
        <v>Scale</v>
      </c>
    </row>
    <row r="45" spans="1:7" x14ac:dyDescent="0.35">
      <c r="A45" s="4" t="s">
        <v>15</v>
      </c>
      <c r="B45" s="4" t="s">
        <v>58</v>
      </c>
      <c r="C45" s="26" t="s">
        <v>73</v>
      </c>
      <c r="D45" s="17">
        <f t="shared" si="0"/>
        <v>5</v>
      </c>
      <c r="E45" s="17" t="str">
        <f t="shared" si="6"/>
        <v>Low</v>
      </c>
      <c r="F45" s="18" t="str">
        <f t="shared" si="7"/>
        <v>Maintain current controls</v>
      </c>
      <c r="G45" s="18" t="str">
        <f t="shared" si="8"/>
        <v>Scale</v>
      </c>
    </row>
    <row r="46" spans="1:7" x14ac:dyDescent="0.35">
      <c r="A46" s="4" t="s">
        <v>15</v>
      </c>
      <c r="B46" s="4" t="s">
        <v>59</v>
      </c>
      <c r="C46" s="26" t="s">
        <v>73</v>
      </c>
      <c r="D46" s="17">
        <f t="shared" si="0"/>
        <v>5</v>
      </c>
      <c r="E46" s="17" t="str">
        <f t="shared" si="6"/>
        <v>Low</v>
      </c>
      <c r="F46" s="18" t="str">
        <f t="shared" si="7"/>
        <v>Maintain current controls</v>
      </c>
      <c r="G46" s="18" t="str">
        <f t="shared" si="8"/>
        <v>Scale</v>
      </c>
    </row>
    <row r="47" spans="1:7" x14ac:dyDescent="0.35">
      <c r="A47" s="4" t="s">
        <v>18</v>
      </c>
      <c r="B47" s="4" t="s">
        <v>60</v>
      </c>
      <c r="C47" s="26" t="s">
        <v>73</v>
      </c>
      <c r="D47" s="17">
        <f t="shared" ref="D47" si="9">IF(C47="Yes",5,IF(C47="Partial",3,IF(C47="No",1,0)))</f>
        <v>5</v>
      </c>
      <c r="E47" s="17" t="str">
        <f t="shared" si="6"/>
        <v>Low</v>
      </c>
      <c r="F47" s="18" t="str">
        <f t="shared" si="7"/>
        <v>Maintain current controls</v>
      </c>
      <c r="G47" s="18" t="str">
        <f t="shared" si="8"/>
        <v>Scale</v>
      </c>
    </row>
    <row r="48" spans="1:7" x14ac:dyDescent="0.35">
      <c r="A48" s="4" t="s">
        <v>18</v>
      </c>
      <c r="B48" s="4" t="s">
        <v>61</v>
      </c>
      <c r="C48" s="26" t="s">
        <v>73</v>
      </c>
      <c r="D48" s="17">
        <f t="shared" si="0"/>
        <v>5</v>
      </c>
      <c r="E48" s="17" t="str">
        <f t="shared" si="6"/>
        <v>Low</v>
      </c>
      <c r="F48" s="18" t="str">
        <f t="shared" si="7"/>
        <v>Maintain current controls</v>
      </c>
      <c r="G48" s="18" t="str">
        <f t="shared" si="8"/>
        <v>Scale</v>
      </c>
    </row>
    <row r="49" spans="1:7" x14ac:dyDescent="0.35">
      <c r="A49" s="4" t="s">
        <v>18</v>
      </c>
      <c r="B49" s="4" t="s">
        <v>62</v>
      </c>
      <c r="C49" s="26" t="s">
        <v>73</v>
      </c>
      <c r="D49" s="17">
        <f t="shared" si="0"/>
        <v>5</v>
      </c>
      <c r="E49" s="17" t="str">
        <f t="shared" si="6"/>
        <v>Low</v>
      </c>
      <c r="F49" s="18" t="str">
        <f t="shared" si="7"/>
        <v>Maintain current controls</v>
      </c>
      <c r="G49" s="18" t="str">
        <f t="shared" si="8"/>
        <v>Scale</v>
      </c>
    </row>
    <row r="50" spans="1:7" x14ac:dyDescent="0.35">
      <c r="A50" s="4" t="s">
        <v>18</v>
      </c>
      <c r="B50" s="4" t="s">
        <v>63</v>
      </c>
      <c r="C50" s="26" t="s">
        <v>73</v>
      </c>
      <c r="D50" s="17">
        <f t="shared" si="0"/>
        <v>5</v>
      </c>
      <c r="E50" s="17" t="str">
        <f t="shared" si="6"/>
        <v>Low</v>
      </c>
      <c r="F50" s="18" t="str">
        <f t="shared" si="7"/>
        <v>Maintain current controls</v>
      </c>
      <c r="G50" s="18" t="str">
        <f t="shared" si="8"/>
        <v>Scale</v>
      </c>
    </row>
    <row r="51" spans="1:7" x14ac:dyDescent="0.35">
      <c r="A51" s="4" t="s">
        <v>18</v>
      </c>
      <c r="B51" s="4" t="s">
        <v>64</v>
      </c>
      <c r="C51" s="26" t="s">
        <v>73</v>
      </c>
      <c r="D51" s="17">
        <f t="shared" si="0"/>
        <v>5</v>
      </c>
      <c r="E51" s="17" t="str">
        <f t="shared" si="6"/>
        <v>Low</v>
      </c>
      <c r="F51" s="18" t="str">
        <f t="shared" si="7"/>
        <v>Maintain current controls</v>
      </c>
      <c r="G51" s="18" t="str">
        <f t="shared" si="8"/>
        <v>Scale</v>
      </c>
    </row>
    <row r="52" spans="1:7" x14ac:dyDescent="0.35">
      <c r="A52" s="4" t="s">
        <v>18</v>
      </c>
      <c r="B52" s="4" t="s">
        <v>65</v>
      </c>
      <c r="C52" s="26" t="s">
        <v>73</v>
      </c>
      <c r="D52" s="17">
        <f t="shared" si="0"/>
        <v>5</v>
      </c>
      <c r="E52" s="17" t="str">
        <f t="shared" si="6"/>
        <v>Low</v>
      </c>
      <c r="F52" s="18" t="str">
        <f t="shared" si="7"/>
        <v>Maintain current controls</v>
      </c>
      <c r="G52" s="18" t="str">
        <f t="shared" si="8"/>
        <v>Scale</v>
      </c>
    </row>
    <row r="53" spans="1:7" x14ac:dyDescent="0.35">
      <c r="A53" s="4" t="s">
        <v>18</v>
      </c>
      <c r="B53" s="4" t="s">
        <v>19</v>
      </c>
      <c r="C53" s="26" t="s">
        <v>73</v>
      </c>
      <c r="D53" s="17">
        <f t="shared" si="0"/>
        <v>5</v>
      </c>
      <c r="E53" s="17" t="str">
        <f t="shared" si="6"/>
        <v>Low</v>
      </c>
      <c r="F53" s="18" t="str">
        <f t="shared" si="7"/>
        <v>Maintain current controls</v>
      </c>
      <c r="G53" s="18" t="str">
        <f t="shared" si="8"/>
        <v>Scale</v>
      </c>
    </row>
    <row r="54" spans="1:7" x14ac:dyDescent="0.35">
      <c r="A54" s="4" t="s">
        <v>18</v>
      </c>
      <c r="B54" s="4" t="s">
        <v>20</v>
      </c>
      <c r="C54" s="26" t="s">
        <v>73</v>
      </c>
      <c r="D54" s="17">
        <f t="shared" si="0"/>
        <v>5</v>
      </c>
      <c r="E54" s="17" t="str">
        <f t="shared" si="6"/>
        <v>Low</v>
      </c>
      <c r="F54" s="18" t="str">
        <f t="shared" si="7"/>
        <v>Maintain current controls</v>
      </c>
      <c r="G54" s="18" t="str">
        <f t="shared" si="8"/>
        <v>Scale</v>
      </c>
    </row>
    <row r="67" x14ac:dyDescent="0.35"/>
  </sheetData>
  <sheetProtection algorithmName="SHA-512" hashValue="a94gkRYyJKLjH/aET/fPAE70iKjHcmPNaDK9fcv+g3y0vPGvIlXoAS9Jqxwa4rNjdlbBDUPtR5qMKRoVWtPPJA==" saltValue="iQG3LG2byThd3TU/6IWTAw==" spinCount="100000" sheet="1" objects="1" scenarios="1"/>
  <autoFilter ref="A6:G54" xr:uid="{00000000-0001-0000-0000-000000000000}"/>
  <sortState xmlns:xlrd2="http://schemas.microsoft.com/office/spreadsheetml/2017/richdata2" ref="A7:G54">
    <sortCondition ref="A7:A54"/>
  </sortState>
  <mergeCells count="4">
    <mergeCell ref="A5:G5"/>
    <mergeCell ref="E2:F2"/>
    <mergeCell ref="E1:F1"/>
    <mergeCell ref="E3:F3"/>
  </mergeCells>
  <dataValidations count="1">
    <dataValidation type="list" allowBlank="1" showInputMessage="1" showErrorMessage="1" sqref="C7:C54" xr:uid="{E42A33BB-5559-4476-BB9A-FC476D97E80F}">
      <formula1>$O$6:$O$8</formula1>
    </dataValidation>
  </dataValidations>
  <hyperlinks>
    <hyperlink ref="E3" r:id="rId1" xr:uid="{A061EA86-56B5-491F-8124-615C227CBD36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zoomScale="90" zoomScaleNormal="90" workbookViewId="0">
      <selection activeCell="B16" sqref="B16"/>
    </sheetView>
  </sheetViews>
  <sheetFormatPr defaultColWidth="0" defaultRowHeight="14.5" zeroHeight="1" x14ac:dyDescent="0.35"/>
  <cols>
    <col min="1" max="1" width="33.6328125" bestFit="1" customWidth="1"/>
    <col min="2" max="2" width="18" style="5" customWidth="1"/>
    <col min="3" max="3" width="8.7265625" customWidth="1"/>
    <col min="4" max="5" width="20" customWidth="1"/>
    <col min="6" max="9" width="8.7265625" customWidth="1"/>
    <col min="10" max="16384" width="8.7265625" hidden="1"/>
  </cols>
  <sheetData>
    <row r="1" spans="1:2" x14ac:dyDescent="0.35">
      <c r="A1" s="19" t="s">
        <v>0</v>
      </c>
      <c r="B1" s="20" t="s">
        <v>21</v>
      </c>
    </row>
    <row r="2" spans="1:2" x14ac:dyDescent="0.35">
      <c r="A2" s="18" t="s">
        <v>3</v>
      </c>
      <c r="B2" s="17">
        <f>SUMIF(Questionnaire!A:A,A2,Questionnaire!D:D)</f>
        <v>40</v>
      </c>
    </row>
    <row r="3" spans="1:2" x14ac:dyDescent="0.35">
      <c r="A3" s="18" t="s">
        <v>6</v>
      </c>
      <c r="B3" s="17">
        <f>SUMIF(Questionnaire!A:A,A3,Questionnaire!D:D)</f>
        <v>40</v>
      </c>
    </row>
    <row r="4" spans="1:2" x14ac:dyDescent="0.35">
      <c r="A4" s="18" t="s">
        <v>9</v>
      </c>
      <c r="B4" s="17">
        <f>SUMIF(Questionnaire!A:A,A4,Questionnaire!D:D)</f>
        <v>40</v>
      </c>
    </row>
    <row r="5" spans="1:2" x14ac:dyDescent="0.35">
      <c r="A5" s="18" t="s">
        <v>12</v>
      </c>
      <c r="B5" s="17">
        <f>SUMIF(Questionnaire!A:A,A5,Questionnaire!D:D)</f>
        <v>40</v>
      </c>
    </row>
    <row r="6" spans="1:2" x14ac:dyDescent="0.35">
      <c r="A6" s="18" t="s">
        <v>15</v>
      </c>
      <c r="B6" s="17">
        <f>SUMIF(Questionnaire!A:A,A6,Questionnaire!D:D)</f>
        <v>40</v>
      </c>
    </row>
    <row r="7" spans="1:2" x14ac:dyDescent="0.35">
      <c r="A7" s="18" t="s">
        <v>18</v>
      </c>
      <c r="B7" s="17">
        <f>SUMIF(Questionnaire!A:A,A7,Questionnaire!D:D)</f>
        <v>40</v>
      </c>
    </row>
    <row r="8" spans="1:2" x14ac:dyDescent="0.35">
      <c r="A8" s="18"/>
      <c r="B8" s="17"/>
    </row>
    <row r="9" spans="1:2" x14ac:dyDescent="0.35">
      <c r="A9" s="18"/>
      <c r="B9" s="17"/>
    </row>
    <row r="10" spans="1:2" x14ac:dyDescent="0.35">
      <c r="A10" s="21" t="s">
        <v>22</v>
      </c>
      <c r="B10" s="22">
        <f>SUM(B2:B7)</f>
        <v>240</v>
      </c>
    </row>
    <row r="11" spans="1:2" x14ac:dyDescent="0.35">
      <c r="A11" s="18"/>
      <c r="B11" s="17"/>
    </row>
    <row r="12" spans="1:2" x14ac:dyDescent="0.35">
      <c r="A12" s="21" t="s">
        <v>70</v>
      </c>
      <c r="B12" s="22">
        <f>ROUND(B10/240*100,0)</f>
        <v>100</v>
      </c>
    </row>
    <row r="13" spans="1:2" x14ac:dyDescent="0.35">
      <c r="A13" s="18"/>
      <c r="B13" s="17"/>
    </row>
    <row r="14" spans="1:2" ht="21" x14ac:dyDescent="0.5">
      <c r="A14" s="23" t="s">
        <v>71</v>
      </c>
      <c r="B14" s="24" t="str">
        <f>IF(B12&gt;=80,"GREEN",IF(B12&gt;=60,"AMBER","RED"))</f>
        <v>GREEN</v>
      </c>
    </row>
    <row r="15" spans="1:2" x14ac:dyDescent="0.35">
      <c r="A15" s="18"/>
      <c r="B15" s="17"/>
    </row>
    <row r="16" spans="1:2" x14ac:dyDescent="0.35">
      <c r="A16" s="23" t="s">
        <v>72</v>
      </c>
      <c r="B16" s="25" t="str">
        <f>IF(B12&lt;60,"ASSESS",IF(B12&lt;80,"OPTIMISE","SCALE"))</f>
        <v>SCALE</v>
      </c>
    </row>
    <row r="17" spans="1:2" x14ac:dyDescent="0.35">
      <c r="A17" s="18"/>
      <c r="B17" s="17"/>
    </row>
    <row r="18" spans="1:2" x14ac:dyDescent="0.35"/>
  </sheetData>
  <sheetProtection algorithmName="SHA-512" hashValue="zEtze2PCZik0i9PlUkLOJE5IQTf87KTBvkCe1zwjSNcCOvSNkjLsI4QatrkHc/pM9DJAstAi+Z0C+yjC0umntQ==" saltValue="o69u/ENRXbmhMNzueOiK8w==" spinCount="100000" sheet="1" objects="1" scenarios="1"/>
  <conditionalFormatting sqref="B14">
    <cfRule type="cellIs" dxfId="7" priority="1" operator="equal">
      <formula>"GREEN"</formula>
    </cfRule>
    <cfRule type="cellIs" dxfId="6" priority="2" operator="equal">
      <formula>"AMBER"</formula>
    </cfRule>
    <cfRule type="cellIs" dxfId="5" priority="3" operator="equal">
      <formula>"AMBER"</formula>
    </cfRule>
    <cfRule type="cellIs" dxfId="4" priority="4" operator="equal">
      <formula>"RED"</formula>
    </cfRule>
    <cfRule type="cellIs" dxfId="3" priority="5" operator="equal">
      <formula>"AMBER"</formula>
    </cfRule>
    <cfRule type="containsText" dxfId="2" priority="6" operator="containsText" text="RED">
      <formula>NOT(ISERROR(SEARCH("RED",B14)))</formula>
    </cfRule>
    <cfRule type="containsText" dxfId="1" priority="7" operator="containsText" text="AMBER">
      <formula>NOT(ISERROR(SEARCH("AMBER",B14)))</formula>
    </cfRule>
    <cfRule type="cellIs" dxfId="0" priority="8" operator="equal">
      <formula>80</formula>
    </cfRule>
  </conditionalFormatting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B10" sqref="B10"/>
    </sheetView>
  </sheetViews>
  <sheetFormatPr defaultRowHeight="14.5" x14ac:dyDescent="0.35"/>
  <cols>
    <col min="1" max="1" width="20" customWidth="1"/>
    <col min="2" max="2" width="90" customWidth="1"/>
  </cols>
  <sheetData>
    <row r="1" spans="1:3" x14ac:dyDescent="0.35">
      <c r="A1" s="1" t="s">
        <v>24</v>
      </c>
    </row>
    <row r="3" spans="1:3" x14ac:dyDescent="0.35">
      <c r="A3" t="s">
        <v>25</v>
      </c>
      <c r="B3" t="s">
        <v>26</v>
      </c>
    </row>
    <row r="4" spans="1:3" x14ac:dyDescent="0.35">
      <c r="A4" t="s">
        <v>27</v>
      </c>
      <c r="B4" t="s">
        <v>28</v>
      </c>
    </row>
    <row r="5" spans="1:3" x14ac:dyDescent="0.35">
      <c r="A5" t="s">
        <v>29</v>
      </c>
      <c r="B5" t="s">
        <v>30</v>
      </c>
    </row>
    <row r="6" spans="1:3" x14ac:dyDescent="0.35">
      <c r="A6" t="s">
        <v>31</v>
      </c>
      <c r="B6" t="s">
        <v>32</v>
      </c>
    </row>
    <row r="15" spans="1:3" x14ac:dyDescent="0.35">
      <c r="B15" s="2" t="s">
        <v>22</v>
      </c>
      <c r="C15" s="2">
        <f>SUM('Score Summary'!B2:B7)</f>
        <v>240</v>
      </c>
    </row>
    <row r="17" spans="2:3" x14ac:dyDescent="0.35">
      <c r="B17" s="2" t="s">
        <v>23</v>
      </c>
      <c r="C17" s="3" t="str">
        <f>IF(C15&gt;=50,"Excellent",IF(C15&gt;=40,"Stable",IF(C15&gt;=30,"At Risk","Critical")))</f>
        <v>Excellent</v>
      </c>
    </row>
  </sheetData>
  <sheetProtection algorithmName="SHA-512" hashValue="bEXjZn+2eSXDfRNg04/HMgifuu60hhku4MnYb/iHBc47or/fITneskVRx/hpDvSklBKdkO04fGUU2q7hF+yD4A==" saltValue="psV3CXyMThML6Crm2k6qIA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Questionnaire</vt:lpstr>
      <vt:lpstr>Score Summary</vt:lpstr>
      <vt:lpstr>Recommendations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RAMAKANTH BHAT</cp:lastModifiedBy>
  <dcterms:created xsi:type="dcterms:W3CDTF">2026-05-27T15:10:38Z</dcterms:created>
  <dcterms:modified xsi:type="dcterms:W3CDTF">2026-05-30T19:47:27Z</dcterms:modified>
</cp:coreProperties>
</file>