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vh_0\Desktop\Tekia\Mico Experiencias Gratis\Mapa estratégico_¿Qué automatizar 1ero\"/>
    </mc:Choice>
  </mc:AlternateContent>
  <xr:revisionPtr revIDLastSave="0" documentId="8_{3C50A478-5B8E-4E44-8316-3DD4351417DF}" xr6:coauthVersionLast="47" xr6:coauthVersionMax="47" xr10:uidLastSave="{00000000-0000-0000-0000-000000000000}"/>
  <bookViews>
    <workbookView xWindow="-108" yWindow="-108" windowWidth="23256" windowHeight="13896" tabRatio="500" activeTab="1" xr2:uid="{00000000-000D-0000-FFFF-FFFF00000000}"/>
  </bookViews>
  <sheets>
    <sheet name="📋 Diagnóstico" sheetId="1" r:id="rId1"/>
    <sheet name="📊 Dashboard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3" i="2" l="1"/>
  <c r="B22" i="2"/>
  <c r="D21" i="2"/>
  <c r="B21" i="2"/>
  <c r="B18" i="2"/>
  <c r="D17" i="2"/>
  <c r="C17" i="2"/>
  <c r="B17" i="2"/>
  <c r="D16" i="2"/>
  <c r="C16" i="2"/>
  <c r="B16" i="2"/>
  <c r="A2" i="2"/>
  <c r="E20" i="1"/>
  <c r="D23" i="2" s="1"/>
  <c r="E18" i="1"/>
  <c r="F16" i="2" s="1"/>
  <c r="D18" i="1"/>
  <c r="F18" i="1" s="1"/>
  <c r="G14" i="1"/>
  <c r="D6" i="2" s="1"/>
  <c r="G13" i="1"/>
  <c r="D18" i="2" s="1"/>
  <c r="F13" i="1"/>
  <c r="D20" i="1" s="1"/>
  <c r="G12" i="1"/>
  <c r="C22" i="2" s="1"/>
  <c r="F12" i="1"/>
  <c r="D19" i="1" s="1"/>
  <c r="G11" i="1"/>
  <c r="C21" i="2" s="1"/>
  <c r="F11" i="1"/>
  <c r="F19" i="1" l="1"/>
  <c r="D21" i="1"/>
  <c r="B11" i="2" s="1"/>
  <c r="E17" i="2"/>
  <c r="F20" i="1"/>
  <c r="F21" i="1" s="1"/>
  <c r="E18" i="2"/>
  <c r="E16" i="2"/>
  <c r="I11" i="1"/>
  <c r="G16" i="2" s="1"/>
  <c r="F18" i="2"/>
  <c r="I13" i="1"/>
  <c r="G18" i="2" s="1"/>
  <c r="F14" i="1"/>
  <c r="B6" i="2" s="1"/>
  <c r="C18" i="2"/>
  <c r="C23" i="2"/>
  <c r="E19" i="1"/>
  <c r="I12" i="1"/>
  <c r="G17" i="2" s="1"/>
  <c r="D22" i="2" l="1"/>
  <c r="E21" i="1"/>
  <c r="F17" i="2"/>
  <c r="C25" i="1" l="1"/>
  <c r="D11" i="2"/>
  <c r="B30" i="1"/>
  <c r="B46" i="2" s="1"/>
  <c r="C26" i="1" l="1"/>
  <c r="C28" i="1"/>
  <c r="C27" i="1"/>
  <c r="F11" i="2" s="1"/>
</calcChain>
</file>

<file path=xl/sharedStrings.xml><?xml version="1.0" encoding="utf-8"?>
<sst xmlns="http://schemas.openxmlformats.org/spreadsheetml/2006/main" count="76" uniqueCount="66">
  <si>
    <t>🎯  TEKIA — Diagnóstico de Automatización  |  ¿Cuánto le está costando tu negocio operar en manual?</t>
  </si>
  <si>
    <t>Completa las celdas azules con tus datos reales · Todo lo demás se calcula solo · Tiempo estimado: 3 minutos</t>
  </si>
  <si>
    <t xml:space="preserve">  ✏️  Celda azul = tú la rellenas</t>
  </si>
  <si>
    <t xml:space="preserve">  📊  Celda blanca = calculada automático</t>
  </si>
  <si>
    <t xml:space="preserve">  🟢  Verde = oportunidad de ahorro</t>
  </si>
  <si>
    <t xml:space="preserve">  SECCIÓN A — Datos del Negocio</t>
  </si>
  <si>
    <t xml:space="preserve">  Nombre del negocio</t>
  </si>
  <si>
    <t>Tu Negocio S.A.</t>
  </si>
  <si>
    <t xml:space="preserve">  Giro / Industria</t>
  </si>
  <si>
    <t>Servicios</t>
  </si>
  <si>
    <t xml:space="preserve">  Empleados en el equipo</t>
  </si>
  <si>
    <t xml:space="preserve">  Costo/hora DUEÑO (MXN)</t>
  </si>
  <si>
    <t xml:space="preserve">  Semanas/mes</t>
  </si>
  <si>
    <t xml:space="preserve">  SECCIÓN B — ¿Cuántas horas pierdes cada semana por área?</t>
  </si>
  <si>
    <t>Área</t>
  </si>
  <si>
    <t>Hrs/sem
Dueño</t>
  </si>
  <si>
    <t>Costo/hr
Equipo (MXN)</t>
  </si>
  <si>
    <t>Hrs/sem
Equipo</t>
  </si>
  <si>
    <t>Total hrs
/mes</t>
  </si>
  <si>
    <t>Costo mensual
total (MXN)</t>
  </si>
  <si>
    <t>¿Se puede
automatizar?</t>
  </si>
  <si>
    <t>Prioridad
ROI</t>
  </si>
  <si>
    <t>🛒  Ventas y seguimiento de leads</t>
  </si>
  <si>
    <t>✅ Sí, totalmente</t>
  </si>
  <si>
    <t>📣  Marketing y contenido</t>
  </si>
  <si>
    <t>⚙️  Administración general</t>
  </si>
  <si>
    <t xml:space="preserve">  📊  TOTAL MENSUAL</t>
  </si>
  <si>
    <t xml:space="preserve">  SECCIÓN C — ¿Qué pasa si automatizas con Tekia? (porcentaje de recuperación estimado)</t>
  </si>
  <si>
    <t>% recuperación
estimado</t>
  </si>
  <si>
    <t>Hrs recuperadas
/mes</t>
  </si>
  <si>
    <t>Dinero recuperado
/mes (MXN)</t>
  </si>
  <si>
    <t>Hrs libres
/semana</t>
  </si>
  <si>
    <t>Estado</t>
  </si>
  <si>
    <t>🟢 Automatizable</t>
  </si>
  <si>
    <t xml:space="preserve">  ✅  TOTAL POTENCIAL RECUPERADO</t>
  </si>
  <si>
    <t xml:space="preserve">  SECCIÓN D — Inversión Tekia vs. Retorno (para usar en la llamada de ventas)</t>
  </si>
  <si>
    <t xml:space="preserve">  Inversión mensual estimada Tekia (MXN)</t>
  </si>
  <si>
    <t xml:space="preserve">  Dinero recuperado al mes (calculado)</t>
  </si>
  <si>
    <t xml:space="preserve">  ROI mensual neto</t>
  </si>
  <si>
    <t xml:space="preserve">  ROI en % de la inversión</t>
  </si>
  <si>
    <t xml:space="preserve">  Tiempo de recuperación (meses)</t>
  </si>
  <si>
    <t>📞  +52 55 4559 9433   ·   wa.me/525545599433   ·   Work Less, Live More 🌱</t>
  </si>
  <si>
    <t>📊  DASHBOARD — Diagnóstico de Automatización · Tekia</t>
  </si>
  <si>
    <t xml:space="preserve">  📌  NÚMEROS CLAVE — La situación actual de tu negocio</t>
  </si>
  <si>
    <t>⏰ HORAS PERDIDAS</t>
  </si>
  <si>
    <t>💸 DINERO PERDIDO</t>
  </si>
  <si>
    <t>🔄 TAREAS
AUTOMATIZABLES</t>
  </si>
  <si>
    <t>al mes en tareas manuales</t>
  </si>
  <si>
    <t>al mes en trabajo manual</t>
  </si>
  <si>
    <t>de 3 áreas pueden automatizarse</t>
  </si>
  <si>
    <t xml:space="preserve">  ✅  CON TEKIA — Lo que tu negocio puede recuperar</t>
  </si>
  <si>
    <t>⏰ HORAS
RECUPERADAS</t>
  </si>
  <si>
    <t>💰 DINERO
RECUPERADO</t>
  </si>
  <si>
    <t>📈 ROI
MENSUAL</t>
  </si>
  <si>
    <t>al mes automáticamente</t>
  </si>
  <si>
    <t>al mes con automatización</t>
  </si>
  <si>
    <t>retorno sobre la inversión</t>
  </si>
  <si>
    <t xml:space="preserve">  📋  Comparativa por Área — Costo actual vs. Ahorro con Tekia</t>
  </si>
  <si>
    <t>Hrs/mes actuales</t>
  </si>
  <si>
    <t>Costo mensual</t>
  </si>
  <si>
    <t>Hrs recuperadas</t>
  </si>
  <si>
    <t>Dinero recuperado</t>
  </si>
  <si>
    <t>Prioridad</t>
  </si>
  <si>
    <t>Costo Actual (MXN)</t>
  </si>
  <si>
    <t>Ahorro con Tekia (MXN)</t>
  </si>
  <si>
    <t>📞  +52 55 4559 9433   ·   wa.me/525545599433   ·   Tekia — Work Less, Live More 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</si>
</sst>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&quot; hrs&quot;"/>
    <numFmt numFmtId="165" formatCode="\$#,##0"/>
    <numFmt numFmtId="166" formatCode="#,##0.0&quot; hrs/sem&quot;"/>
    <numFmt numFmtId="167" formatCode="0.0%"/>
    <numFmt numFmtId="168" formatCode="0.0&quot; meses&quot;"/>
    <numFmt numFmtId="169" formatCode="#,##0.0"/>
  </numFmts>
  <fonts count="31" x14ac:knownFonts="1">
    <font>
      <sz val="11"/>
      <color theme="1"/>
      <name val="Calibri"/>
      <family val="2"/>
      <charset val="1"/>
    </font>
    <font>
      <b/>
      <sz val="14"/>
      <color rgb="FFFFFFFF"/>
      <name val="Arial"/>
      <charset val="1"/>
    </font>
    <font>
      <i/>
      <sz val="9"/>
      <color rgb="FFFFFFFF"/>
      <name val="Arial"/>
      <charset val="1"/>
    </font>
    <font>
      <sz val="8"/>
      <color rgb="FF0070C0"/>
      <name val="Arial"/>
      <charset val="1"/>
    </font>
    <font>
      <sz val="8"/>
      <color rgb="FF1A1A1A"/>
      <name val="Arial"/>
      <charset val="1"/>
    </font>
    <font>
      <sz val="8"/>
      <color rgb="FF375623"/>
      <name val="Arial"/>
      <charset val="1"/>
    </font>
    <font>
      <b/>
      <sz val="11"/>
      <color rgb="FFFFFFFF"/>
      <name val="Arial"/>
      <charset val="1"/>
    </font>
    <font>
      <b/>
      <sz val="10"/>
      <color rgb="FF1F4E79"/>
      <name val="Arial"/>
      <charset val="1"/>
    </font>
    <font>
      <b/>
      <sz val="11"/>
      <color rgb="FF0070C0"/>
      <name val="Arial"/>
      <charset val="1"/>
    </font>
    <font>
      <b/>
      <sz val="9"/>
      <color rgb="FFFFFFFF"/>
      <name val="Arial"/>
      <charset val="1"/>
    </font>
    <font>
      <sz val="10"/>
      <color rgb="FF1A1A1A"/>
      <name val="Arial"/>
      <charset val="1"/>
    </font>
    <font>
      <b/>
      <sz val="10"/>
      <color rgb="FF1A1A1A"/>
      <name val="Arial"/>
      <charset val="1"/>
    </font>
    <font>
      <b/>
      <sz val="9"/>
      <color rgb="FF375623"/>
      <name val="Arial"/>
      <charset val="1"/>
    </font>
    <font>
      <b/>
      <sz val="12"/>
      <color rgb="FF1F4E79"/>
      <name val="Arial"/>
      <charset val="1"/>
    </font>
    <font>
      <b/>
      <sz val="14"/>
      <color rgb="FF1F4E79"/>
      <name val="Arial"/>
      <charset val="1"/>
    </font>
    <font>
      <b/>
      <sz val="10"/>
      <color rgb="FF375623"/>
      <name val="Arial"/>
      <charset val="1"/>
    </font>
    <font>
      <b/>
      <sz val="11"/>
      <color rgb="FF375623"/>
      <name val="Arial"/>
      <charset val="1"/>
    </font>
    <font>
      <b/>
      <sz val="12"/>
      <color rgb="FF375623"/>
      <name val="Arial"/>
      <charset val="1"/>
    </font>
    <font>
      <b/>
      <i/>
      <sz val="12"/>
      <color rgb="FFFFFFFF"/>
      <name val="Arial"/>
      <charset val="1"/>
    </font>
    <font>
      <b/>
      <sz val="10"/>
      <color rgb="FFFFFFFF"/>
      <name val="Arial"/>
      <charset val="1"/>
    </font>
    <font>
      <b/>
      <sz val="28"/>
      <color rgb="FF1F4E79"/>
      <name val="Arial"/>
      <charset val="1"/>
    </font>
    <font>
      <b/>
      <sz val="28"/>
      <color rgb="FFC00000"/>
      <name val="Arial"/>
      <charset val="1"/>
    </font>
    <font>
      <b/>
      <sz val="28"/>
      <color rgb="FFED7D31"/>
      <name val="Arial"/>
      <charset val="1"/>
    </font>
    <font>
      <i/>
      <sz val="8"/>
      <color rgb="FF595959"/>
      <name val="Arial"/>
      <charset val="1"/>
    </font>
    <font>
      <b/>
      <sz val="28"/>
      <color rgb="FF375623"/>
      <name val="Arial"/>
      <charset val="1"/>
    </font>
    <font>
      <b/>
      <sz val="28"/>
      <color rgb="FFFFC000"/>
      <name val="Arial"/>
      <charset val="1"/>
    </font>
    <font>
      <i/>
      <sz val="8"/>
      <color rgb="FF375623"/>
      <name val="Arial"/>
      <charset val="1"/>
    </font>
    <font>
      <sz val="10"/>
      <name val="Arial"/>
      <charset val="1"/>
    </font>
    <font>
      <b/>
      <sz val="10"/>
      <name val="Arial"/>
      <charset val="1"/>
    </font>
    <font>
      <sz val="9"/>
      <name val="Arial"/>
      <charset val="1"/>
    </font>
    <font>
      <b/>
      <i/>
      <sz val="13"/>
      <color rgb="FFFFFFFF"/>
      <name val="Arial"/>
      <charset val="1"/>
    </font>
  </fonts>
  <fills count="1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2E75B6"/>
        <bgColor rgb="FF0070C0"/>
      </patternFill>
    </fill>
    <fill>
      <patternFill patternType="solid">
        <fgColor rgb="FFFFF2CC"/>
        <bgColor rgb="FFFCE4D6"/>
      </patternFill>
    </fill>
    <fill>
      <patternFill patternType="solid">
        <fgColor rgb="FFFFFFFF"/>
        <bgColor rgb="FFF9F9F9"/>
      </patternFill>
    </fill>
    <fill>
      <patternFill patternType="solid">
        <fgColor rgb="FFE2EFDA"/>
        <bgColor rgb="FFF2F2F2"/>
      </patternFill>
    </fill>
    <fill>
      <patternFill patternType="solid">
        <fgColor rgb="FFBDD7EE"/>
        <bgColor rgb="FFD9D9D9"/>
      </patternFill>
    </fill>
    <fill>
      <patternFill patternType="solid">
        <fgColor rgb="FFF2F2F2"/>
        <bgColor rgb="FFF9F9F9"/>
      </patternFill>
    </fill>
    <fill>
      <patternFill patternType="solid">
        <fgColor rgb="FFFFC000"/>
        <bgColor rgb="FFFF9900"/>
      </patternFill>
    </fill>
    <fill>
      <patternFill patternType="solid">
        <fgColor rgb="FF375623"/>
        <bgColor rgb="FF595959"/>
      </patternFill>
    </fill>
    <fill>
      <patternFill patternType="solid">
        <fgColor rgb="FFED7D31"/>
        <bgColor rgb="FFFF8080"/>
      </patternFill>
    </fill>
    <fill>
      <patternFill patternType="solid">
        <fgColor rgb="FFC00000"/>
        <bgColor rgb="FF800000"/>
      </patternFill>
    </fill>
    <fill>
      <patternFill patternType="solid">
        <fgColor rgb="FFFCE4D6"/>
        <bgColor rgb="FFFFF2CC"/>
      </patternFill>
    </fill>
  </fills>
  <borders count="3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8" fillId="2" borderId="0" xfId="0" applyFont="1" applyFill="1" applyAlignment="1">
      <alignment horizontal="center" vertical="center" wrapText="1"/>
    </xf>
    <xf numFmtId="168" fontId="13" fillId="8" borderId="2" xfId="0" applyNumberFormat="1" applyFont="1" applyFill="1" applyBorder="1" applyAlignment="1">
      <alignment horizontal="center" vertical="center"/>
    </xf>
    <xf numFmtId="167" fontId="17" fillId="6" borderId="2" xfId="0" applyNumberFormat="1" applyFont="1" applyFill="1" applyBorder="1" applyAlignment="1">
      <alignment horizontal="center" vertical="center"/>
    </xf>
    <xf numFmtId="165" fontId="17" fillId="6" borderId="2" xfId="0" applyNumberFormat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 wrapText="1"/>
    </xf>
    <xf numFmtId="0" fontId="6" fillId="10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/>
    </xf>
    <xf numFmtId="0" fontId="0" fillId="0" borderId="2" xfId="0" applyBorder="1"/>
    <xf numFmtId="0" fontId="9" fillId="2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left" vertical="center"/>
    </xf>
    <xf numFmtId="164" fontId="10" fillId="8" borderId="2" xfId="0" applyNumberFormat="1" applyFont="1" applyFill="1" applyBorder="1" applyAlignment="1">
      <alignment horizontal="center" vertical="center"/>
    </xf>
    <xf numFmtId="165" fontId="11" fillId="8" borderId="2" xfId="0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164" fontId="10" fillId="5" borderId="2" xfId="0" applyNumberFormat="1" applyFont="1" applyFill="1" applyBorder="1" applyAlignment="1">
      <alignment horizontal="center" vertical="center"/>
    </xf>
    <xf numFmtId="165" fontId="11" fillId="5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0" fillId="2" borderId="2" xfId="0" applyFill="1" applyBorder="1"/>
    <xf numFmtId="164" fontId="6" fillId="2" borderId="2" xfId="0" applyNumberFormat="1" applyFont="1" applyFill="1" applyBorder="1" applyAlignment="1">
      <alignment horizontal="center" vertical="center" wrapText="1"/>
    </xf>
    <xf numFmtId="165" fontId="14" fillId="9" borderId="2" xfId="0" applyNumberFormat="1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center"/>
    </xf>
    <xf numFmtId="9" fontId="8" fillId="4" borderId="2" xfId="0" applyNumberFormat="1" applyFont="1" applyFill="1" applyBorder="1" applyAlignment="1">
      <alignment horizontal="center" vertical="center"/>
    </xf>
    <xf numFmtId="165" fontId="16" fillId="8" borderId="2" xfId="0" applyNumberFormat="1" applyFont="1" applyFill="1" applyBorder="1" applyAlignment="1">
      <alignment horizontal="center" vertical="center"/>
    </xf>
    <xf numFmtId="166" fontId="10" fillId="8" borderId="2" xfId="0" applyNumberFormat="1" applyFont="1" applyFill="1" applyBorder="1" applyAlignment="1">
      <alignment horizontal="center" vertical="center"/>
    </xf>
    <xf numFmtId="165" fontId="16" fillId="5" borderId="2" xfId="0" applyNumberFormat="1" applyFont="1" applyFill="1" applyBorder="1" applyAlignment="1">
      <alignment horizontal="center" vertical="center"/>
    </xf>
    <xf numFmtId="166" fontId="10" fillId="5" borderId="2" xfId="0" applyNumberFormat="1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left" vertical="center" wrapText="1"/>
    </xf>
    <xf numFmtId="0" fontId="0" fillId="10" borderId="2" xfId="0" applyFill="1" applyBorder="1"/>
    <xf numFmtId="164" fontId="6" fillId="10" borderId="2" xfId="0" applyNumberFormat="1" applyFont="1" applyFill="1" applyBorder="1" applyAlignment="1">
      <alignment horizontal="center" vertical="center" wrapText="1"/>
    </xf>
    <xf numFmtId="166" fontId="6" fillId="10" borderId="2" xfId="0" applyNumberFormat="1" applyFont="1" applyFill="1" applyBorder="1" applyAlignment="1">
      <alignment horizontal="center" vertical="center" wrapText="1"/>
    </xf>
    <xf numFmtId="169" fontId="27" fillId="8" borderId="2" xfId="0" applyNumberFormat="1" applyFont="1" applyFill="1" applyBorder="1" applyAlignment="1">
      <alignment horizontal="center" vertical="center"/>
    </xf>
    <xf numFmtId="165" fontId="28" fillId="13" borderId="2" xfId="0" applyNumberFormat="1" applyFont="1" applyFill="1" applyBorder="1" applyAlignment="1">
      <alignment horizontal="center" vertical="center"/>
    </xf>
    <xf numFmtId="169" fontId="27" fillId="6" borderId="2" xfId="0" applyNumberFormat="1" applyFont="1" applyFill="1" applyBorder="1" applyAlignment="1">
      <alignment horizontal="center" vertical="center"/>
    </xf>
    <xf numFmtId="165" fontId="28" fillId="6" borderId="2" xfId="0" applyNumberFormat="1" applyFont="1" applyFill="1" applyBorder="1" applyAlignment="1">
      <alignment horizontal="center" vertical="center"/>
    </xf>
    <xf numFmtId="1" fontId="28" fillId="9" borderId="2" xfId="0" applyNumberFormat="1" applyFont="1" applyFill="1" applyBorder="1" applyAlignment="1">
      <alignment horizontal="center" vertical="center"/>
    </xf>
    <xf numFmtId="169" fontId="27" fillId="5" borderId="2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12" borderId="0" xfId="0" applyFont="1" applyFill="1" applyAlignment="1">
      <alignment horizontal="center" vertical="center" wrapText="1"/>
    </xf>
    <xf numFmtId="0" fontId="9" fillId="10" borderId="0" xfId="0" applyFont="1" applyFill="1" applyAlignment="1">
      <alignment horizontal="center" vertical="center" wrapText="1"/>
    </xf>
    <xf numFmtId="0" fontId="29" fillId="0" borderId="0" xfId="0" applyFont="1"/>
    <xf numFmtId="165" fontId="0" fillId="0" borderId="0" xfId="0" applyNumberFormat="1"/>
    <xf numFmtId="0" fontId="6" fillId="2" borderId="0" xfId="0" applyFont="1" applyFill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0" fontId="19" fillId="11" borderId="2" xfId="0" applyFont="1" applyFill="1" applyBorder="1" applyAlignment="1">
      <alignment horizontal="center" vertical="center" wrapText="1"/>
    </xf>
    <xf numFmtId="169" fontId="20" fillId="8" borderId="2" xfId="0" applyNumberFormat="1" applyFont="1" applyFill="1" applyBorder="1" applyAlignment="1">
      <alignment horizontal="center" vertical="center"/>
    </xf>
    <xf numFmtId="165" fontId="21" fillId="8" borderId="2" xfId="0" applyNumberFormat="1" applyFont="1" applyFill="1" applyBorder="1" applyAlignment="1">
      <alignment horizontal="center" vertical="center"/>
    </xf>
    <xf numFmtId="1" fontId="22" fillId="8" borderId="2" xfId="0" applyNumberFormat="1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169" fontId="24" fillId="6" borderId="2" xfId="0" applyNumberFormat="1" applyFont="1" applyFill="1" applyBorder="1" applyAlignment="1">
      <alignment horizontal="center" vertical="center"/>
    </xf>
    <xf numFmtId="165" fontId="24" fillId="6" borderId="2" xfId="0" applyNumberFormat="1" applyFont="1" applyFill="1" applyBorder="1" applyAlignment="1">
      <alignment horizontal="center" vertical="center"/>
    </xf>
    <xf numFmtId="167" fontId="25" fillId="6" borderId="2" xfId="0" applyNumberFormat="1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78787"/>
      <rgbColor rgb="FF9999FF"/>
      <rgbColor rgb="FF993366"/>
      <rgbColor rgb="FFFFF2CC"/>
      <rgbColor rgb="FFF2F2F2"/>
      <rgbColor rgb="FF660066"/>
      <rgbColor rgb="FFFF8080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9F9"/>
      <rgbColor rgb="FFE2EFDA"/>
      <rgbColor rgb="FFFFFF99"/>
      <rgbColor rgb="FFD9D9D9"/>
      <rgbColor rgb="FFFF99CC"/>
      <rgbColor rgb="FFCC99FF"/>
      <rgbColor rgb="FFFCE4D6"/>
      <rgbColor rgb="FF2E75B6"/>
      <rgbColor rgb="FF33CCCC"/>
      <rgbColor rgb="FF99CC00"/>
      <rgbColor rgb="FFFFC000"/>
      <rgbColor rgb="FFFF9900"/>
      <rgbColor rgb="FFED7D31"/>
      <rgbColor rgb="FF595959"/>
      <rgbColor rgb="FF969696"/>
      <rgbColor rgb="FF003366"/>
      <rgbColor rgb="FF339966"/>
      <rgbColor rgb="FF003300"/>
      <rgbColor rgb="FF375623"/>
      <rgbColor rgb="FF993300"/>
      <rgbColor rgb="FF993366"/>
      <rgbColor rgb="FF1F4E79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Costo Actual vs. Ahorro con Tekia por Área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'📊 Dashboard'!$C$20</c:f>
              <c:strCache>
                <c:ptCount val="1"/>
                <c:pt idx="0">
                  <c:v>Costo Actual (MXN)</c:v>
                </c:pt>
              </c:strCache>
            </c:strRef>
          </c:tx>
          <c:spPr>
            <a:solidFill>
              <a:srgbClr val="C0000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Dashboard'!$B$21:$B$23</c:f>
              <c:strCache>
                <c:ptCount val="3"/>
                <c:pt idx="0">
                  <c:v>🛒  Ventas y seguimiento de leads</c:v>
                </c:pt>
                <c:pt idx="1">
                  <c:v>📣  Marketing y contenido</c:v>
                </c:pt>
                <c:pt idx="2">
                  <c:v>⚙️  Administración general</c:v>
                </c:pt>
              </c:strCache>
            </c:strRef>
          </c:cat>
          <c:val>
            <c:numRef>
              <c:f>'📊 Dashboard'!$C$21:$C$23</c:f>
              <c:numCache>
                <c:formatCode>\$#,##0</c:formatCode>
                <c:ptCount val="3"/>
                <c:pt idx="0">
                  <c:v>11000</c:v>
                </c:pt>
                <c:pt idx="1">
                  <c:v>5440</c:v>
                </c:pt>
                <c:pt idx="2">
                  <c:v>6600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3-4AF9-9E65-F8404CC57F00}"/>
            </c:ext>
          </c:extLst>
        </c:ser>
        <c:ser>
          <c:idx val="1"/>
          <c:order val="1"/>
          <c:tx>
            <c:strRef>
              <c:f>'📊 Dashboard'!$D$20</c:f>
              <c:strCache>
                <c:ptCount val="1"/>
                <c:pt idx="0">
                  <c:v>Ahorro con Tekia (MXN)</c:v>
                </c:pt>
              </c:strCache>
            </c:strRef>
          </c:tx>
          <c:spPr>
            <a:solidFill>
              <a:srgbClr val="375623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Dashboard'!$B$21:$B$23</c:f>
              <c:strCache>
                <c:ptCount val="3"/>
                <c:pt idx="0">
                  <c:v>🛒  Ventas y seguimiento de leads</c:v>
                </c:pt>
                <c:pt idx="1">
                  <c:v>📣  Marketing y contenido</c:v>
                </c:pt>
                <c:pt idx="2">
                  <c:v>⚙️  Administración general</c:v>
                </c:pt>
              </c:strCache>
            </c:strRef>
          </c:cat>
          <c:val>
            <c:numRef>
              <c:f>'📊 Dashboard'!$D$21:$D$23</c:f>
              <c:numCache>
                <c:formatCode>\$#,##0</c:formatCode>
                <c:ptCount val="3"/>
                <c:pt idx="0">
                  <c:v>8250</c:v>
                </c:pt>
                <c:pt idx="1">
                  <c:v>4352</c:v>
                </c:pt>
                <c:pt idx="2">
                  <c:v>4290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3-4AF9-9E65-F8404CC57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826085"/>
        <c:axId val="54170687"/>
      </c:barChart>
      <c:catAx>
        <c:axId val="8582608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MX" sz="1000" b="1" strike="noStrike" spc="-1">
                    <a:solidFill>
                      <a:srgbClr val="000000"/>
                    </a:solidFill>
                    <a:latin typeface="Calibri"/>
                  </a:rPr>
                  <a:t>Área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54170687"/>
        <c:crosses val="autoZero"/>
        <c:auto val="1"/>
        <c:lblAlgn val="ctr"/>
        <c:lblOffset val="100"/>
        <c:noMultiLvlLbl val="0"/>
      </c:catAx>
      <c:valAx>
        <c:axId val="5417068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MX" sz="1000" b="1" strike="noStrike" spc="-1">
                    <a:solidFill>
                      <a:srgbClr val="000000"/>
                    </a:solidFill>
                    <a:latin typeface="Calibri"/>
                  </a:rPr>
                  <a:t>MXN / Mes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582608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5</xdr:col>
      <xdr:colOff>840960</xdr:colOff>
      <xdr:row>37</xdr:row>
      <xdr:rowOff>8640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9"/>
  <sheetViews>
    <sheetView showGridLines="0" topLeftCell="A17" zoomScale="85" zoomScaleNormal="85" workbookViewId="0">
      <selection activeCell="C24" sqref="C24:D24"/>
    </sheetView>
  </sheetViews>
  <sheetFormatPr baseColWidth="10" defaultColWidth="0" defaultRowHeight="14.4" zeroHeight="1" x14ac:dyDescent="0.3"/>
  <cols>
    <col min="1" max="1" width="2" customWidth="1"/>
    <col min="2" max="2" width="37.5546875" customWidth="1"/>
    <col min="3" max="6" width="16" customWidth="1"/>
    <col min="7" max="7" width="18" customWidth="1"/>
    <col min="8" max="8" width="20" customWidth="1"/>
    <col min="9" max="9" width="13.21875" customWidth="1"/>
    <col min="10" max="16384" width="8.6640625" hidden="1"/>
  </cols>
  <sheetData>
    <row r="1" spans="1:9" ht="43.5" customHeight="1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21.75" customHeigh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pans="1:9" ht="18" customHeight="1" x14ac:dyDescent="0.3">
      <c r="D3" s="12" t="s">
        <v>2</v>
      </c>
      <c r="E3" s="12"/>
      <c r="F3" s="11" t="s">
        <v>3</v>
      </c>
      <c r="G3" s="11"/>
      <c r="H3" s="10" t="s">
        <v>4</v>
      </c>
      <c r="I3" s="10"/>
    </row>
    <row r="4" spans="1:9" ht="21.75" customHeight="1" x14ac:dyDescent="0.3"/>
    <row r="5" spans="1:9" ht="25.5" customHeight="1" x14ac:dyDescent="0.3">
      <c r="B5" s="9" t="s">
        <v>5</v>
      </c>
      <c r="C5" s="9"/>
      <c r="D5" s="9"/>
      <c r="E5" s="9"/>
      <c r="F5" s="9"/>
      <c r="G5" s="9"/>
      <c r="H5" s="9"/>
      <c r="I5" s="9"/>
    </row>
    <row r="6" spans="1:9" ht="25.5" customHeight="1" x14ac:dyDescent="0.3">
      <c r="B6" s="15" t="s">
        <v>6</v>
      </c>
      <c r="C6" s="8" t="s">
        <v>7</v>
      </c>
      <c r="D6" s="8"/>
      <c r="E6" s="15" t="s">
        <v>8</v>
      </c>
      <c r="F6" s="8" t="s">
        <v>9</v>
      </c>
      <c r="G6" s="8"/>
      <c r="H6" s="17"/>
    </row>
    <row r="7" spans="1:9" ht="25.5" customHeight="1" x14ac:dyDescent="0.3">
      <c r="B7" s="15" t="s">
        <v>10</v>
      </c>
      <c r="C7" s="16">
        <v>3</v>
      </c>
      <c r="D7" s="15" t="s">
        <v>11</v>
      </c>
      <c r="E7" s="16">
        <v>250</v>
      </c>
      <c r="F7" s="15" t="s">
        <v>12</v>
      </c>
      <c r="G7" s="16">
        <v>4</v>
      </c>
      <c r="H7" s="17"/>
    </row>
    <row r="8" spans="1:9" ht="21.75" customHeight="1" x14ac:dyDescent="0.3"/>
    <row r="9" spans="1:9" ht="25.5" customHeight="1" x14ac:dyDescent="0.3">
      <c r="B9" s="7" t="s">
        <v>13</v>
      </c>
      <c r="C9" s="7"/>
      <c r="D9" s="7"/>
      <c r="E9" s="7"/>
      <c r="F9" s="7"/>
      <c r="G9" s="7"/>
      <c r="H9" s="7"/>
      <c r="I9" s="7"/>
    </row>
    <row r="10" spans="1:9" ht="33.75" customHeight="1" x14ac:dyDescent="0.3">
      <c r="B10" s="18" t="s">
        <v>14</v>
      </c>
      <c r="C10" s="18" t="s">
        <v>15</v>
      </c>
      <c r="D10" s="18" t="s">
        <v>16</v>
      </c>
      <c r="E10" s="18" t="s">
        <v>17</v>
      </c>
      <c r="F10" s="18" t="s">
        <v>18</v>
      </c>
      <c r="G10" s="18" t="s">
        <v>19</v>
      </c>
      <c r="H10" s="18" t="s">
        <v>20</v>
      </c>
      <c r="I10" s="18" t="s">
        <v>21</v>
      </c>
    </row>
    <row r="11" spans="1:9" ht="30" customHeight="1" x14ac:dyDescent="0.3">
      <c r="B11" s="19" t="s">
        <v>22</v>
      </c>
      <c r="C11" s="16">
        <v>8</v>
      </c>
      <c r="D11" s="16">
        <v>150</v>
      </c>
      <c r="E11" s="16">
        <v>5</v>
      </c>
      <c r="F11" s="20">
        <f>(C11+E11)*$G$7</f>
        <v>52</v>
      </c>
      <c r="G11" s="21">
        <f>(C11*$G$7*$E$7)+(E11*$G$7*D11)</f>
        <v>11000</v>
      </c>
      <c r="H11" s="22" t="s">
        <v>23</v>
      </c>
      <c r="I11" s="23">
        <f>RANK(G11,G11:G13,0)</f>
        <v>1</v>
      </c>
    </row>
    <row r="12" spans="1:9" ht="30" customHeight="1" x14ac:dyDescent="0.3">
      <c r="B12" s="19" t="s">
        <v>24</v>
      </c>
      <c r="C12" s="16">
        <v>4</v>
      </c>
      <c r="D12" s="16">
        <v>120</v>
      </c>
      <c r="E12" s="16">
        <v>3</v>
      </c>
      <c r="F12" s="24">
        <f>(C12+E12)*$G$7</f>
        <v>28</v>
      </c>
      <c r="G12" s="25">
        <f>(C12*$G$7*$E$7)+(E12*$G$7*D12)</f>
        <v>5440</v>
      </c>
      <c r="H12" s="22" t="s">
        <v>23</v>
      </c>
      <c r="I12" s="23">
        <f>RANK(G12,G11:G13,0)</f>
        <v>3</v>
      </c>
    </row>
    <row r="13" spans="1:9" ht="30" customHeight="1" x14ac:dyDescent="0.3">
      <c r="B13" s="19" t="s">
        <v>25</v>
      </c>
      <c r="C13" s="16">
        <v>5</v>
      </c>
      <c r="D13" s="16">
        <v>100</v>
      </c>
      <c r="E13" s="16">
        <v>4</v>
      </c>
      <c r="F13" s="20">
        <f>(C13+E13)*$G$7</f>
        <v>36</v>
      </c>
      <c r="G13" s="21">
        <f>(C13*$G$7*$E$7)+(E13*$G$7*D13)</f>
        <v>6600</v>
      </c>
      <c r="H13" s="22" t="s">
        <v>23</v>
      </c>
      <c r="I13" s="23">
        <f>RANK(G13,G11:G13,0)</f>
        <v>2</v>
      </c>
    </row>
    <row r="14" spans="1:9" ht="30" customHeight="1" x14ac:dyDescent="0.3">
      <c r="B14" s="26" t="s">
        <v>26</v>
      </c>
      <c r="C14" s="27"/>
      <c r="D14" s="27"/>
      <c r="E14" s="27"/>
      <c r="F14" s="28">
        <f>SUM(F11:F13)</f>
        <v>116</v>
      </c>
      <c r="G14" s="29">
        <f>SUM(G11:G13)</f>
        <v>23040</v>
      </c>
      <c r="H14" s="27"/>
      <c r="I14" s="27"/>
    </row>
    <row r="15" spans="1:9" ht="21.75" customHeight="1" x14ac:dyDescent="0.3"/>
    <row r="16" spans="1:9" ht="25.5" customHeight="1" x14ac:dyDescent="0.3">
      <c r="B16" s="6" t="s">
        <v>27</v>
      </c>
      <c r="C16" s="6"/>
      <c r="D16" s="6"/>
      <c r="E16" s="6"/>
      <c r="F16" s="6"/>
      <c r="G16" s="6"/>
      <c r="H16" s="6"/>
      <c r="I16" s="6"/>
    </row>
    <row r="17" spans="2:9" ht="30" customHeight="1" x14ac:dyDescent="0.3">
      <c r="B17" s="30" t="s">
        <v>14</v>
      </c>
      <c r="C17" s="30" t="s">
        <v>28</v>
      </c>
      <c r="D17" s="30" t="s">
        <v>29</v>
      </c>
      <c r="E17" s="30" t="s">
        <v>30</v>
      </c>
      <c r="F17" s="30" t="s">
        <v>31</v>
      </c>
      <c r="G17" s="30" t="s">
        <v>32</v>
      </c>
      <c r="H17" s="17"/>
    </row>
    <row r="18" spans="2:9" ht="30" customHeight="1" x14ac:dyDescent="0.3">
      <c r="B18" s="31" t="s">
        <v>22</v>
      </c>
      <c r="C18" s="32">
        <v>0.75</v>
      </c>
      <c r="D18" s="20">
        <f>F11*C18</f>
        <v>39</v>
      </c>
      <c r="E18" s="33">
        <f>G11*C18</f>
        <v>8250</v>
      </c>
      <c r="F18" s="34">
        <f>D18/$G$7</f>
        <v>9.75</v>
      </c>
      <c r="G18" s="22" t="s">
        <v>33</v>
      </c>
      <c r="H18" s="17"/>
    </row>
    <row r="19" spans="2:9" ht="30" customHeight="1" x14ac:dyDescent="0.3">
      <c r="B19" s="31" t="s">
        <v>24</v>
      </c>
      <c r="C19" s="32">
        <v>0.8</v>
      </c>
      <c r="D19" s="24">
        <f>F12*C19</f>
        <v>22.400000000000002</v>
      </c>
      <c r="E19" s="35">
        <f>G12*C19</f>
        <v>4352</v>
      </c>
      <c r="F19" s="36">
        <f>D19/$G$7</f>
        <v>5.6000000000000005</v>
      </c>
      <c r="G19" s="22" t="s">
        <v>33</v>
      </c>
      <c r="H19" s="17"/>
    </row>
    <row r="20" spans="2:9" ht="30" customHeight="1" x14ac:dyDescent="0.3">
      <c r="B20" s="31" t="s">
        <v>25</v>
      </c>
      <c r="C20" s="32">
        <v>0.65</v>
      </c>
      <c r="D20" s="20">
        <f>F13*C20</f>
        <v>23.400000000000002</v>
      </c>
      <c r="E20" s="33">
        <f>G13*C20</f>
        <v>4290</v>
      </c>
      <c r="F20" s="34">
        <f>D20/$G$7</f>
        <v>5.8500000000000005</v>
      </c>
      <c r="G20" s="22" t="s">
        <v>33</v>
      </c>
      <c r="H20" s="17"/>
    </row>
    <row r="21" spans="2:9" ht="31.5" customHeight="1" x14ac:dyDescent="0.3">
      <c r="B21" s="37" t="s">
        <v>34</v>
      </c>
      <c r="C21" s="38"/>
      <c r="D21" s="39">
        <f>SUM(D18:D20)</f>
        <v>84.800000000000011</v>
      </c>
      <c r="E21" s="29">
        <f>SUM(E18:E20)</f>
        <v>16892</v>
      </c>
      <c r="F21" s="40">
        <f>SUM(F18:F20)</f>
        <v>21.200000000000003</v>
      </c>
      <c r="G21" s="38"/>
      <c r="H21" s="38"/>
    </row>
    <row r="22" spans="2:9" ht="21.75" customHeight="1" x14ac:dyDescent="0.3"/>
    <row r="23" spans="2:9" ht="25.5" customHeight="1" x14ac:dyDescent="0.3">
      <c r="B23" s="5" t="s">
        <v>35</v>
      </c>
      <c r="C23" s="5"/>
      <c r="D23" s="5"/>
      <c r="E23" s="5"/>
      <c r="F23" s="5"/>
      <c r="G23" s="5"/>
      <c r="H23" s="5"/>
      <c r="I23" s="5"/>
    </row>
    <row r="24" spans="2:9" ht="27.75" customHeight="1" x14ac:dyDescent="0.3">
      <c r="B24" s="15" t="s">
        <v>36</v>
      </c>
      <c r="C24" s="8">
        <v>3500</v>
      </c>
      <c r="D24" s="8"/>
      <c r="E24" s="17"/>
      <c r="F24" s="17"/>
      <c r="G24" s="17"/>
      <c r="H24" s="17"/>
    </row>
    <row r="25" spans="2:9" ht="27.75" customHeight="1" x14ac:dyDescent="0.3">
      <c r="B25" s="15" t="s">
        <v>37</v>
      </c>
      <c r="C25" s="4">
        <f>E21</f>
        <v>16892</v>
      </c>
      <c r="D25" s="4"/>
      <c r="E25" s="17"/>
      <c r="F25" s="17"/>
      <c r="G25" s="17"/>
      <c r="H25" s="17"/>
    </row>
    <row r="26" spans="2:9" ht="27.75" customHeight="1" x14ac:dyDescent="0.3">
      <c r="B26" s="15" t="s">
        <v>38</v>
      </c>
      <c r="C26" s="4">
        <f>C25-C24</f>
        <v>13392</v>
      </c>
      <c r="D26" s="4"/>
      <c r="E26" s="17"/>
      <c r="F26" s="17"/>
      <c r="G26" s="17"/>
      <c r="H26" s="17"/>
    </row>
    <row r="27" spans="2:9" ht="27.75" customHeight="1" x14ac:dyDescent="0.3">
      <c r="B27" s="15" t="s">
        <v>39</v>
      </c>
      <c r="C27" s="3">
        <f>IF(C24&gt;0,(C25-C24)/C24,0)</f>
        <v>3.8262857142857141</v>
      </c>
      <c r="D27" s="3"/>
      <c r="E27" s="17"/>
      <c r="F27" s="17"/>
      <c r="G27" s="17"/>
      <c r="H27" s="17"/>
    </row>
    <row r="28" spans="2:9" ht="27.75" customHeight="1" x14ac:dyDescent="0.3">
      <c r="B28" s="15" t="s">
        <v>40</v>
      </c>
      <c r="C28" s="2">
        <f>IF((C25-C24)&gt;0,C24/(C25-C24),999)</f>
        <v>0.26135005973715653</v>
      </c>
      <c r="D28" s="2"/>
      <c r="E28" s="17"/>
      <c r="F28" s="17"/>
      <c r="G28" s="17"/>
      <c r="H28" s="17"/>
    </row>
    <row r="29" spans="2:9" ht="21.75" customHeight="1" x14ac:dyDescent="0.3"/>
    <row r="30" spans="2:9" ht="36" customHeight="1" x14ac:dyDescent="0.3">
      <c r="B30" s="1" t="str">
        <f>"Estos números son tu negocio HOY. Tekia puede recuperarte "&amp;TEXT(F21,"#,##0.0")&amp;" hrs/sem y "&amp;TEXT(E21,"$#,##0")&amp;" al mes. ¿Empezamos?"</f>
        <v>Estos números son tu negocio HOY. Tekia puede recuperarte 21.2 hrs/sem y $16,892 al mes. ¿Empezamos?</v>
      </c>
      <c r="C30" s="1"/>
      <c r="D30" s="1"/>
      <c r="E30" s="1"/>
      <c r="F30" s="1"/>
      <c r="G30" s="1"/>
      <c r="H30" s="1"/>
      <c r="I30" s="1"/>
    </row>
    <row r="31" spans="2:9" ht="19.5" customHeight="1" x14ac:dyDescent="0.3">
      <c r="B31" s="13" t="s">
        <v>41</v>
      </c>
      <c r="C31" s="13"/>
      <c r="D31" s="13"/>
      <c r="E31" s="13"/>
      <c r="F31" s="13"/>
      <c r="G31" s="13"/>
      <c r="H31" s="13"/>
      <c r="I31" s="13"/>
    </row>
    <row r="32" spans="2:9" ht="21.75" hidden="1" customHeight="1" x14ac:dyDescent="0.3"/>
    <row r="33" ht="21.75" hidden="1" customHeight="1" x14ac:dyDescent="0.3"/>
    <row r="34" ht="21.75" hidden="1" customHeight="1" x14ac:dyDescent="0.3"/>
    <row r="35" ht="21.75" hidden="1" customHeight="1" x14ac:dyDescent="0.3"/>
    <row r="36" ht="21.75" hidden="1" customHeight="1" x14ac:dyDescent="0.3"/>
    <row r="37" ht="21.75" hidden="1" customHeight="1" x14ac:dyDescent="0.3"/>
    <row r="38" ht="21.75" hidden="1" customHeight="1" x14ac:dyDescent="0.3"/>
    <row r="39" ht="21.75" hidden="1" customHeight="1" x14ac:dyDescent="0.3"/>
    <row r="40" ht="21.75" hidden="1" customHeight="1" x14ac:dyDescent="0.3"/>
    <row r="41" ht="21.75" hidden="1" customHeight="1" x14ac:dyDescent="0.3"/>
    <row r="42" ht="21.75" hidden="1" customHeight="1" x14ac:dyDescent="0.3"/>
    <row r="43" ht="21.75" hidden="1" customHeight="1" x14ac:dyDescent="0.3"/>
    <row r="44" ht="21.75" hidden="1" customHeight="1" x14ac:dyDescent="0.3"/>
    <row r="45" ht="21.75" hidden="1" customHeight="1" x14ac:dyDescent="0.3"/>
    <row r="46" ht="21.75" hidden="1" customHeight="1" x14ac:dyDescent="0.3"/>
    <row r="47" ht="21.75" hidden="1" customHeight="1" x14ac:dyDescent="0.3"/>
    <row r="48" ht="21.75" hidden="1" customHeight="1" x14ac:dyDescent="0.3"/>
    <row r="49" ht="21.75" hidden="1" customHeight="1" x14ac:dyDescent="0.3"/>
    <row r="50" ht="21.75" hidden="1" customHeight="1" x14ac:dyDescent="0.3"/>
    <row r="51" ht="21.75" hidden="1" customHeight="1" x14ac:dyDescent="0.3"/>
    <row r="52" ht="21.75" hidden="1" customHeight="1" x14ac:dyDescent="0.3"/>
    <row r="53" ht="21.75" hidden="1" customHeight="1" x14ac:dyDescent="0.3"/>
    <row r="54" ht="21.75" hidden="1" customHeight="1" x14ac:dyDescent="0.3"/>
    <row r="55" ht="21.75" hidden="1" customHeight="1" x14ac:dyDescent="0.3"/>
    <row r="56" ht="21.75" hidden="1" customHeight="1" x14ac:dyDescent="0.3"/>
    <row r="57" ht="21.75" hidden="1" customHeight="1" x14ac:dyDescent="0.3"/>
    <row r="58" ht="21.75" hidden="1" customHeight="1" x14ac:dyDescent="0.3"/>
    <row r="59" ht="21.75" hidden="1" customHeight="1" x14ac:dyDescent="0.3"/>
    <row r="60" ht="21.75" hidden="1" customHeight="1" x14ac:dyDescent="0.3"/>
    <row r="61" ht="21.75" hidden="1" customHeight="1" x14ac:dyDescent="0.3"/>
    <row r="62" ht="21.75" hidden="1" customHeight="1" x14ac:dyDescent="0.3"/>
    <row r="63" ht="21.75" hidden="1" customHeight="1" x14ac:dyDescent="0.3"/>
    <row r="64" ht="21.75" hidden="1" customHeight="1" x14ac:dyDescent="0.3"/>
    <row r="65" ht="21.75" hidden="1" customHeight="1" x14ac:dyDescent="0.3"/>
    <row r="66" ht="21.75" hidden="1" customHeight="1" x14ac:dyDescent="0.3"/>
    <row r="67" ht="21.75" hidden="1" customHeight="1" x14ac:dyDescent="0.3"/>
    <row r="68" ht="21.75" hidden="1" customHeight="1" x14ac:dyDescent="0.3"/>
    <row r="69" ht="21.75" hidden="1" customHeight="1" x14ac:dyDescent="0.3"/>
    <row r="70" ht="21.75" hidden="1" customHeight="1" x14ac:dyDescent="0.3"/>
    <row r="71" ht="21.75" hidden="1" customHeight="1" x14ac:dyDescent="0.3"/>
    <row r="72" ht="21.75" hidden="1" customHeight="1" x14ac:dyDescent="0.3"/>
    <row r="73" ht="21.75" hidden="1" customHeight="1" x14ac:dyDescent="0.3"/>
    <row r="74" ht="21.75" hidden="1" customHeight="1" x14ac:dyDescent="0.3"/>
    <row r="75" ht="21.75" hidden="1" customHeight="1" x14ac:dyDescent="0.3"/>
    <row r="76" ht="21.75" hidden="1" customHeight="1" x14ac:dyDescent="0.3"/>
    <row r="77" ht="21.75" hidden="1" customHeight="1" x14ac:dyDescent="0.3"/>
    <row r="78" ht="21.75" hidden="1" customHeight="1" x14ac:dyDescent="0.3"/>
    <row r="79" ht="21.75" hidden="1" customHeight="1" x14ac:dyDescent="0.3"/>
  </sheetData>
  <mergeCells count="18">
    <mergeCell ref="C28:D28"/>
    <mergeCell ref="B30:I30"/>
    <mergeCell ref="B31:I31"/>
    <mergeCell ref="B23:I23"/>
    <mergeCell ref="C24:D24"/>
    <mergeCell ref="C25:D25"/>
    <mergeCell ref="C26:D26"/>
    <mergeCell ref="C27:D27"/>
    <mergeCell ref="B5:I5"/>
    <mergeCell ref="C6:D6"/>
    <mergeCell ref="F6:G6"/>
    <mergeCell ref="B9:I9"/>
    <mergeCell ref="B16:I16"/>
    <mergeCell ref="A1:I1"/>
    <mergeCell ref="A2:I2"/>
    <mergeCell ref="D3:E3"/>
    <mergeCell ref="F3:G3"/>
    <mergeCell ref="H3:I3"/>
  </mergeCells>
  <dataValidations count="1">
    <dataValidation type="list" sqref="H11:H13" xr:uid="{00000000-0002-0000-0000-000000000000}">
      <formula1>"✅ Sí,totalmente,⚡ Parcialmente,❌ No por ahora"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9"/>
  <sheetViews>
    <sheetView showGridLines="0" tabSelected="1" topLeftCell="A25" zoomScale="85" zoomScaleNormal="85" workbookViewId="0">
      <selection activeCell="A48" sqref="A48:XFD1048576"/>
    </sheetView>
  </sheetViews>
  <sheetFormatPr baseColWidth="10" defaultColWidth="0" defaultRowHeight="14.4" zeroHeight="1" x14ac:dyDescent="0.3"/>
  <cols>
    <col min="1" max="1" width="2" customWidth="1"/>
    <col min="2" max="9" width="20" customWidth="1"/>
    <col min="10" max="10" width="2" customWidth="1"/>
    <col min="11" max="16384" width="8.6640625" hidden="1"/>
  </cols>
  <sheetData>
    <row r="1" spans="1:10" ht="43.5" customHeight="1" x14ac:dyDescent="0.3">
      <c r="A1" s="14" t="s">
        <v>42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1.75" customHeight="1" x14ac:dyDescent="0.3">
      <c r="A2" s="13" t="str">
        <f>'📋 Diagnóstico'!C6&amp;"  ·  "&amp;'📋 Diagnóstico'!F6&amp;"  ·  Diagnóstico generado por Tekia — Work Less, Live More 🌱"</f>
        <v>Tu Negocio S.A.  ·  Servicios  ·  Diagnóstico generado por Tekia — Work Less, Live More 🌱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21.75" customHeight="1" x14ac:dyDescent="0.3"/>
    <row r="4" spans="1:10" ht="24" customHeight="1" x14ac:dyDescent="0.3">
      <c r="B4" s="52" t="s">
        <v>43</v>
      </c>
      <c r="C4" s="52"/>
      <c r="D4" s="52"/>
      <c r="E4" s="52"/>
      <c r="F4" s="52"/>
      <c r="G4" s="52"/>
      <c r="H4" s="52"/>
      <c r="I4" s="52"/>
      <c r="J4" s="52"/>
    </row>
    <row r="5" spans="1:10" ht="27.75" customHeight="1" x14ac:dyDescent="0.3">
      <c r="B5" s="53" t="s">
        <v>44</v>
      </c>
      <c r="C5" s="53"/>
      <c r="D5" s="54" t="s">
        <v>45</v>
      </c>
      <c r="E5" s="54"/>
      <c r="F5" s="55" t="s">
        <v>46</v>
      </c>
      <c r="G5" s="55"/>
      <c r="H5" s="17"/>
    </row>
    <row r="6" spans="1:10" ht="51.75" customHeight="1" x14ac:dyDescent="0.3">
      <c r="B6" s="56">
        <f>'📋 Diagnóstico'!F14</f>
        <v>116</v>
      </c>
      <c r="C6" s="56"/>
      <c r="D6" s="57">
        <f>'📋 Diagnóstico'!G14</f>
        <v>23040</v>
      </c>
      <c r="E6" s="57"/>
      <c r="F6" s="58">
        <v>3</v>
      </c>
      <c r="G6" s="58"/>
      <c r="H6" s="17"/>
    </row>
    <row r="7" spans="1:10" ht="21.75" customHeight="1" x14ac:dyDescent="0.3">
      <c r="B7" s="59" t="s">
        <v>47</v>
      </c>
      <c r="C7" s="59"/>
      <c r="D7" s="59" t="s">
        <v>48</v>
      </c>
      <c r="E7" s="59"/>
      <c r="F7" s="59" t="s">
        <v>49</v>
      </c>
      <c r="G7" s="59"/>
      <c r="H7" s="17"/>
    </row>
    <row r="8" spans="1:10" ht="21.75" customHeight="1" x14ac:dyDescent="0.3"/>
    <row r="9" spans="1:10" ht="25.5" customHeight="1" x14ac:dyDescent="0.3">
      <c r="B9" s="6" t="s">
        <v>50</v>
      </c>
      <c r="C9" s="6"/>
      <c r="D9" s="6"/>
      <c r="E9" s="6"/>
      <c r="F9" s="6"/>
      <c r="G9" s="6"/>
      <c r="H9" s="6"/>
      <c r="I9" s="6"/>
      <c r="J9" s="6"/>
    </row>
    <row r="10" spans="1:10" ht="27.75" customHeight="1" x14ac:dyDescent="0.3">
      <c r="B10" s="60" t="s">
        <v>51</v>
      </c>
      <c r="C10" s="60"/>
      <c r="D10" s="60" t="s">
        <v>52</v>
      </c>
      <c r="E10" s="60"/>
      <c r="F10" s="61" t="s">
        <v>53</v>
      </c>
      <c r="G10" s="61"/>
      <c r="H10" s="17"/>
    </row>
    <row r="11" spans="1:10" ht="51.75" customHeight="1" x14ac:dyDescent="0.3">
      <c r="B11" s="62">
        <f>'📋 Diagnóstico'!D21</f>
        <v>84.800000000000011</v>
      </c>
      <c r="C11" s="62"/>
      <c r="D11" s="63">
        <f>'📋 Diagnóstico'!E21</f>
        <v>16892</v>
      </c>
      <c r="E11" s="63"/>
      <c r="F11" s="64">
        <f>'📋 Diagnóstico'!C27</f>
        <v>3.8262857142857141</v>
      </c>
      <c r="G11" s="64"/>
      <c r="H11" s="17"/>
    </row>
    <row r="12" spans="1:10" ht="21.75" customHeight="1" x14ac:dyDescent="0.3">
      <c r="B12" s="65" t="s">
        <v>54</v>
      </c>
      <c r="C12" s="65"/>
      <c r="D12" s="65" t="s">
        <v>55</v>
      </c>
      <c r="E12" s="65"/>
      <c r="F12" s="65" t="s">
        <v>56</v>
      </c>
      <c r="G12" s="65"/>
      <c r="H12" s="17"/>
    </row>
    <row r="13" spans="1:10" ht="21.75" customHeight="1" x14ac:dyDescent="0.3"/>
    <row r="14" spans="1:10" ht="25.5" customHeight="1" x14ac:dyDescent="0.3">
      <c r="B14" s="7" t="s">
        <v>57</v>
      </c>
      <c r="C14" s="7"/>
      <c r="D14" s="7"/>
      <c r="E14" s="7"/>
      <c r="F14" s="7"/>
      <c r="G14" s="7"/>
      <c r="H14" s="7"/>
      <c r="I14" s="7"/>
      <c r="J14" s="7"/>
    </row>
    <row r="15" spans="1:10" ht="27.75" customHeight="1" x14ac:dyDescent="0.3">
      <c r="B15" s="18" t="s">
        <v>14</v>
      </c>
      <c r="C15" s="18" t="s">
        <v>58</v>
      </c>
      <c r="D15" s="18" t="s">
        <v>59</v>
      </c>
      <c r="E15" s="18" t="s">
        <v>60</v>
      </c>
      <c r="F15" s="18" t="s">
        <v>61</v>
      </c>
      <c r="G15" s="18" t="s">
        <v>62</v>
      </c>
      <c r="H15" s="17"/>
    </row>
    <row r="16" spans="1:10" ht="27.75" customHeight="1" x14ac:dyDescent="0.3">
      <c r="B16" s="19" t="str">
        <f>'📋 Diagnóstico'!B11</f>
        <v>🛒  Ventas y seguimiento de leads</v>
      </c>
      <c r="C16" s="41">
        <f>'📋 Diagnóstico'!F11</f>
        <v>52</v>
      </c>
      <c r="D16" s="42">
        <f>'📋 Diagnóstico'!G11</f>
        <v>11000</v>
      </c>
      <c r="E16" s="43">
        <f>'📋 Diagnóstico'!D18</f>
        <v>39</v>
      </c>
      <c r="F16" s="44">
        <f>'📋 Diagnóstico'!E18</f>
        <v>8250</v>
      </c>
      <c r="G16" s="45">
        <f>'📋 Diagnóstico'!I11</f>
        <v>1</v>
      </c>
      <c r="H16" s="17"/>
    </row>
    <row r="17" spans="2:8" ht="27.75" customHeight="1" x14ac:dyDescent="0.3">
      <c r="B17" s="19" t="str">
        <f>'📋 Diagnóstico'!B12</f>
        <v>📣  Marketing y contenido</v>
      </c>
      <c r="C17" s="46">
        <f>'📋 Diagnóstico'!F12</f>
        <v>28</v>
      </c>
      <c r="D17" s="42">
        <f>'📋 Diagnóstico'!G12</f>
        <v>5440</v>
      </c>
      <c r="E17" s="43">
        <f>'📋 Diagnóstico'!D19</f>
        <v>22.400000000000002</v>
      </c>
      <c r="F17" s="44">
        <f>'📋 Diagnóstico'!E19</f>
        <v>4352</v>
      </c>
      <c r="G17" s="45">
        <f>'📋 Diagnóstico'!I12</f>
        <v>3</v>
      </c>
      <c r="H17" s="17"/>
    </row>
    <row r="18" spans="2:8" ht="27.75" customHeight="1" x14ac:dyDescent="0.3">
      <c r="B18" s="19" t="str">
        <f>'📋 Diagnóstico'!B13</f>
        <v>⚙️  Administración general</v>
      </c>
      <c r="C18" s="41">
        <f>'📋 Diagnóstico'!F13</f>
        <v>36</v>
      </c>
      <c r="D18" s="42">
        <f>'📋 Diagnóstico'!G13</f>
        <v>6600</v>
      </c>
      <c r="E18" s="43">
        <f>'📋 Diagnóstico'!D20</f>
        <v>23.400000000000002</v>
      </c>
      <c r="F18" s="44">
        <f>'📋 Diagnóstico'!E20</f>
        <v>4290</v>
      </c>
      <c r="G18" s="45">
        <f>'📋 Diagnóstico'!I13</f>
        <v>2</v>
      </c>
      <c r="H18" s="17"/>
    </row>
    <row r="19" spans="2:8" ht="21.75" customHeight="1" x14ac:dyDescent="0.3"/>
    <row r="20" spans="2:8" ht="19.5" customHeight="1" x14ac:dyDescent="0.3">
      <c r="B20" s="47" t="s">
        <v>14</v>
      </c>
      <c r="C20" s="48" t="s">
        <v>63</v>
      </c>
      <c r="D20" s="49" t="s">
        <v>64</v>
      </c>
    </row>
    <row r="21" spans="2:8" ht="19.5" customHeight="1" x14ac:dyDescent="0.3">
      <c r="B21" s="50" t="str">
        <f>'📋 Diagnóstico'!B11</f>
        <v>🛒  Ventas y seguimiento de leads</v>
      </c>
      <c r="C21" s="51">
        <f>'📋 Diagnóstico'!G11</f>
        <v>11000</v>
      </c>
      <c r="D21" s="51">
        <f>'📋 Diagnóstico'!E18</f>
        <v>8250</v>
      </c>
    </row>
    <row r="22" spans="2:8" ht="19.5" customHeight="1" x14ac:dyDescent="0.3">
      <c r="B22" s="50" t="str">
        <f>'📋 Diagnóstico'!B12</f>
        <v>📣  Marketing y contenido</v>
      </c>
      <c r="C22" s="51">
        <f>'📋 Diagnóstico'!G12</f>
        <v>5440</v>
      </c>
      <c r="D22" s="51">
        <f>'📋 Diagnóstico'!E19</f>
        <v>4352</v>
      </c>
    </row>
    <row r="23" spans="2:8" ht="19.5" customHeight="1" x14ac:dyDescent="0.3">
      <c r="B23" s="50" t="str">
        <f>'📋 Diagnóstico'!B13</f>
        <v>⚙️  Administración general</v>
      </c>
      <c r="C23" s="51">
        <f>'📋 Diagnóstico'!G13</f>
        <v>6600</v>
      </c>
      <c r="D23" s="51">
        <f>'📋 Diagnóstico'!E20</f>
        <v>4290</v>
      </c>
    </row>
    <row r="24" spans="2:8" ht="21.75" customHeight="1" x14ac:dyDescent="0.3"/>
    <row r="25" spans="2:8" ht="21.75" customHeight="1" x14ac:dyDescent="0.3"/>
    <row r="26" spans="2:8" ht="21.75" customHeight="1" x14ac:dyDescent="0.3"/>
    <row r="27" spans="2:8" ht="21.75" customHeight="1" x14ac:dyDescent="0.3"/>
    <row r="28" spans="2:8" ht="21.75" customHeight="1" x14ac:dyDescent="0.3"/>
    <row r="29" spans="2:8" ht="21.75" customHeight="1" x14ac:dyDescent="0.3"/>
    <row r="30" spans="2:8" ht="21.75" customHeight="1" x14ac:dyDescent="0.3"/>
    <row r="31" spans="2:8" ht="21.75" customHeight="1" x14ac:dyDescent="0.3"/>
    <row r="32" spans="2:8" ht="21.75" customHeight="1" x14ac:dyDescent="0.3"/>
    <row r="33" spans="2:10" ht="21.75" customHeight="1" x14ac:dyDescent="0.3"/>
    <row r="34" spans="2:10" ht="21.75" customHeight="1" x14ac:dyDescent="0.3"/>
    <row r="35" spans="2:10" ht="21.75" customHeight="1" x14ac:dyDescent="0.3"/>
    <row r="36" spans="2:10" ht="21.75" customHeight="1" x14ac:dyDescent="0.3"/>
    <row r="37" spans="2:10" ht="21.75" customHeight="1" x14ac:dyDescent="0.3"/>
    <row r="38" spans="2:10" ht="21.75" customHeight="1" x14ac:dyDescent="0.3"/>
    <row r="39" spans="2:10" ht="21.75" customHeight="1" x14ac:dyDescent="0.3"/>
    <row r="40" spans="2:10" ht="21.75" customHeight="1" x14ac:dyDescent="0.3"/>
    <row r="41" spans="2:10" ht="21.75" customHeight="1" x14ac:dyDescent="0.3"/>
    <row r="42" spans="2:10" ht="21.75" customHeight="1" x14ac:dyDescent="0.3"/>
    <row r="43" spans="2:10" ht="21.75" customHeight="1" x14ac:dyDescent="0.3"/>
    <row r="44" spans="2:10" ht="21.75" customHeight="1" x14ac:dyDescent="0.3"/>
    <row r="45" spans="2:10" ht="21.75" customHeight="1" x14ac:dyDescent="0.3"/>
    <row r="46" spans="2:10" ht="36" customHeight="1" x14ac:dyDescent="0.3">
      <c r="B46" s="66" t="str">
        <f>'📋 Diagnóstico'!B30</f>
        <v>Estos números son tu negocio HOY. Tekia puede recuperarte 21.2 hrs/sem y $16,892 al mes. ¿Empezamos?</v>
      </c>
      <c r="C46" s="66"/>
      <c r="D46" s="66"/>
      <c r="E46" s="66"/>
      <c r="F46" s="66"/>
      <c r="G46" s="66"/>
      <c r="H46" s="66"/>
      <c r="I46" s="66"/>
      <c r="J46" s="66"/>
    </row>
    <row r="47" spans="2:10" ht="21.75" customHeight="1" x14ac:dyDescent="0.3">
      <c r="B47" s="13" t="s">
        <v>65</v>
      </c>
      <c r="C47" s="13"/>
      <c r="D47" s="13"/>
      <c r="E47" s="13"/>
      <c r="F47" s="13"/>
      <c r="G47" s="13"/>
      <c r="H47" s="13"/>
      <c r="I47" s="13"/>
      <c r="J47" s="13"/>
    </row>
    <row r="48" spans="2:10" ht="21.75" hidden="1" customHeight="1" x14ac:dyDescent="0.3"/>
    <row r="49" ht="21.75" hidden="1" customHeight="1" x14ac:dyDescent="0.3"/>
    <row r="50" ht="21.75" hidden="1" customHeight="1" x14ac:dyDescent="0.3"/>
    <row r="51" ht="21.75" hidden="1" customHeight="1" x14ac:dyDescent="0.3"/>
    <row r="52" ht="21.75" hidden="1" customHeight="1" x14ac:dyDescent="0.3"/>
    <row r="53" ht="21.75" hidden="1" customHeight="1" x14ac:dyDescent="0.3"/>
    <row r="54" ht="21.75" hidden="1" customHeight="1" x14ac:dyDescent="0.3"/>
    <row r="55" ht="21.75" hidden="1" customHeight="1" x14ac:dyDescent="0.3"/>
    <row r="56" ht="21.75" hidden="1" customHeight="1" x14ac:dyDescent="0.3"/>
    <row r="57" ht="21.75" hidden="1" customHeight="1" x14ac:dyDescent="0.3"/>
    <row r="58" ht="21.75" hidden="1" customHeight="1" x14ac:dyDescent="0.3"/>
    <row r="59" ht="21.75" hidden="1" customHeight="1" x14ac:dyDescent="0.3"/>
  </sheetData>
  <mergeCells count="25">
    <mergeCell ref="B47:J47"/>
    <mergeCell ref="B12:C12"/>
    <mergeCell ref="D12:E12"/>
    <mergeCell ref="F12:G12"/>
    <mergeCell ref="B14:J14"/>
    <mergeCell ref="B46:J46"/>
    <mergeCell ref="B9:J9"/>
    <mergeCell ref="B10:C10"/>
    <mergeCell ref="D10:E10"/>
    <mergeCell ref="F10:G10"/>
    <mergeCell ref="B11:C11"/>
    <mergeCell ref="D11:E11"/>
    <mergeCell ref="F11:G11"/>
    <mergeCell ref="B6:C6"/>
    <mergeCell ref="D6:E6"/>
    <mergeCell ref="F6:G6"/>
    <mergeCell ref="B7:C7"/>
    <mergeCell ref="D7:E7"/>
    <mergeCell ref="F7:G7"/>
    <mergeCell ref="A1:J1"/>
    <mergeCell ref="A2:J2"/>
    <mergeCell ref="B4:J4"/>
    <mergeCell ref="B5:C5"/>
    <mergeCell ref="D5:E5"/>
    <mergeCell ref="F5:G5"/>
  </mergeCells>
  <pageMargins left="0.75" right="0.75" top="1" bottom="1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📋 Diagnóstico</vt:lpstr>
      <vt:lpstr>📊 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jesus Vazquez hernandez</cp:lastModifiedBy>
  <cp:revision>1</cp:revision>
  <cp:lastPrinted>2026-03-15T04:43:57Z</cp:lastPrinted>
  <dcterms:created xsi:type="dcterms:W3CDTF">2026-03-15T04:40:58Z</dcterms:created>
  <dcterms:modified xsi:type="dcterms:W3CDTF">2026-03-15T04:44:15Z</dcterms:modified>
  <dc:language>en-US</dc:language>
</cp:coreProperties>
</file>