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3F92D64A-045F-46DF-88CE-F396C333689A}" xr6:coauthVersionLast="47" xr6:coauthVersionMax="47" xr10:uidLastSave="{00000000-0000-0000-0000-000000000000}"/>
  <bookViews>
    <workbookView xWindow="-108" yWindow="-108" windowWidth="23256" windowHeight="13896" activeTab="4" xr2:uid="{A22C7B05-6B0A-4116-A99A-60EDDEA67682}"/>
  </bookViews>
  <sheets>
    <sheet name="Bienvenida" sheetId="1" r:id="rId1"/>
    <sheet name="Paso 1 - Diagnóstico" sheetId="2" r:id="rId2"/>
    <sheet name="Paso 2 - Cuellos" sheetId="3" r:id="rId3"/>
    <sheet name="Paso 3 - Prioridades" sheetId="4" r:id="rId4"/>
    <sheet name="Resumen Ejecutivo" sheetId="5" r:id="rId5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  <c r="D11" i="5"/>
  <c r="E10" i="5"/>
  <c r="D10" i="5"/>
  <c r="C4" i="5"/>
  <c r="C29" i="4"/>
  <c r="D27" i="4"/>
  <c r="D26" i="4"/>
  <c r="D25" i="4"/>
  <c r="D24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C20" i="3"/>
  <c r="E18" i="3"/>
  <c r="D18" i="3"/>
  <c r="C18" i="3"/>
  <c r="F14" i="3"/>
  <c r="F12" i="3"/>
  <c r="F10" i="3"/>
  <c r="F8" i="3"/>
  <c r="F6" i="3"/>
  <c r="E34" i="2"/>
  <c r="D34" i="2"/>
  <c r="E33" i="2"/>
  <c r="D33" i="2"/>
  <c r="E32" i="2"/>
  <c r="D32" i="2"/>
  <c r="E31" i="2"/>
  <c r="D31" i="2"/>
  <c r="E25" i="2"/>
  <c r="E24" i="2"/>
  <c r="E23" i="2"/>
  <c r="E21" i="2"/>
  <c r="E20" i="2"/>
  <c r="E19" i="2"/>
  <c r="E17" i="2"/>
  <c r="E16" i="2"/>
  <c r="E15" i="2"/>
  <c r="E13" i="2"/>
  <c r="E12" i="2"/>
  <c r="E11" i="2"/>
  <c r="E9" i="2"/>
  <c r="E8" i="2"/>
  <c r="E7" i="2"/>
  <c r="C11" i="5" l="1"/>
  <c r="C10" i="5"/>
  <c r="C16" i="5" s="1"/>
  <c r="C35" i="2"/>
  <c r="E30" i="2"/>
  <c r="D30" i="2"/>
  <c r="E27" i="2"/>
</calcChain>
</file>

<file path=xl/sharedStrings.xml><?xml version="1.0" encoding="utf-8"?>
<sst xmlns="http://schemas.openxmlformats.org/spreadsheetml/2006/main" count="125" uniqueCount="115">
  <si>
    <t>✦  T E K I A</t>
  </si>
  <si>
    <t>Sistema de Preparación Estratégica</t>
  </si>
  <si>
    <t>━━━━━━━━━━━━━━━━━━━━━━━━━━━━━━━━━━━━━━━━━━━━━━━━━━━</t>
  </si>
  <si>
    <t>Tu negocio merece funcionar sin que tú te quemes.</t>
  </si>
  <si>
    <t>Este no es solo un documento. Es el primer paso hacia la libertad operativa que siempre quisiste.</t>
  </si>
  <si>
    <t>📌  CÓMO USAR ESTE SISTEMA</t>
  </si>
  <si>
    <t>❶  Empieza aquí → Escribe el nombre de tu negocio abajo</t>
  </si>
  <si>
    <t>❷  Ve a "Paso 1 - Diagnóstico" → Evalúa el estado actual de tus procesos</t>
  </si>
  <si>
    <t>❸  Ve a "Paso 2 - Cuellos" → Identifica qué frena tu crecimiento</t>
  </si>
  <si>
    <t>❹  Ve a "Paso 3 - Prioridades" → Descubre qué automatizar primero</t>
  </si>
  <si>
    <t>❺  Ve a "Resumen Ejecutivo" → Tu hoja de ruta personalizada</t>
  </si>
  <si>
    <t>🏢  NOMBRE DE TU NEGOCIO:</t>
  </si>
  <si>
    <t>"No necesitas tener todo resuelto. Solo necesitas empezar con claridad."</t>
  </si>
  <si>
    <t>— Tekia</t>
  </si>
  <si>
    <t>PASO 1</t>
  </si>
  <si>
    <t>DIAGNÓSTICO ACTUAL — ¿Qué procesos existen hoy en tu negocio?</t>
  </si>
  <si>
    <t>Marca con honestidad el estado de cada proceso. No hay respuestas incorrectas — solo claridad.</t>
  </si>
  <si>
    <t>#</t>
  </si>
  <si>
    <t>PROCESO</t>
  </si>
  <si>
    <t>ESTADO</t>
  </si>
  <si>
    <t>PUNTOS</t>
  </si>
  <si>
    <t>💰 VENTAS Y CAPTACIÓN DE CLIENTES</t>
  </si>
  <si>
    <t>Proceso de captación de leads / clientes potenciales</t>
  </si>
  <si>
    <t>✅ Lo tengo</t>
  </si>
  <si>
    <t>Seguimiento de prospectos (CRM o sistema similar)</t>
  </si>
  <si>
    <t>Proceso de cierre de ventas estandarizado</t>
  </si>
  <si>
    <t>⚙️ OPERACIONES Y ENTREGA</t>
  </si>
  <si>
    <t>Flujo de trabajo definido para entregar tu servicio/producto</t>
  </si>
  <si>
    <t>Onboarding de clientes nuevos estructurado</t>
  </si>
  <si>
    <t>Control de calidad o checklist de entrega</t>
  </si>
  <si>
    <t>📣 MARKETING Y COMUNICACIÓN</t>
  </si>
  <si>
    <t>Calendario o plan de contenido para redes/email</t>
  </si>
  <si>
    <t>Secuencia de emails automáticos / nurturing</t>
  </si>
  <si>
    <t>Gestión de reseñas y testimonios de clientes</t>
  </si>
  <si>
    <t>📊 FINANZAS Y ADMINISTRACIÓN</t>
  </si>
  <si>
    <t>Facturación y cobros organizados</t>
  </si>
  <si>
    <t>Control de gastos e ingresos (flujo de caja)</t>
  </si>
  <si>
    <t>Contratos y documentación legal básica</t>
  </si>
  <si>
    <t>🤝 ATENCIÓN AL CLIENTE</t>
  </si>
  <si>
    <t>Canal de soporte definido (email, chat, teléfono)</t>
  </si>
  <si>
    <t>Proceso para gestionar quejas o devoluciones</t>
  </si>
  <si>
    <t>Encuesta de satisfacción o feedback post-servicio</t>
  </si>
  <si>
    <t>TU PUNTUACIÓN TOTAL</t>
  </si>
  <si>
    <t>PUNTUACIÓN POR ÁREA</t>
  </si>
  <si>
    <t>💰</t>
  </si>
  <si>
    <t>Ventas y Captación</t>
  </si>
  <si>
    <t>⚙️</t>
  </si>
  <si>
    <t>Operaciones y Entrega</t>
  </si>
  <si>
    <t>📣</t>
  </si>
  <si>
    <t>Marketing y Comunicación</t>
  </si>
  <si>
    <t>📊</t>
  </si>
  <si>
    <t>Finanzas y Administración</t>
  </si>
  <si>
    <t>🤝</t>
  </si>
  <si>
    <t>Atención al Cliente</t>
  </si>
  <si>
    <t>PASO 2</t>
  </si>
  <si>
    <t>CUELLOS DE BOTELLA — ¿Qué está frenando tu crecimiento?</t>
  </si>
  <si>
    <t>Para cada área, indica cuánto te frena y describe el problema principal. La honestidad aquí es tu superpoder.</t>
  </si>
  <si>
    <t>ÁREA</t>
  </si>
  <si>
    <t>ÁREA DEL NEGOCIO</t>
  </si>
  <si>
    <t>NIVEL DE FRICCIÓN</t>
  </si>
  <si>
    <t>DESCRIBE EL PROBLEMA PRINCIPAL</t>
  </si>
  <si>
    <t>ÍNDICE</t>
  </si>
  <si>
    <t>Ventas y Captación de Clientes</t>
  </si>
  <si>
    <t>🟡 Medio</t>
  </si>
  <si>
    <t>🚦  MAPA DE FRICCIÓN</t>
  </si>
  <si>
    <t>PASO 3</t>
  </si>
  <si>
    <t>PRIORIDADES DE AUTOMATIZACIÓN — ¿Por dónde empezar?</t>
  </si>
  <si>
    <t>Evalúa cada proceso: ¿Cuánto impactaría automatizarlo? ¿Qué tan fácil sería hacerlo? El sistema calculará tu hoja de ruta.</t>
  </si>
  <si>
    <t>PROCESO A AUTOMATIZAR</t>
  </si>
  <si>
    <t>IMPACTO</t>
  </si>
  <si>
    <t>FACILIDAD</t>
  </si>
  <si>
    <t>CLASIFICACIÓN</t>
  </si>
  <si>
    <t>Captación de leads / clientes potenciales</t>
  </si>
  <si>
    <t>Seguimiento de prospectos (CRM)</t>
  </si>
  <si>
    <t>Cierre de ventas estandarizado</t>
  </si>
  <si>
    <t>Flujo de entrega del servicio/producto</t>
  </si>
  <si>
    <t>Onboarding de clientes nuevos</t>
  </si>
  <si>
    <t>Control de calidad / checklist de entrega</t>
  </si>
  <si>
    <t>Calendario / plan de contenido</t>
  </si>
  <si>
    <t>Emails automáticos / nurturing</t>
  </si>
  <si>
    <t>Gestión de reseñas y testimonios</t>
  </si>
  <si>
    <t>Facturación y cobros</t>
  </si>
  <si>
    <t>Control de gastos e ingresos</t>
  </si>
  <si>
    <t>Contratos y documentación legal</t>
  </si>
  <si>
    <t>Canal de soporte al cliente</t>
  </si>
  <si>
    <t>Gestión de quejas / devoluciones</t>
  </si>
  <si>
    <t>Encuesta de satisfacción / feedback</t>
  </si>
  <si>
    <t>📊  RESUMEN DE PRIORIDADES</t>
  </si>
  <si>
    <t>⚡</t>
  </si>
  <si>
    <t>QUICK WINS — Empieza aquí</t>
  </si>
  <si>
    <t>Alto impacto + Fácil de hacer</t>
  </si>
  <si>
    <t>🎯</t>
  </si>
  <si>
    <t>ESTRATÉGICOS — Planifica con cuidado</t>
  </si>
  <si>
    <t>Alto impacto + Requiere inversión</t>
  </si>
  <si>
    <t>🔧</t>
  </si>
  <si>
    <t>MEJORAS MENORES — Cuando haya tiempo</t>
  </si>
  <si>
    <t>Impacto medio + Esfuerzo moderado</t>
  </si>
  <si>
    <t>⏸️</t>
  </si>
  <si>
    <t>EVALUAR — No es prioridad ahora</t>
  </si>
  <si>
    <t>Bajo impacto o muy complejo</t>
  </si>
  <si>
    <t>✦  RESUMEN EJECUTIVO</t>
  </si>
  <si>
    <t>Sistema de Preparación Estratégica — Tekia</t>
  </si>
  <si>
    <t>━━━━━━━━━━━━━━━━━━━━━━━━━━━━━━━━━━━━━━━━━━━━━━━━━━━━━━━━━━━━</t>
  </si>
  <si>
    <t>🎯  SCORE DE PREPARACIÓN</t>
  </si>
  <si>
    <t>Diagnóstico (Paso 1)</t>
  </si>
  <si>
    <t>Cuellos de Botella (Paso 2)</t>
  </si>
  <si>
    <t>Prioridades (Paso 3)</t>
  </si>
  <si>
    <t>💬  TU DIAGNÓSTICO PERSONALIZADO</t>
  </si>
  <si>
    <t>✦  ¿Y AHORA QUÉ?</t>
  </si>
  <si>
    <t>Este diagnóstico es tu mapa. Ahora necesitas el vehículo.</t>
  </si>
  <si>
    <t>En Tekia diseñamos soluciones de automatización personalizadas para que tu negocio trabaje por ti, no al revés.</t>
  </si>
  <si>
    <t>"El futuro de tu negocio no se construye trabajando más. Se construye trabajando mejor."</t>
  </si>
  <si>
    <t>— Tekia ✦</t>
  </si>
  <si>
    <t>🚀  Siguenos para aprender más en…</t>
  </si>
  <si>
    <t>Tekia Instagram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</si>
</sst>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scheme val="minor"/>
    </font>
    <font>
      <b/>
      <sz val="28"/>
      <color rgb="FFE94560"/>
      <name val="Calibri"/>
    </font>
    <font>
      <sz val="11"/>
      <color rgb="FFFFFFFF"/>
      <name val="Calibri"/>
      <family val="2"/>
      <scheme val="minor"/>
    </font>
    <font>
      <b/>
      <sz val="20"/>
      <color rgb="FFFFFFFF"/>
      <name val="Calibri"/>
    </font>
    <font>
      <sz val="10"/>
      <color rgb="FFE94560"/>
      <name val="Calibri"/>
      <family val="2"/>
      <scheme val="minor"/>
    </font>
    <font>
      <sz val="11"/>
      <color rgb="FFA8A8B3"/>
      <name val="Calibri"/>
      <family val="2"/>
      <scheme val="minor"/>
    </font>
    <font>
      <i/>
      <sz val="13"/>
      <color rgb="FFA8A8B3"/>
      <name val="Calibri"/>
    </font>
    <font>
      <sz val="11"/>
      <color rgb="FFA8A8B3"/>
      <name val="Calibri"/>
    </font>
    <font>
      <b/>
      <sz val="13"/>
      <color rgb="FFE94560"/>
      <name val="Calibri"/>
      <family val="2"/>
      <scheme val="minor"/>
    </font>
    <font>
      <i/>
      <sz val="12"/>
      <color rgb="FF533483"/>
      <name val="Calibri"/>
      <family val="2"/>
      <scheme val="minor"/>
    </font>
    <font>
      <b/>
      <sz val="11"/>
      <color rgb="FFE94560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2"/>
      <color rgb="FFE94560"/>
      <name val="Calibri"/>
      <family val="2"/>
      <scheme val="minor"/>
    </font>
    <font>
      <sz val="14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22"/>
      <color rgb="FFE94560"/>
      <name val="Calibri"/>
      <family val="2"/>
      <scheme val="minor"/>
    </font>
    <font>
      <i/>
      <sz val="12"/>
      <color rgb="FFA8A8B3"/>
      <name val="Calibri"/>
      <family val="2"/>
      <scheme val="minor"/>
    </font>
    <font>
      <sz val="8"/>
      <color rgb="FFE94560"/>
      <name val="Calibri"/>
      <family val="2"/>
      <scheme val="minor"/>
    </font>
    <font>
      <b/>
      <sz val="16"/>
      <color rgb="FFE94560"/>
      <name val="Calibri"/>
      <family val="2"/>
      <scheme val="minor"/>
    </font>
    <font>
      <i/>
      <sz val="13"/>
      <color rgb="FF533483"/>
      <name val="Calibri"/>
      <family val="2"/>
      <scheme val="minor"/>
    </font>
    <font>
      <b/>
      <sz val="28"/>
      <color rgb="FFDFCEC6"/>
      <name val="Calibri"/>
    </font>
    <font>
      <sz val="10"/>
      <color rgb="FFDFCEC6"/>
      <name val="Calibri"/>
      <family val="2"/>
      <scheme val="minor"/>
    </font>
    <font>
      <i/>
      <sz val="13"/>
      <color rgb="FFC4B0A8"/>
      <name val="Calibri"/>
    </font>
    <font>
      <sz val="11"/>
      <color rgb="FFC4B0A8"/>
      <name val="Calibri"/>
    </font>
    <font>
      <b/>
      <sz val="14"/>
      <color rgb="FFDFCEC6"/>
      <name val="Calibri"/>
      <family val="2"/>
      <scheme val="minor"/>
    </font>
    <font>
      <b/>
      <sz val="13"/>
      <color rgb="FFDFCEC6"/>
      <name val="Calibri"/>
      <family val="2"/>
      <scheme val="minor"/>
    </font>
    <font>
      <i/>
      <sz val="12"/>
      <color rgb="FF8A6E63"/>
      <name val="Calibri"/>
      <family val="2"/>
      <scheme val="minor"/>
    </font>
    <font>
      <b/>
      <sz val="11"/>
      <color rgb="FFDFCEC6"/>
      <name val="Calibri"/>
      <family val="2"/>
      <scheme val="minor"/>
    </font>
    <font>
      <b/>
      <sz val="11"/>
      <color rgb="FF2B2220"/>
      <name val="Calibri"/>
      <family val="2"/>
      <scheme val="minor"/>
    </font>
    <font>
      <i/>
      <sz val="11"/>
      <color rgb="FFC4B0A8"/>
      <name val="Calibri"/>
      <family val="2"/>
      <scheme val="minor"/>
    </font>
    <font>
      <b/>
      <sz val="10"/>
      <color rgb="FFDFCEC6"/>
      <name val="Calibri"/>
      <family val="2"/>
      <scheme val="minor"/>
    </font>
    <font>
      <sz val="11"/>
      <color rgb="FFDFCEC6"/>
      <name val="Calibri"/>
      <family val="2"/>
      <scheme val="minor"/>
    </font>
    <font>
      <sz val="10"/>
      <color rgb="FFC4B0A8"/>
      <name val="Calibri"/>
      <family val="2"/>
      <scheme val="minor"/>
    </font>
    <font>
      <b/>
      <sz val="12"/>
      <color rgb="FFDFCEC6"/>
      <name val="Calibri"/>
      <family val="2"/>
      <scheme val="minor"/>
    </font>
    <font>
      <sz val="11"/>
      <color rgb="FFC4B0A8"/>
      <name val="Calibri"/>
      <family val="2"/>
      <scheme val="minor"/>
    </font>
    <font>
      <b/>
      <sz val="11"/>
      <color rgb="FFE8A09A"/>
      <name val="Calibri"/>
      <family val="2"/>
      <scheme val="minor"/>
    </font>
    <font>
      <b/>
      <sz val="11"/>
      <color rgb="FFE8D5A0"/>
      <name val="Calibri"/>
      <family val="2"/>
      <scheme val="minor"/>
    </font>
    <font>
      <b/>
      <sz val="11"/>
      <color rgb="FFA8C4A0"/>
      <name val="Calibri"/>
      <family val="2"/>
      <scheme val="minor"/>
    </font>
    <font>
      <b/>
      <sz val="14"/>
      <color rgb="FFA8C4A0"/>
      <name val="Calibri"/>
      <family val="2"/>
      <scheme val="minor"/>
    </font>
    <font>
      <b/>
      <sz val="11"/>
      <color rgb="FFA0B8D0"/>
      <name val="Calibri"/>
      <family val="2"/>
      <scheme val="minor"/>
    </font>
    <font>
      <b/>
      <sz val="14"/>
      <color rgb="FFA0B8D0"/>
      <name val="Calibri"/>
      <family val="2"/>
      <scheme val="minor"/>
    </font>
    <font>
      <b/>
      <sz val="14"/>
      <color rgb="FFE8D5A0"/>
      <name val="Calibri"/>
      <family val="2"/>
      <scheme val="minor"/>
    </font>
    <font>
      <b/>
      <sz val="11"/>
      <color rgb="FFC4B0A8"/>
      <name val="Calibri"/>
      <family val="2"/>
      <scheme val="minor"/>
    </font>
    <font>
      <b/>
      <sz val="14"/>
      <color rgb="FFC4B0A8"/>
      <name val="Calibri"/>
      <family val="2"/>
      <scheme val="minor"/>
    </font>
    <font>
      <b/>
      <sz val="22"/>
      <color rgb="FFDFCEC6"/>
      <name val="Calibri"/>
      <family val="2"/>
      <scheme val="minor"/>
    </font>
    <font>
      <i/>
      <sz val="12"/>
      <color rgb="FFC4B0A8"/>
      <name val="Calibri"/>
      <family val="2"/>
      <scheme val="minor"/>
    </font>
    <font>
      <sz val="8"/>
      <color rgb="FFDFCEC6"/>
      <name val="Calibri"/>
      <family val="2"/>
      <scheme val="minor"/>
    </font>
    <font>
      <b/>
      <sz val="16"/>
      <color rgb="FFDFCEC6"/>
      <name val="Calibri"/>
      <family val="2"/>
      <scheme val="minor"/>
    </font>
    <font>
      <i/>
      <sz val="13"/>
      <color rgb="FF8A6E6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2B2220"/>
        <bgColor indexed="64"/>
      </patternFill>
    </fill>
    <fill>
      <patternFill patternType="solid">
        <fgColor rgb="FF3D2F2A"/>
        <bgColor indexed="64"/>
      </patternFill>
    </fill>
    <fill>
      <patternFill patternType="solid">
        <fgColor rgb="FF4A3833"/>
        <bgColor indexed="64"/>
      </patternFill>
    </fill>
    <fill>
      <patternFill patternType="solid">
        <fgColor rgb="FFDFCEC6"/>
        <bgColor indexed="64"/>
      </patternFill>
    </fill>
    <fill>
      <patternFill patternType="solid">
        <fgColor rgb="FF362B28"/>
        <bgColor indexed="64"/>
      </patternFill>
    </fill>
    <fill>
      <patternFill patternType="solid">
        <fgColor rgb="FF2D3A2A"/>
        <bgColor indexed="64"/>
      </patternFill>
    </fill>
    <fill>
      <patternFill patternType="solid">
        <fgColor rgb="FF2A3040"/>
        <bgColor indexed="64"/>
      </patternFill>
    </fill>
    <fill>
      <patternFill patternType="solid">
        <fgColor rgb="FF3A352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E94560"/>
      </bottom>
      <diagonal/>
    </border>
    <border>
      <left/>
      <right/>
      <top/>
      <bottom style="medium">
        <color rgb="FFDFCEC6"/>
      </bottom>
      <diagonal/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29" fillId="2" borderId="0" xfId="0" applyFont="1" applyFill="1" applyAlignment="1">
      <alignment horizontal="center"/>
    </xf>
    <xf numFmtId="0" fontId="11" fillId="2" borderId="0" xfId="0" applyFont="1" applyFill="1"/>
    <xf numFmtId="0" fontId="33" fillId="5" borderId="0" xfId="0" applyFont="1" applyFill="1" applyAlignment="1">
      <alignment horizontal="center"/>
    </xf>
    <xf numFmtId="0" fontId="34" fillId="2" borderId="0" xfId="0" applyFont="1" applyFill="1"/>
    <xf numFmtId="0" fontId="35" fillId="3" borderId="0" xfId="0" applyFont="1" applyFill="1" applyAlignment="1">
      <alignment horizontal="center"/>
    </xf>
    <xf numFmtId="0" fontId="35" fillId="3" borderId="0" xfId="0" applyFont="1" applyFill="1" applyAlignment="1">
      <alignment horizontal="left"/>
    </xf>
    <xf numFmtId="0" fontId="36" fillId="3" borderId="0" xfId="0" applyFont="1" applyFill="1"/>
    <xf numFmtId="0" fontId="32" fillId="3" borderId="0" xfId="0" applyFont="1" applyFill="1"/>
    <xf numFmtId="0" fontId="37" fillId="6" borderId="0" xfId="0" applyFont="1" applyFill="1" applyAlignment="1">
      <alignment horizontal="center"/>
    </xf>
    <xf numFmtId="0" fontId="13" fillId="6" borderId="0" xfId="0" applyFont="1" applyFill="1"/>
    <xf numFmtId="0" fontId="0" fillId="6" borderId="0" xfId="0" applyFill="1"/>
    <xf numFmtId="0" fontId="2" fillId="6" borderId="0" xfId="0" applyFont="1" applyFill="1"/>
    <xf numFmtId="0" fontId="13" fillId="4" borderId="0" xfId="0" applyFont="1" applyFill="1" applyAlignment="1">
      <alignment horizontal="center"/>
    </xf>
    <xf numFmtId="0" fontId="38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38" fillId="2" borderId="0" xfId="0" applyFont="1" applyFill="1"/>
    <xf numFmtId="0" fontId="39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9" fillId="6" borderId="0" xfId="0" applyFont="1" applyFill="1"/>
    <xf numFmtId="0" fontId="35" fillId="3" borderId="0" xfId="0" applyFont="1" applyFill="1"/>
    <xf numFmtId="0" fontId="18" fillId="6" borderId="0" xfId="0" applyFont="1" applyFill="1" applyAlignment="1">
      <alignment horizontal="center"/>
    </xf>
    <xf numFmtId="0" fontId="13" fillId="4" borderId="0" xfId="0" applyFont="1" applyFill="1"/>
    <xf numFmtId="0" fontId="19" fillId="6" borderId="0" xfId="0" applyFont="1" applyFill="1" applyAlignment="1">
      <alignment horizontal="center"/>
    </xf>
    <xf numFmtId="0" fontId="30" fillId="2" borderId="0" xfId="0" applyFont="1" applyFill="1"/>
    <xf numFmtId="0" fontId="40" fillId="6" borderId="0" xfId="0" applyFont="1" applyFill="1"/>
    <xf numFmtId="0" fontId="41" fillId="6" borderId="0" xfId="0" applyFont="1" applyFill="1" applyAlignment="1">
      <alignment horizontal="center"/>
    </xf>
    <xf numFmtId="0" fontId="42" fillId="6" borderId="0" xfId="0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0" fontId="0" fillId="7" borderId="0" xfId="0" applyFill="1"/>
    <xf numFmtId="0" fontId="42" fillId="7" borderId="0" xfId="0" applyFont="1" applyFill="1"/>
    <xf numFmtId="0" fontId="43" fillId="7" borderId="0" xfId="0" applyFont="1" applyFill="1" applyAlignment="1">
      <alignment horizontal="center"/>
    </xf>
    <xf numFmtId="0" fontId="37" fillId="7" borderId="0" xfId="0" applyFont="1" applyFill="1"/>
    <xf numFmtId="0" fontId="18" fillId="8" borderId="0" xfId="0" applyFont="1" applyFill="1" applyAlignment="1">
      <alignment horizontal="center"/>
    </xf>
    <xf numFmtId="0" fontId="0" fillId="8" borderId="0" xfId="0" applyFill="1"/>
    <xf numFmtId="0" fontId="44" fillId="8" borderId="0" xfId="0" applyFont="1" applyFill="1"/>
    <xf numFmtId="0" fontId="45" fillId="8" borderId="0" xfId="0" applyFont="1" applyFill="1" applyAlignment="1">
      <alignment horizontal="center"/>
    </xf>
    <xf numFmtId="0" fontId="37" fillId="8" borderId="0" xfId="0" applyFont="1" applyFill="1"/>
    <xf numFmtId="0" fontId="18" fillId="9" borderId="0" xfId="0" applyFont="1" applyFill="1" applyAlignment="1">
      <alignment horizontal="center"/>
    </xf>
    <xf numFmtId="0" fontId="0" fillId="9" borderId="0" xfId="0" applyFill="1"/>
    <xf numFmtId="0" fontId="41" fillId="9" borderId="0" xfId="0" applyFont="1" applyFill="1"/>
    <xf numFmtId="0" fontId="46" fillId="9" borderId="0" xfId="0" applyFont="1" applyFill="1" applyAlignment="1">
      <alignment horizontal="center"/>
    </xf>
    <xf numFmtId="0" fontId="37" fillId="9" borderId="0" xfId="0" applyFont="1" applyFill="1"/>
    <xf numFmtId="0" fontId="47" fillId="6" borderId="0" xfId="0" applyFont="1" applyFill="1"/>
    <xf numFmtId="0" fontId="48" fillId="6" borderId="0" xfId="0" applyFont="1" applyFill="1" applyAlignment="1">
      <alignment horizontal="center"/>
    </xf>
    <xf numFmtId="0" fontId="37" fillId="6" borderId="0" xfId="0" applyFont="1" applyFill="1"/>
    <xf numFmtId="0" fontId="29" fillId="2" borderId="0" xfId="0" applyFont="1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4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5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5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" fillId="3" borderId="0" xfId="0" applyFont="1" applyFill="1"/>
    <xf numFmtId="0" fontId="19" fillId="3" borderId="0" xfId="0" applyFont="1" applyFill="1" applyAlignment="1">
      <alignment horizontal="center"/>
    </xf>
    <xf numFmtId="0" fontId="39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53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/>
    <xf numFmtId="0" fontId="3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4" fillId="2" borderId="0" xfId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438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FB06222-7ADA-49D3-88D5-C0DF25BCCFD6}">
  <we:reference id="wa200009404" version="1.0.0.8" store="en-US" storeType="omex"/>
  <we:alternateReferences>
    <we:reference id="wa200009404" version="1.0.0.8" store="en-US" storeType="omex"/>
  </we:alternateReferences>
  <we:properties>
    <we:property name="Office.AutoShowTaskpaneWithDocument" value="true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stagram.com/tjesusvazquez?igsh=MWNpZTYxMHZnMmNtbQ==" TargetMode="External"/><Relationship Id="rId1" Type="http://schemas.openxmlformats.org/officeDocument/2006/relationships/hyperlink" Target="https://www.instagram.com/tjesusvazquez?igsh=MWNpZTYxMHZnMmNtbQ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FABB-DF5C-4F9E-B98F-F8DC866DADF5}">
  <sheetPr>
    <tabColor rgb="FF2B2220"/>
  </sheetPr>
  <dimension ref="A1:F30"/>
  <sheetViews>
    <sheetView showGridLines="0" topLeftCell="A7" workbookViewId="0">
      <selection activeCell="C18" sqref="C18:D18"/>
    </sheetView>
  </sheetViews>
  <sheetFormatPr baseColWidth="10" defaultColWidth="0" defaultRowHeight="14.4" zeroHeight="1" x14ac:dyDescent="0.3"/>
  <cols>
    <col min="1" max="1" width="7.5546875" customWidth="1"/>
    <col min="2" max="2" width="11.44140625" customWidth="1"/>
    <col min="3" max="4" width="76.109375" customWidth="1"/>
    <col min="5" max="5" width="11.44140625" customWidth="1"/>
    <col min="6" max="6" width="7.5546875" customWidth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/>
      <c r="B2" s="1"/>
      <c r="C2" s="1"/>
      <c r="D2" s="1"/>
      <c r="E2" s="1"/>
      <c r="F2" s="1"/>
    </row>
    <row r="3" spans="1:6" ht="50.25" customHeight="1" x14ac:dyDescent="0.7">
      <c r="A3" s="1"/>
      <c r="B3" s="1"/>
      <c r="C3" s="72" t="s">
        <v>0</v>
      </c>
      <c r="D3" s="73"/>
      <c r="E3" s="1"/>
      <c r="F3" s="1"/>
    </row>
    <row r="4" spans="1:6" ht="35.25" customHeight="1" x14ac:dyDescent="0.5">
      <c r="A4" s="1"/>
      <c r="B4" s="1"/>
      <c r="C4" s="74" t="s">
        <v>1</v>
      </c>
      <c r="D4" s="74"/>
      <c r="E4" s="1"/>
      <c r="F4" s="1"/>
    </row>
    <row r="5" spans="1:6" x14ac:dyDescent="0.3">
      <c r="A5" s="1"/>
      <c r="B5" s="1"/>
      <c r="C5" s="75" t="s">
        <v>2</v>
      </c>
      <c r="D5" s="76"/>
      <c r="E5" s="1"/>
      <c r="F5" s="1"/>
    </row>
    <row r="6" spans="1:6" ht="17.399999999999999" x14ac:dyDescent="0.35">
      <c r="A6" s="1"/>
      <c r="B6" s="1"/>
      <c r="C6" s="77" t="s">
        <v>3</v>
      </c>
      <c r="D6" s="78"/>
      <c r="E6" s="1"/>
      <c r="F6" s="1"/>
    </row>
    <row r="7" spans="1:6" ht="24.75" customHeight="1" x14ac:dyDescent="0.3">
      <c r="A7" s="1"/>
      <c r="B7" s="1"/>
      <c r="C7" s="79" t="s">
        <v>4</v>
      </c>
      <c r="D7" s="80"/>
      <c r="E7" s="1"/>
      <c r="F7" s="1"/>
    </row>
    <row r="8" spans="1:6" ht="5.25" customHeight="1" x14ac:dyDescent="0.3">
      <c r="A8" s="1"/>
      <c r="B8" s="1"/>
      <c r="C8" s="81"/>
      <c r="D8" s="81"/>
      <c r="E8" s="1"/>
      <c r="F8" s="1"/>
    </row>
    <row r="9" spans="1:6" ht="18" customHeight="1" x14ac:dyDescent="0.35">
      <c r="A9" s="1"/>
      <c r="B9" s="1"/>
      <c r="C9" s="2" t="s">
        <v>5</v>
      </c>
      <c r="D9" s="1"/>
      <c r="E9" s="1"/>
      <c r="F9" s="1"/>
    </row>
    <row r="10" spans="1:6" x14ac:dyDescent="0.3">
      <c r="A10" s="1"/>
      <c r="B10" s="1"/>
      <c r="C10" s="81"/>
      <c r="D10" s="81"/>
      <c r="E10" s="1"/>
      <c r="F10" s="1"/>
    </row>
    <row r="11" spans="1:6" x14ac:dyDescent="0.3">
      <c r="A11" s="1"/>
      <c r="B11" s="1"/>
      <c r="C11" s="70" t="s">
        <v>6</v>
      </c>
      <c r="D11" s="71"/>
      <c r="E11" s="1"/>
      <c r="F11" s="1"/>
    </row>
    <row r="12" spans="1:6" x14ac:dyDescent="0.3">
      <c r="A12" s="1"/>
      <c r="B12" s="1"/>
      <c r="C12" s="70" t="s">
        <v>7</v>
      </c>
      <c r="D12" s="71"/>
      <c r="E12" s="1"/>
      <c r="F12" s="1"/>
    </row>
    <row r="13" spans="1:6" x14ac:dyDescent="0.3">
      <c r="A13" s="1"/>
      <c r="B13" s="1"/>
      <c r="C13" s="70" t="s">
        <v>8</v>
      </c>
      <c r="D13" s="71"/>
      <c r="E13" s="1"/>
      <c r="F13" s="1"/>
    </row>
    <row r="14" spans="1:6" x14ac:dyDescent="0.3">
      <c r="A14" s="1"/>
      <c r="B14" s="1"/>
      <c r="C14" s="70" t="s">
        <v>9</v>
      </c>
      <c r="D14" s="71"/>
      <c r="E14" s="1"/>
      <c r="F14" s="1"/>
    </row>
    <row r="15" spans="1:6" x14ac:dyDescent="0.3">
      <c r="A15" s="1"/>
      <c r="B15" s="1"/>
      <c r="C15" s="70" t="s">
        <v>10</v>
      </c>
      <c r="D15" s="71"/>
      <c r="E15" s="1"/>
      <c r="F15" s="1"/>
    </row>
    <row r="16" spans="1:6" ht="9.75" customHeight="1" x14ac:dyDescent="0.3">
      <c r="A16" s="1"/>
      <c r="B16" s="1"/>
      <c r="C16" s="81"/>
      <c r="D16" s="81"/>
      <c r="E16" s="1"/>
      <c r="F16" s="1"/>
    </row>
    <row r="17" spans="1:6" ht="17.399999999999999" x14ac:dyDescent="0.35">
      <c r="A17" s="1"/>
      <c r="B17" s="1"/>
      <c r="C17" s="82" t="s">
        <v>11</v>
      </c>
      <c r="D17" s="83"/>
      <c r="E17" s="1"/>
      <c r="F17" s="1"/>
    </row>
    <row r="18" spans="1:6" ht="39.75" customHeight="1" x14ac:dyDescent="0.4">
      <c r="A18" s="1"/>
      <c r="B18" s="1"/>
      <c r="C18" s="84"/>
      <c r="D18" s="85"/>
      <c r="E18" s="1"/>
      <c r="F18" s="1"/>
    </row>
    <row r="19" spans="1:6" ht="30" customHeight="1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ht="15.6" x14ac:dyDescent="0.3">
      <c r="A21" s="1"/>
      <c r="B21" s="1"/>
      <c r="C21" s="86" t="s">
        <v>12</v>
      </c>
      <c r="D21" s="87"/>
      <c r="E21" s="1"/>
      <c r="F21" s="1"/>
    </row>
    <row r="22" spans="1:6" x14ac:dyDescent="0.3">
      <c r="A22" s="1"/>
      <c r="B22" s="1"/>
      <c r="C22" s="88" t="s">
        <v>13</v>
      </c>
      <c r="D22" s="89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</sheetData>
  <mergeCells count="17">
    <mergeCell ref="C16:D16"/>
    <mergeCell ref="C17:D17"/>
    <mergeCell ref="C18:D18"/>
    <mergeCell ref="C21:D21"/>
    <mergeCell ref="C22:D22"/>
    <mergeCell ref="C15:D15"/>
    <mergeCell ref="C3:D3"/>
    <mergeCell ref="C4:D4"/>
    <mergeCell ref="C5:D5"/>
    <mergeCell ref="C6:D6"/>
    <mergeCell ref="C7:D7"/>
    <mergeCell ref="C8:D8"/>
    <mergeCell ref="C10:D10"/>
    <mergeCell ref="C11:D11"/>
    <mergeCell ref="C12:D12"/>
    <mergeCell ref="C13:D13"/>
    <mergeCell ref="C14:D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2C3BE-1B02-4299-B8BD-C9FB63F70D0D}">
  <sheetPr>
    <tabColor rgb="FF362B28"/>
  </sheetPr>
  <dimension ref="A1:G50"/>
  <sheetViews>
    <sheetView showGridLines="0" topLeftCell="A15" workbookViewId="0">
      <selection activeCell="F3" sqref="F3"/>
    </sheetView>
  </sheetViews>
  <sheetFormatPr baseColWidth="10" defaultColWidth="0" defaultRowHeight="14.4" zeroHeight="1" x14ac:dyDescent="0.3"/>
  <cols>
    <col min="1" max="1" width="5.6640625" customWidth="1"/>
    <col min="2" max="2" width="9.5546875" customWidth="1"/>
    <col min="3" max="3" width="53.33203125" customWidth="1"/>
    <col min="4" max="4" width="22.88671875" customWidth="1"/>
    <col min="5" max="6" width="17.109375" customWidth="1"/>
    <col min="7" max="7" width="5.66406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21" x14ac:dyDescent="0.4">
      <c r="A2" s="1"/>
      <c r="B2" s="4" t="s">
        <v>14</v>
      </c>
      <c r="C2" s="3" t="s">
        <v>15</v>
      </c>
      <c r="D2" s="1"/>
      <c r="E2" s="1"/>
      <c r="F2" s="1"/>
      <c r="G2" s="1"/>
    </row>
    <row r="3" spans="1:7" x14ac:dyDescent="0.3">
      <c r="A3" s="1"/>
      <c r="B3" s="1"/>
      <c r="C3" s="5" t="s">
        <v>16</v>
      </c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x14ac:dyDescent="0.3">
      <c r="A5" s="1"/>
      <c r="B5" s="6" t="s">
        <v>17</v>
      </c>
      <c r="C5" s="7" t="s">
        <v>18</v>
      </c>
      <c r="D5" s="6" t="s">
        <v>19</v>
      </c>
      <c r="E5" s="6" t="s">
        <v>20</v>
      </c>
      <c r="F5" s="8"/>
      <c r="G5" s="1"/>
    </row>
    <row r="6" spans="1:7" x14ac:dyDescent="0.3">
      <c r="A6" s="1"/>
      <c r="B6" s="9"/>
      <c r="C6" s="9" t="s">
        <v>21</v>
      </c>
      <c r="D6" s="8"/>
      <c r="E6" s="8"/>
      <c r="F6" s="8"/>
      <c r="G6" s="1"/>
    </row>
    <row r="7" spans="1:7" x14ac:dyDescent="0.3">
      <c r="A7" s="1"/>
      <c r="B7" s="10">
        <v>1</v>
      </c>
      <c r="C7" s="11" t="s">
        <v>22</v>
      </c>
      <c r="D7" s="14" t="s">
        <v>23</v>
      </c>
      <c r="E7" s="10">
        <f>IF(D7="","",IF(D7="✅ Lo tengo",3,IF(D7="⚠️ A medias",1,0)))</f>
        <v>3</v>
      </c>
      <c r="F7" s="13"/>
      <c r="G7" s="1"/>
    </row>
    <row r="8" spans="1:7" x14ac:dyDescent="0.3">
      <c r="A8" s="1"/>
      <c r="B8" s="10">
        <v>2</v>
      </c>
      <c r="C8" s="11" t="s">
        <v>24</v>
      </c>
      <c r="D8" s="14"/>
      <c r="E8" s="10" t="str">
        <f>IF(D8="","",IF(D8="✅ Lo tengo",3,IF(D8="⚠️ A medias",1,0)))</f>
        <v/>
      </c>
      <c r="F8" s="13"/>
      <c r="G8" s="1"/>
    </row>
    <row r="9" spans="1:7" x14ac:dyDescent="0.3">
      <c r="A9" s="1"/>
      <c r="B9" s="10">
        <v>3</v>
      </c>
      <c r="C9" s="11" t="s">
        <v>25</v>
      </c>
      <c r="D9" s="14"/>
      <c r="E9" s="10" t="str">
        <f>IF(D9="","",IF(D9="✅ Lo tengo",3,IF(D9="⚠️ A medias",1,0)))</f>
        <v/>
      </c>
      <c r="F9" s="13"/>
      <c r="G9" s="1"/>
    </row>
    <row r="10" spans="1:7" x14ac:dyDescent="0.3">
      <c r="A10" s="1"/>
      <c r="B10" s="9"/>
      <c r="C10" s="9" t="s">
        <v>26</v>
      </c>
      <c r="D10" s="8"/>
      <c r="E10" s="8"/>
      <c r="F10" s="8"/>
      <c r="G10" s="1"/>
    </row>
    <row r="11" spans="1:7" x14ac:dyDescent="0.3">
      <c r="A11" s="1"/>
      <c r="B11" s="10">
        <v>4</v>
      </c>
      <c r="C11" s="11" t="s">
        <v>27</v>
      </c>
      <c r="D11" s="14"/>
      <c r="E11" s="10" t="str">
        <f>IF(D11="","",IF(D11="✅ Lo tengo",3,IF(D11="⚠️ A medias",1,0)))</f>
        <v/>
      </c>
      <c r="F11" s="13"/>
      <c r="G11" s="1"/>
    </row>
    <row r="12" spans="1:7" x14ac:dyDescent="0.3">
      <c r="A12" s="1"/>
      <c r="B12" s="10">
        <v>5</v>
      </c>
      <c r="C12" s="11" t="s">
        <v>28</v>
      </c>
      <c r="D12" s="14"/>
      <c r="E12" s="10" t="str">
        <f>IF(D12="","",IF(D12="✅ Lo tengo",3,IF(D12="⚠️ A medias",1,0)))</f>
        <v/>
      </c>
      <c r="F12" s="13"/>
      <c r="G12" s="1"/>
    </row>
    <row r="13" spans="1:7" x14ac:dyDescent="0.3">
      <c r="A13" s="1"/>
      <c r="B13" s="10">
        <v>6</v>
      </c>
      <c r="C13" s="11" t="s">
        <v>29</v>
      </c>
      <c r="D13" s="14"/>
      <c r="E13" s="10" t="str">
        <f>IF(D13="","",IF(D13="✅ Lo tengo",3,IF(D13="⚠️ A medias",1,0)))</f>
        <v/>
      </c>
      <c r="F13" s="13"/>
      <c r="G13" s="1"/>
    </row>
    <row r="14" spans="1:7" x14ac:dyDescent="0.3">
      <c r="A14" s="1"/>
      <c r="B14" s="9"/>
      <c r="C14" s="9" t="s">
        <v>30</v>
      </c>
      <c r="D14" s="8"/>
      <c r="E14" s="8"/>
      <c r="F14" s="8"/>
      <c r="G14" s="1"/>
    </row>
    <row r="15" spans="1:7" x14ac:dyDescent="0.3">
      <c r="A15" s="1"/>
      <c r="B15" s="10">
        <v>7</v>
      </c>
      <c r="C15" s="11" t="s">
        <v>31</v>
      </c>
      <c r="D15" s="14"/>
      <c r="E15" s="10" t="str">
        <f>IF(D15="","",IF(D15="✅ Lo tengo",3,IF(D15="⚠️ A medias",1,0)))</f>
        <v/>
      </c>
      <c r="F15" s="13"/>
      <c r="G15" s="1"/>
    </row>
    <row r="16" spans="1:7" x14ac:dyDescent="0.3">
      <c r="A16" s="1"/>
      <c r="B16" s="10">
        <v>8</v>
      </c>
      <c r="C16" s="11" t="s">
        <v>32</v>
      </c>
      <c r="D16" s="14"/>
      <c r="E16" s="10" t="str">
        <f>IF(D16="","",IF(D16="✅ Lo tengo",3,IF(D16="⚠️ A medias",1,0)))</f>
        <v/>
      </c>
      <c r="F16" s="13"/>
      <c r="G16" s="1"/>
    </row>
    <row r="17" spans="1:7" x14ac:dyDescent="0.3">
      <c r="A17" s="1"/>
      <c r="B17" s="10">
        <v>9</v>
      </c>
      <c r="C17" s="11" t="s">
        <v>33</v>
      </c>
      <c r="D17" s="14"/>
      <c r="E17" s="10" t="str">
        <f>IF(D17="","",IF(D17="✅ Lo tengo",3,IF(D17="⚠️ A medias",1,0)))</f>
        <v/>
      </c>
      <c r="F17" s="13"/>
      <c r="G17" s="1"/>
    </row>
    <row r="18" spans="1:7" x14ac:dyDescent="0.3">
      <c r="A18" s="1"/>
      <c r="B18" s="9"/>
      <c r="C18" s="9" t="s">
        <v>34</v>
      </c>
      <c r="D18" s="8"/>
      <c r="E18" s="8"/>
      <c r="F18" s="8"/>
      <c r="G18" s="1"/>
    </row>
    <row r="19" spans="1:7" x14ac:dyDescent="0.3">
      <c r="A19" s="1"/>
      <c r="B19" s="10">
        <v>10</v>
      </c>
      <c r="C19" s="11" t="s">
        <v>35</v>
      </c>
      <c r="D19" s="14"/>
      <c r="E19" s="10" t="str">
        <f>IF(D19="","",IF(D19="✅ Lo tengo",3,IF(D19="⚠️ A medias",1,0)))</f>
        <v/>
      </c>
      <c r="F19" s="13"/>
      <c r="G19" s="1"/>
    </row>
    <row r="20" spans="1:7" x14ac:dyDescent="0.3">
      <c r="A20" s="1"/>
      <c r="B20" s="10">
        <v>11</v>
      </c>
      <c r="C20" s="11" t="s">
        <v>36</v>
      </c>
      <c r="D20" s="14"/>
      <c r="E20" s="10" t="str">
        <f>IF(D20="","",IF(D20="✅ Lo tengo",3,IF(D20="⚠️ A medias",1,0)))</f>
        <v/>
      </c>
      <c r="F20" s="13"/>
      <c r="G20" s="1"/>
    </row>
    <row r="21" spans="1:7" x14ac:dyDescent="0.3">
      <c r="A21" s="1"/>
      <c r="B21" s="10">
        <v>12</v>
      </c>
      <c r="C21" s="11" t="s">
        <v>37</v>
      </c>
      <c r="D21" s="14"/>
      <c r="E21" s="10" t="str">
        <f>IF(D21="","",IF(D21="✅ Lo tengo",3,IF(D21="⚠️ A medias",1,0)))</f>
        <v/>
      </c>
      <c r="F21" s="13"/>
      <c r="G21" s="1"/>
    </row>
    <row r="22" spans="1:7" x14ac:dyDescent="0.3">
      <c r="A22" s="1"/>
      <c r="B22" s="9"/>
      <c r="C22" s="9" t="s">
        <v>38</v>
      </c>
      <c r="D22" s="8"/>
      <c r="E22" s="8"/>
      <c r="F22" s="8"/>
      <c r="G22" s="1"/>
    </row>
    <row r="23" spans="1:7" x14ac:dyDescent="0.3">
      <c r="A23" s="1"/>
      <c r="B23" s="10">
        <v>13</v>
      </c>
      <c r="C23" s="11" t="s">
        <v>39</v>
      </c>
      <c r="D23" s="14"/>
      <c r="E23" s="10" t="str">
        <f>IF(D23="","",IF(D23="✅ Lo tengo",3,IF(D23="⚠️ A medias",1,0)))</f>
        <v/>
      </c>
      <c r="F23" s="13"/>
      <c r="G23" s="1"/>
    </row>
    <row r="24" spans="1:7" x14ac:dyDescent="0.3">
      <c r="A24" s="1"/>
      <c r="B24" s="10">
        <v>14</v>
      </c>
      <c r="C24" s="11" t="s">
        <v>40</v>
      </c>
      <c r="D24" s="14"/>
      <c r="E24" s="10" t="str">
        <f>IF(D24="","",IF(D24="✅ Lo tengo",3,IF(D24="⚠️ A medias",1,0)))</f>
        <v/>
      </c>
      <c r="F24" s="13"/>
      <c r="G24" s="1"/>
    </row>
    <row r="25" spans="1:7" x14ac:dyDescent="0.3">
      <c r="A25" s="1"/>
      <c r="B25" s="10">
        <v>15</v>
      </c>
      <c r="C25" s="11" t="s">
        <v>41</v>
      </c>
      <c r="D25" s="14"/>
      <c r="E25" s="10" t="str">
        <f>IF(D25="","",IF(D25="✅ Lo tengo",3,IF(D25="⚠️ A medias",1,0)))</f>
        <v/>
      </c>
      <c r="F25" s="13"/>
      <c r="G25" s="1"/>
    </row>
    <row r="26" spans="1:7" x14ac:dyDescent="0.3">
      <c r="A26" s="1"/>
      <c r="B26" s="1"/>
      <c r="C26" s="1"/>
      <c r="D26" s="1"/>
      <c r="E26" s="1"/>
      <c r="F26" s="1"/>
      <c r="G26" s="1"/>
    </row>
    <row r="27" spans="1:7" ht="18" x14ac:dyDescent="0.35">
      <c r="A27" s="1"/>
      <c r="B27" s="15"/>
      <c r="C27" s="15" t="s">
        <v>42</v>
      </c>
      <c r="D27" s="8"/>
      <c r="E27" s="16" t="str">
        <f>IF(COUNTA(D7:D9,D11:D13,D15:D17,D19:D21,D23:D25)=0,"",SUM(E7:E9,E11:E13,E15:E17,E19:E21,E23:E25)&amp;" / 45")</f>
        <v>3 / 45</v>
      </c>
      <c r="F27" s="8"/>
      <c r="G27" s="1"/>
    </row>
    <row r="28" spans="1:7" x14ac:dyDescent="0.3">
      <c r="A28" s="1"/>
      <c r="B28" s="1"/>
      <c r="C28" s="1"/>
      <c r="D28" s="1"/>
      <c r="E28" s="1"/>
      <c r="F28" s="1"/>
      <c r="G28" s="1"/>
    </row>
    <row r="29" spans="1:7" ht="15.6" x14ac:dyDescent="0.3">
      <c r="A29" s="1"/>
      <c r="B29" s="1"/>
      <c r="C29" s="17" t="s">
        <v>43</v>
      </c>
      <c r="D29" s="1"/>
      <c r="E29" s="1"/>
      <c r="F29" s="1"/>
      <c r="G29" s="1"/>
    </row>
    <row r="30" spans="1:7" x14ac:dyDescent="0.3">
      <c r="A30" s="1"/>
      <c r="B30" s="18" t="s">
        <v>44</v>
      </c>
      <c r="C30" s="11" t="s">
        <v>45</v>
      </c>
      <c r="D30" s="10" t="str">
        <f>IF(COUNTA(D7:D9)=0,"",SUM(E7:E9)&amp;" / 9")</f>
        <v>3 / 9</v>
      </c>
      <c r="E30" s="19" t="str">
        <f>IF(COUNTA(D7:D9)=0,"",IF(SUM(E7:E9)&gt;=7,"⭐ Fuerte",IF(SUM(E7:E9)&gt;=4,"⚠️ Mejorable","🚨 Crítico")))</f>
        <v>🚨 Crítico</v>
      </c>
      <c r="F30" s="20"/>
      <c r="G30" s="1"/>
    </row>
    <row r="31" spans="1:7" x14ac:dyDescent="0.3">
      <c r="A31" s="1"/>
      <c r="B31" s="18" t="s">
        <v>46</v>
      </c>
      <c r="C31" s="11" t="s">
        <v>47</v>
      </c>
      <c r="D31" s="10" t="str">
        <f>IF(COUNTA(D11:D13)=0,"",SUM(E11:E13)&amp;" / 9")</f>
        <v/>
      </c>
      <c r="E31" s="19" t="str">
        <f>IF(COUNTA(D11:D13)=0,"",IF(SUM(E11:E13)&gt;=7,"⭐ Fuerte",IF(SUM(E11:E13)&gt;=4,"⚠️ Mejorable","🚨 Crítico")))</f>
        <v/>
      </c>
      <c r="F31" s="20"/>
      <c r="G31" s="1"/>
    </row>
    <row r="32" spans="1:7" x14ac:dyDescent="0.3">
      <c r="A32" s="1"/>
      <c r="B32" s="18" t="s">
        <v>48</v>
      </c>
      <c r="C32" s="11" t="s">
        <v>49</v>
      </c>
      <c r="D32" s="10" t="str">
        <f>IF(COUNTA(D15:D17)=0,"",SUM(E15:E17)&amp;" / 9")</f>
        <v/>
      </c>
      <c r="E32" s="19" t="str">
        <f>IF(COUNTA(D15:D17)=0,"",IF(SUM(E15:E17)&gt;=7,"⭐ Fuerte",IF(SUM(E15:E17)&gt;=4,"⚠️ Mejorable","🚨 Crítico")))</f>
        <v/>
      </c>
      <c r="F32" s="20"/>
      <c r="G32" s="1"/>
    </row>
    <row r="33" spans="1:7" x14ac:dyDescent="0.3">
      <c r="A33" s="1"/>
      <c r="B33" s="18" t="s">
        <v>50</v>
      </c>
      <c r="C33" s="11" t="s">
        <v>51</v>
      </c>
      <c r="D33" s="10" t="str">
        <f>IF(COUNTA(D19:D21)=0,"",SUM(E19:E21)&amp;" / 9")</f>
        <v/>
      </c>
      <c r="E33" s="19" t="str">
        <f>IF(COUNTA(D19:D21)=0,"",IF(SUM(E19:E21)&gt;=7,"⭐ Fuerte",IF(SUM(E19:E21)&gt;=4,"⚠️ Mejorable","🚨 Crítico")))</f>
        <v/>
      </c>
      <c r="F33" s="20"/>
      <c r="G33" s="1"/>
    </row>
    <row r="34" spans="1:7" x14ac:dyDescent="0.3">
      <c r="A34" s="1"/>
      <c r="B34" s="18" t="s">
        <v>52</v>
      </c>
      <c r="C34" s="11" t="s">
        <v>53</v>
      </c>
      <c r="D34" s="10" t="str">
        <f>IF(COUNTA(D23:D25)=0,"",SUM(E23:E25)&amp;" / 9")</f>
        <v/>
      </c>
      <c r="E34" s="19" t="str">
        <f>IF(COUNTA(D23:D25)=0,"",IF(SUM(E23:E25)&gt;=7,"⭐ Fuerte",IF(SUM(E23:E25)&gt;=4,"⚠️ Mejorable","🚨 Crítico")))</f>
        <v/>
      </c>
      <c r="F34" s="20"/>
      <c r="G34" s="1"/>
    </row>
    <row r="35" spans="1:7" x14ac:dyDescent="0.3">
      <c r="A35" s="1"/>
      <c r="B35" s="1"/>
      <c r="C35" s="5" t="str">
        <f>IF(COUNTA(D7:D9,D11:D13,D15:D17,D19:D21,D23:D25)=0,"",IF(SUM(E7:E9,E11:E13,E15:E17,E19:E21,E23:E25)&gt;=35,"🌟 ¡Tu negocio tiene una base sólida! Estamos listos para llevar cada área al siguiente nivel.",IF(SUM(E7:E9,E11:E13,E15:E17,E19:E21,E23:E25)&gt;=20,"💪 Tienes buen terreno avanzado. Con los ajustes correctos, tu negocio puede volar.","🌱 Tranquilo/a — cada gran transformación empieza reconociendo dónde estás. Ya diste el paso más importante.")))</f>
        <v>🌱 Tranquilo/a — cada gran transformación empieza reconociendo dónde estás. Ya diste el paso más importante.</v>
      </c>
      <c r="D35" s="1"/>
      <c r="E35" s="1"/>
      <c r="F35" s="1"/>
      <c r="G35" s="1"/>
    </row>
    <row r="36" spans="1:7" x14ac:dyDescent="0.3">
      <c r="A36" s="1"/>
      <c r="B36" s="1"/>
      <c r="C36" s="1"/>
      <c r="D36" s="1"/>
      <c r="E36" s="1"/>
      <c r="F36" s="1"/>
      <c r="G36" s="1"/>
    </row>
    <row r="37" spans="1:7" x14ac:dyDescent="0.3">
      <c r="A37" s="1"/>
      <c r="B37" s="1"/>
      <c r="C37" s="1"/>
      <c r="D37" s="1"/>
      <c r="E37" s="1"/>
      <c r="F37" s="1"/>
      <c r="G37" s="1"/>
    </row>
    <row r="38" spans="1:7" x14ac:dyDescent="0.3">
      <c r="A38" s="1"/>
      <c r="B38" s="1"/>
      <c r="C38" s="1"/>
      <c r="D38" s="1"/>
      <c r="E38" s="1"/>
      <c r="F38" s="1"/>
      <c r="G38" s="1"/>
    </row>
    <row r="39" spans="1:7" x14ac:dyDescent="0.3">
      <c r="A39" s="1"/>
      <c r="B39" s="1"/>
      <c r="C39" s="1"/>
      <c r="D39" s="1"/>
      <c r="E39" s="1"/>
      <c r="F39" s="1"/>
      <c r="G39" s="1"/>
    </row>
    <row r="40" spans="1:7" x14ac:dyDescent="0.3">
      <c r="A40" s="1"/>
      <c r="B40" s="1"/>
      <c r="C40" s="1"/>
      <c r="D40" s="1"/>
      <c r="E40" s="1"/>
      <c r="F40" s="1"/>
      <c r="G40" s="1"/>
    </row>
    <row r="41" spans="1:7" x14ac:dyDescent="0.3">
      <c r="A41" s="1"/>
      <c r="B41" s="1"/>
      <c r="C41" s="1"/>
      <c r="D41" s="1"/>
      <c r="E41" s="1"/>
      <c r="F41" s="1"/>
      <c r="G41" s="1"/>
    </row>
    <row r="42" spans="1:7" x14ac:dyDescent="0.3">
      <c r="A42" s="1"/>
      <c r="B42" s="1"/>
      <c r="C42" s="1"/>
      <c r="D42" s="1"/>
      <c r="E42" s="1"/>
      <c r="F42" s="1"/>
      <c r="G42" s="1"/>
    </row>
    <row r="43" spans="1:7" x14ac:dyDescent="0.3">
      <c r="A43" s="1"/>
      <c r="B43" s="1"/>
      <c r="C43" s="1"/>
      <c r="D43" s="1"/>
      <c r="E43" s="1"/>
      <c r="F43" s="1"/>
      <c r="G43" s="1"/>
    </row>
    <row r="44" spans="1:7" x14ac:dyDescent="0.3">
      <c r="A44" s="1"/>
      <c r="B44" s="1"/>
      <c r="C44" s="1"/>
      <c r="D44" s="1"/>
      <c r="E44" s="1"/>
      <c r="F44" s="1"/>
      <c r="G44" s="1"/>
    </row>
    <row r="45" spans="1:7" x14ac:dyDescent="0.3">
      <c r="A45" s="1"/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</sheetData>
  <dataValidations count="1">
    <dataValidation type="list" allowBlank="1" showInputMessage="1" showErrorMessage="1" promptTitle="Estado del proceso" prompt="Selecciona el estado actual de este proceso" sqref="D23:D25 D19:D21 D15:D17 D11:D13 D7:D9" xr:uid="{77588713-BB41-4FFD-8C75-B9772AF6F2C3}">
      <formula1>"✅ Lo tengo,⚠️ A medias,❌ No existe"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D217C-F8FC-445A-99E8-E57F0146221F}">
  <sheetPr>
    <tabColor rgb="FF4A3833"/>
  </sheetPr>
  <dimension ref="A1:G35"/>
  <sheetViews>
    <sheetView showGridLines="0" topLeftCell="A10" workbookViewId="0">
      <selection activeCell="A36" sqref="A36:XFD1048576"/>
    </sheetView>
  </sheetViews>
  <sheetFormatPr baseColWidth="10" defaultColWidth="0" defaultRowHeight="14.4" zeroHeight="1" x14ac:dyDescent="0.3"/>
  <cols>
    <col min="1" max="1" width="5.6640625" customWidth="1"/>
    <col min="2" max="2" width="9.5546875" customWidth="1"/>
    <col min="3" max="3" width="41.88671875" customWidth="1"/>
    <col min="4" max="4" width="21" customWidth="1"/>
    <col min="5" max="5" width="47.5546875" customWidth="1"/>
    <col min="6" max="6" width="15.33203125" customWidth="1"/>
    <col min="7" max="7" width="5.66406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21" x14ac:dyDescent="0.4">
      <c r="A2" s="1"/>
      <c r="B2" s="4" t="s">
        <v>54</v>
      </c>
      <c r="C2" s="3" t="s">
        <v>55</v>
      </c>
      <c r="D2" s="1"/>
      <c r="E2" s="1"/>
      <c r="F2" s="1"/>
      <c r="G2" s="1"/>
    </row>
    <row r="3" spans="1:7" x14ac:dyDescent="0.3">
      <c r="A3" s="1"/>
      <c r="B3" s="1"/>
      <c r="C3" s="5" t="s">
        <v>56</v>
      </c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x14ac:dyDescent="0.3">
      <c r="A5" s="1"/>
      <c r="B5" s="6" t="s">
        <v>57</v>
      </c>
      <c r="C5" s="21" t="s">
        <v>58</v>
      </c>
      <c r="D5" s="6" t="s">
        <v>59</v>
      </c>
      <c r="E5" s="6" t="s">
        <v>60</v>
      </c>
      <c r="F5" s="6" t="s">
        <v>61</v>
      </c>
      <c r="G5" s="1"/>
    </row>
    <row r="6" spans="1:7" ht="45" customHeight="1" x14ac:dyDescent="0.35">
      <c r="A6" s="1"/>
      <c r="B6" s="22" t="s">
        <v>44</v>
      </c>
      <c r="C6" s="13" t="s">
        <v>62</v>
      </c>
      <c r="D6" s="14" t="s">
        <v>63</v>
      </c>
      <c r="E6" s="23"/>
      <c r="F6" s="24">
        <f>IF(D6="","",IF(D6="🔴 Alto",3,IF(D6="🟡 Medio",2,1)))</f>
        <v>2</v>
      </c>
      <c r="G6" s="1"/>
    </row>
    <row r="7" spans="1:7" x14ac:dyDescent="0.3">
      <c r="A7" s="1"/>
      <c r="B7" s="1"/>
      <c r="C7" s="1"/>
      <c r="D7" s="1"/>
      <c r="E7" s="1"/>
      <c r="F7" s="1"/>
      <c r="G7" s="1"/>
    </row>
    <row r="8" spans="1:7" ht="45" customHeight="1" x14ac:dyDescent="0.35">
      <c r="A8" s="1"/>
      <c r="B8" s="22" t="s">
        <v>46</v>
      </c>
      <c r="C8" s="13" t="s">
        <v>47</v>
      </c>
      <c r="D8" s="14"/>
      <c r="E8" s="23"/>
      <c r="F8" s="24" t="str">
        <f>IF(D8="","",IF(D8="🔴 Alto",3,IF(D8="🟡 Medio",2,1)))</f>
        <v/>
      </c>
      <c r="G8" s="1"/>
    </row>
    <row r="9" spans="1:7" x14ac:dyDescent="0.3">
      <c r="A9" s="1"/>
      <c r="B9" s="1"/>
      <c r="C9" s="1"/>
      <c r="D9" s="1"/>
      <c r="E9" s="1"/>
      <c r="F9" s="1"/>
      <c r="G9" s="1"/>
    </row>
    <row r="10" spans="1:7" ht="45" customHeight="1" x14ac:dyDescent="0.35">
      <c r="A10" s="1"/>
      <c r="B10" s="22" t="s">
        <v>48</v>
      </c>
      <c r="C10" s="13" t="s">
        <v>49</v>
      </c>
      <c r="D10" s="14"/>
      <c r="E10" s="23"/>
      <c r="F10" s="24" t="str">
        <f>IF(D10="","",IF(D10="🔴 Alto",3,IF(D10="🟡 Medio",2,1)))</f>
        <v/>
      </c>
      <c r="G10" s="1"/>
    </row>
    <row r="11" spans="1:7" x14ac:dyDescent="0.3">
      <c r="A11" s="1"/>
      <c r="B11" s="1"/>
      <c r="C11" s="1"/>
      <c r="D11" s="1"/>
      <c r="E11" s="1"/>
      <c r="F11" s="1"/>
      <c r="G11" s="1"/>
    </row>
    <row r="12" spans="1:7" ht="45" customHeight="1" x14ac:dyDescent="0.35">
      <c r="A12" s="1"/>
      <c r="B12" s="22" t="s">
        <v>50</v>
      </c>
      <c r="C12" s="13" t="s">
        <v>51</v>
      </c>
      <c r="D12" s="14"/>
      <c r="E12" s="23"/>
      <c r="F12" s="24" t="str">
        <f>IF(D12="","",IF(D12="🔴 Alto",3,IF(D12="🟡 Medio",2,1)))</f>
        <v/>
      </c>
      <c r="G12" s="1"/>
    </row>
    <row r="13" spans="1:7" x14ac:dyDescent="0.3">
      <c r="A13" s="1"/>
      <c r="B13" s="1"/>
      <c r="C13" s="1"/>
      <c r="D13" s="1"/>
      <c r="E13" s="1"/>
      <c r="F13" s="1"/>
      <c r="G13" s="1"/>
    </row>
    <row r="14" spans="1:7" ht="45" customHeight="1" x14ac:dyDescent="0.35">
      <c r="A14" s="1"/>
      <c r="B14" s="22" t="s">
        <v>52</v>
      </c>
      <c r="C14" s="13" t="s">
        <v>53</v>
      </c>
      <c r="D14" s="14"/>
      <c r="E14" s="23"/>
      <c r="F14" s="24" t="str">
        <f>IF(D14="","",IF(D14="🔴 Alto",3,IF(D14="🟡 Medio",2,1)))</f>
        <v/>
      </c>
      <c r="G14" s="1"/>
    </row>
    <row r="15" spans="1:7" x14ac:dyDescent="0.3">
      <c r="A15" s="1"/>
      <c r="B15" s="1"/>
      <c r="C15" s="1"/>
      <c r="D15" s="1"/>
      <c r="E15" s="1"/>
      <c r="F15" s="1"/>
      <c r="G15" s="1"/>
    </row>
    <row r="16" spans="1:7" x14ac:dyDescent="0.3">
      <c r="A16" s="1"/>
      <c r="B16" s="1"/>
      <c r="C16" s="1"/>
      <c r="D16" s="1"/>
      <c r="E16" s="1"/>
      <c r="F16" s="1"/>
      <c r="G16" s="1"/>
    </row>
    <row r="17" spans="1:7" ht="17.399999999999999" x14ac:dyDescent="0.35">
      <c r="A17" s="1"/>
      <c r="B17" s="1"/>
      <c r="C17" s="25" t="s">
        <v>64</v>
      </c>
      <c r="D17" s="1"/>
      <c r="E17" s="1"/>
      <c r="F17" s="1"/>
      <c r="G17" s="1"/>
    </row>
    <row r="18" spans="1:7" x14ac:dyDescent="0.3">
      <c r="A18" s="1"/>
      <c r="B18" s="12"/>
      <c r="C18" s="26" t="str">
        <f>IF(COUNTA(D6,D8,D10,D12,D14)=0,"","🔴 Áreas críticas: "&amp;COUNTIF(D6:D14,"🔴 Alto"))</f>
        <v>🔴 Áreas críticas: 0</v>
      </c>
      <c r="D18" s="27" t="str">
        <f>IF(COUNTA(D6,D8,D10,D12,D14)=0,"","🟡 Áreas de mejora: "&amp;COUNTIF(D6:D14,"🟡 Medio"))</f>
        <v>🟡 Áreas de mejora: 1</v>
      </c>
      <c r="E18" s="28" t="str">
        <f>IF(COUNTA(D6,D8,D10,D12,D14)=0,"","🟢 Áreas estables: "&amp;COUNTIF(D6:D14,"🟢 Bajo"))</f>
        <v>🟢 Áreas estables: 0</v>
      </c>
      <c r="F18" s="12"/>
      <c r="G18" s="1"/>
    </row>
    <row r="19" spans="1:7" x14ac:dyDescent="0.3">
      <c r="A19" s="1"/>
      <c r="B19" s="1"/>
      <c r="C19" s="1"/>
      <c r="D19" s="1"/>
      <c r="E19" s="1"/>
      <c r="F19" s="1"/>
      <c r="G19" s="1"/>
    </row>
    <row r="20" spans="1:7" x14ac:dyDescent="0.3">
      <c r="A20" s="1"/>
      <c r="B20" s="1"/>
      <c r="C20" s="5" t="str">
        <f>IF(COUNTA(D6,D8,D10,D12,D14)=0,"",IF(COUNTIF(D6:D14,"🔴 Alto")&gt;=3,"💡 Tu negocio está luchando en múltiples frentes. La automatización no es un lujo — es una necesidad urgente. Pero respira: ya diste el paso más valiente al reconocerlo.",IF(COUNTIF(D6:D14,"🔴 Alto")&gt;=1,"💡 Hay puntos de dolor claros, pero también fortalezas. Con enfoque estratégico, cada cuello de botella es una oportunidad de crecimiento.","💡 ¡Excelente base! Tus cuellos de botella son menores. Estás en posición ideal para optimizar y escalar.")))</f>
        <v>💡 ¡Excelente base! Tus cuellos de botella son menores. Estás en posición ideal para optimizar y escalar.</v>
      </c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2" spans="1:7" x14ac:dyDescent="0.3">
      <c r="A22" s="1"/>
      <c r="B22" s="1"/>
      <c r="C22" s="1"/>
      <c r="D22" s="1"/>
      <c r="E22" s="1"/>
      <c r="F22" s="1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x14ac:dyDescent="0.3">
      <c r="A24" s="1"/>
      <c r="B24" s="1"/>
      <c r="C24" s="1"/>
      <c r="D24" s="1"/>
      <c r="E24" s="1"/>
      <c r="F24" s="1"/>
      <c r="G24" s="1"/>
    </row>
    <row r="25" spans="1:7" x14ac:dyDescent="0.3">
      <c r="A25" s="1"/>
      <c r="B25" s="1"/>
      <c r="C25" s="1"/>
      <c r="D25" s="1"/>
      <c r="E25" s="1"/>
      <c r="F25" s="1"/>
      <c r="G25" s="1"/>
    </row>
    <row r="26" spans="1:7" x14ac:dyDescent="0.3">
      <c r="A26" s="1"/>
      <c r="B26" s="1"/>
      <c r="C26" s="1"/>
      <c r="D26" s="1"/>
      <c r="E26" s="1"/>
      <c r="F26" s="1"/>
      <c r="G26" s="1"/>
    </row>
    <row r="27" spans="1:7" x14ac:dyDescent="0.3">
      <c r="A27" s="1"/>
      <c r="B27" s="1"/>
      <c r="C27" s="1"/>
      <c r="D27" s="1"/>
      <c r="E27" s="1"/>
      <c r="F27" s="1"/>
      <c r="G27" s="1"/>
    </row>
    <row r="28" spans="1:7" x14ac:dyDescent="0.3">
      <c r="A28" s="1"/>
      <c r="B28" s="1"/>
      <c r="C28" s="1"/>
      <c r="D28" s="1"/>
      <c r="E28" s="1"/>
      <c r="F28" s="1"/>
      <c r="G28" s="1"/>
    </row>
    <row r="29" spans="1:7" x14ac:dyDescent="0.3">
      <c r="A29" s="1"/>
      <c r="B29" s="1"/>
      <c r="C29" s="1"/>
      <c r="D29" s="1"/>
      <c r="E29" s="1"/>
      <c r="F29" s="1"/>
      <c r="G29" s="1"/>
    </row>
    <row r="30" spans="1:7" x14ac:dyDescent="0.3">
      <c r="A30" s="1"/>
      <c r="B30" s="1"/>
      <c r="C30" s="1"/>
      <c r="D30" s="1"/>
      <c r="E30" s="1"/>
      <c r="F30" s="1"/>
      <c r="G30" s="1"/>
    </row>
    <row r="31" spans="1:7" x14ac:dyDescent="0.3">
      <c r="A31" s="1"/>
      <c r="B31" s="1"/>
      <c r="C31" s="1"/>
      <c r="D31" s="1"/>
      <c r="E31" s="1"/>
      <c r="F31" s="1"/>
      <c r="G31" s="1"/>
    </row>
    <row r="32" spans="1:7" x14ac:dyDescent="0.3">
      <c r="A32" s="1"/>
      <c r="B32" s="1"/>
      <c r="C32" s="1"/>
      <c r="D32" s="1"/>
      <c r="E32" s="1"/>
      <c r="F32" s="1"/>
      <c r="G32" s="1"/>
    </row>
    <row r="33" spans="1:7" x14ac:dyDescent="0.3">
      <c r="A33" s="1"/>
      <c r="B33" s="1"/>
      <c r="C33" s="1"/>
      <c r="D33" s="1"/>
      <c r="E33" s="1"/>
      <c r="F33" s="1"/>
      <c r="G33" s="1"/>
    </row>
    <row r="34" spans="1:7" x14ac:dyDescent="0.3">
      <c r="A34" s="1"/>
      <c r="B34" s="1"/>
      <c r="C34" s="1"/>
      <c r="D34" s="1"/>
      <c r="E34" s="1"/>
      <c r="F34" s="1"/>
      <c r="G34" s="1"/>
    </row>
    <row r="35" spans="1:7" x14ac:dyDescent="0.3">
      <c r="A35" s="1"/>
      <c r="B35" s="1"/>
      <c r="C35" s="1"/>
      <c r="D35" s="1"/>
      <c r="E35" s="1"/>
      <c r="F35" s="1"/>
      <c r="G35" s="1"/>
    </row>
  </sheetData>
  <dataValidations count="1">
    <dataValidation type="list" allowBlank="1" showInputMessage="1" showErrorMessage="1" promptTitle="Nivel de fricción" prompt="¿Cuánto te frena esta área? Alto = paraliza tu negocio, Medio = causa problemas frecuentes, Bajo = molestia menor" sqref="D6 D14 D12 D10 D8" xr:uid="{BD513BA9-8568-4B84-9E0C-67AB9C2BF531}">
      <formula1>"🔴 Alto,🟡 Medio,🟢 Bajo"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617B-20C5-492F-8374-797C0C20B27D}">
  <sheetPr>
    <tabColor rgb="FFDFCEC6"/>
  </sheetPr>
  <dimension ref="A1:G40"/>
  <sheetViews>
    <sheetView showGridLines="0" topLeftCell="A10" workbookViewId="0">
      <selection activeCell="A41" sqref="A41:XFD1048576"/>
    </sheetView>
  </sheetViews>
  <sheetFormatPr baseColWidth="10" defaultColWidth="0" defaultRowHeight="14.4" zeroHeight="1" x14ac:dyDescent="0.3"/>
  <cols>
    <col min="1" max="1" width="5.6640625" customWidth="1"/>
    <col min="2" max="2" width="9.5546875" customWidth="1"/>
    <col min="3" max="3" width="41.88671875" customWidth="1"/>
    <col min="4" max="5" width="21" customWidth="1"/>
    <col min="6" max="6" width="34.33203125" customWidth="1"/>
    <col min="7" max="7" width="5.66406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21" x14ac:dyDescent="0.4">
      <c r="A2" s="1"/>
      <c r="B2" s="4" t="s">
        <v>65</v>
      </c>
      <c r="C2" s="3" t="s">
        <v>66</v>
      </c>
      <c r="D2" s="1"/>
      <c r="E2" s="1"/>
      <c r="F2" s="1"/>
      <c r="G2" s="1"/>
    </row>
    <row r="3" spans="1:7" x14ac:dyDescent="0.3">
      <c r="A3" s="1"/>
      <c r="B3" s="1"/>
      <c r="C3" s="5" t="s">
        <v>67</v>
      </c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x14ac:dyDescent="0.3">
      <c r="A5" s="1"/>
      <c r="B5" s="6" t="s">
        <v>17</v>
      </c>
      <c r="C5" s="21" t="s">
        <v>68</v>
      </c>
      <c r="D5" s="6" t="s">
        <v>69</v>
      </c>
      <c r="E5" s="6" t="s">
        <v>70</v>
      </c>
      <c r="F5" s="6" t="s">
        <v>71</v>
      </c>
      <c r="G5" s="1"/>
    </row>
    <row r="6" spans="1:7" x14ac:dyDescent="0.3">
      <c r="A6" s="1"/>
      <c r="B6" s="10">
        <v>1</v>
      </c>
      <c r="C6" s="11" t="s">
        <v>72</v>
      </c>
      <c r="D6" s="14"/>
      <c r="E6" s="14"/>
      <c r="F6" s="19" t="str">
        <f t="shared" ref="F6:F20" si="0">IF(OR(D6="",E6=""),"",IF(AND(D6="🚀 Alto",E6="✅ Fácil"),"⚡ QUICK WIN",IF(AND(D6="🚀 Alto",E6="🛠️ Moderado"),"🎯 ESTRATÉGICO",IF(AND(D6="🚀 Alto",E6="🧱 Complejo"),"🎯 ESTRATÉGICO",IF(AND(D6="💡 Medio",E6="✅ Fácil"),"⚡ QUICK WIN",IF(AND(D6="💡 Medio",E6="🛠️ Moderado"),"🔧 MEJORA MENOR",IF(AND(D6="💡 Medio",E6="🧱 Complejo"),"⏸️ EVALUAR",IF(D6="💤 Bajo","⏸️ EVALUAR",""))))))))</f>
        <v/>
      </c>
      <c r="G6" s="1"/>
    </row>
    <row r="7" spans="1:7" x14ac:dyDescent="0.3">
      <c r="A7" s="1"/>
      <c r="B7" s="10">
        <v>2</v>
      </c>
      <c r="C7" s="11" t="s">
        <v>73</v>
      </c>
      <c r="D7" s="14"/>
      <c r="E7" s="14"/>
      <c r="F7" s="19" t="str">
        <f t="shared" si="0"/>
        <v/>
      </c>
      <c r="G7" s="1"/>
    </row>
    <row r="8" spans="1:7" x14ac:dyDescent="0.3">
      <c r="A8" s="1"/>
      <c r="B8" s="10">
        <v>3</v>
      </c>
      <c r="C8" s="11" t="s">
        <v>74</v>
      </c>
      <c r="D8" s="14"/>
      <c r="E8" s="14"/>
      <c r="F8" s="19" t="str">
        <f t="shared" si="0"/>
        <v/>
      </c>
      <c r="G8" s="1"/>
    </row>
    <row r="9" spans="1:7" x14ac:dyDescent="0.3">
      <c r="A9" s="1"/>
      <c r="B9" s="10">
        <v>4</v>
      </c>
      <c r="C9" s="11" t="s">
        <v>75</v>
      </c>
      <c r="D9" s="14"/>
      <c r="E9" s="14"/>
      <c r="F9" s="19" t="str">
        <f t="shared" si="0"/>
        <v/>
      </c>
      <c r="G9" s="1"/>
    </row>
    <row r="10" spans="1:7" x14ac:dyDescent="0.3">
      <c r="A10" s="1"/>
      <c r="B10" s="10">
        <v>5</v>
      </c>
      <c r="C10" s="11" t="s">
        <v>76</v>
      </c>
      <c r="D10" s="14"/>
      <c r="E10" s="14"/>
      <c r="F10" s="19" t="str">
        <f t="shared" si="0"/>
        <v/>
      </c>
      <c r="G10" s="1"/>
    </row>
    <row r="11" spans="1:7" x14ac:dyDescent="0.3">
      <c r="A11" s="1"/>
      <c r="B11" s="10">
        <v>6</v>
      </c>
      <c r="C11" s="11" t="s">
        <v>77</v>
      </c>
      <c r="D11" s="14"/>
      <c r="E11" s="14"/>
      <c r="F11" s="19" t="str">
        <f t="shared" si="0"/>
        <v/>
      </c>
      <c r="G11" s="1"/>
    </row>
    <row r="12" spans="1:7" x14ac:dyDescent="0.3">
      <c r="A12" s="1"/>
      <c r="B12" s="10">
        <v>7</v>
      </c>
      <c r="C12" s="11" t="s">
        <v>78</v>
      </c>
      <c r="D12" s="14"/>
      <c r="E12" s="14"/>
      <c r="F12" s="19" t="str">
        <f t="shared" si="0"/>
        <v/>
      </c>
      <c r="G12" s="1"/>
    </row>
    <row r="13" spans="1:7" x14ac:dyDescent="0.3">
      <c r="A13" s="1"/>
      <c r="B13" s="10">
        <v>8</v>
      </c>
      <c r="C13" s="11" t="s">
        <v>79</v>
      </c>
      <c r="D13" s="14"/>
      <c r="E13" s="14"/>
      <c r="F13" s="19" t="str">
        <f t="shared" si="0"/>
        <v/>
      </c>
      <c r="G13" s="1"/>
    </row>
    <row r="14" spans="1:7" x14ac:dyDescent="0.3">
      <c r="A14" s="1"/>
      <c r="B14" s="10">
        <v>9</v>
      </c>
      <c r="C14" s="11" t="s">
        <v>80</v>
      </c>
      <c r="D14" s="14"/>
      <c r="E14" s="14"/>
      <c r="F14" s="19" t="str">
        <f t="shared" si="0"/>
        <v/>
      </c>
      <c r="G14" s="1"/>
    </row>
    <row r="15" spans="1:7" x14ac:dyDescent="0.3">
      <c r="A15" s="1"/>
      <c r="B15" s="10">
        <v>10</v>
      </c>
      <c r="C15" s="11" t="s">
        <v>81</v>
      </c>
      <c r="D15" s="14"/>
      <c r="E15" s="14"/>
      <c r="F15" s="19" t="str">
        <f t="shared" si="0"/>
        <v/>
      </c>
      <c r="G15" s="1"/>
    </row>
    <row r="16" spans="1:7" x14ac:dyDescent="0.3">
      <c r="A16" s="1"/>
      <c r="B16" s="10">
        <v>11</v>
      </c>
      <c r="C16" s="11" t="s">
        <v>82</v>
      </c>
      <c r="D16" s="14"/>
      <c r="E16" s="14"/>
      <c r="F16" s="19" t="str">
        <f t="shared" si="0"/>
        <v/>
      </c>
      <c r="G16" s="1"/>
    </row>
    <row r="17" spans="1:7" x14ac:dyDescent="0.3">
      <c r="A17" s="1"/>
      <c r="B17" s="10">
        <v>12</v>
      </c>
      <c r="C17" s="11" t="s">
        <v>83</v>
      </c>
      <c r="D17" s="14"/>
      <c r="E17" s="14"/>
      <c r="F17" s="19" t="str">
        <f t="shared" si="0"/>
        <v/>
      </c>
      <c r="G17" s="1"/>
    </row>
    <row r="18" spans="1:7" x14ac:dyDescent="0.3">
      <c r="A18" s="1"/>
      <c r="B18" s="10">
        <v>13</v>
      </c>
      <c r="C18" s="11" t="s">
        <v>84</v>
      </c>
      <c r="D18" s="14"/>
      <c r="E18" s="14"/>
      <c r="F18" s="19" t="str">
        <f t="shared" si="0"/>
        <v/>
      </c>
      <c r="G18" s="1"/>
    </row>
    <row r="19" spans="1:7" x14ac:dyDescent="0.3">
      <c r="A19" s="1"/>
      <c r="B19" s="10">
        <v>14</v>
      </c>
      <c r="C19" s="11" t="s">
        <v>85</v>
      </c>
      <c r="D19" s="14"/>
      <c r="E19" s="14"/>
      <c r="F19" s="19" t="str">
        <f t="shared" si="0"/>
        <v/>
      </c>
      <c r="G19" s="1"/>
    </row>
    <row r="20" spans="1:7" x14ac:dyDescent="0.3">
      <c r="A20" s="1"/>
      <c r="B20" s="10">
        <v>15</v>
      </c>
      <c r="C20" s="11" t="s">
        <v>86</v>
      </c>
      <c r="D20" s="14"/>
      <c r="E20" s="14"/>
      <c r="F20" s="19" t="str">
        <f t="shared" si="0"/>
        <v/>
      </c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2" spans="1:7" ht="17.399999999999999" x14ac:dyDescent="0.35">
      <c r="A22" s="1"/>
      <c r="B22" s="1"/>
      <c r="C22" s="25" t="s">
        <v>87</v>
      </c>
      <c r="D22" s="1"/>
      <c r="E22" s="1"/>
      <c r="F22" s="1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ht="18" x14ac:dyDescent="0.35">
      <c r="A24" s="1"/>
      <c r="B24" s="29" t="s">
        <v>88</v>
      </c>
      <c r="C24" s="31" t="s">
        <v>89</v>
      </c>
      <c r="D24" s="32">
        <f>COUNTIF(F6:F20,"⚡ QUICK WIN")</f>
        <v>0</v>
      </c>
      <c r="E24" s="33" t="s">
        <v>90</v>
      </c>
      <c r="F24" s="30"/>
      <c r="G24" s="1"/>
    </row>
    <row r="25" spans="1:7" ht="18" x14ac:dyDescent="0.35">
      <c r="A25" s="1"/>
      <c r="B25" s="34" t="s">
        <v>91</v>
      </c>
      <c r="C25" s="36" t="s">
        <v>92</v>
      </c>
      <c r="D25" s="37">
        <f>COUNTIF(F6:F20,"🎯 ESTRATÉGICO")</f>
        <v>0</v>
      </c>
      <c r="E25" s="38" t="s">
        <v>93</v>
      </c>
      <c r="F25" s="35"/>
      <c r="G25" s="1"/>
    </row>
    <row r="26" spans="1:7" ht="18" x14ac:dyDescent="0.35">
      <c r="A26" s="1"/>
      <c r="B26" s="39" t="s">
        <v>94</v>
      </c>
      <c r="C26" s="41" t="s">
        <v>95</v>
      </c>
      <c r="D26" s="42">
        <f>COUNTIF(F6:F20,"🔧 MEJORA MENOR")</f>
        <v>0</v>
      </c>
      <c r="E26" s="43" t="s">
        <v>96</v>
      </c>
      <c r="F26" s="40"/>
      <c r="G26" s="1"/>
    </row>
    <row r="27" spans="1:7" ht="18" x14ac:dyDescent="0.35">
      <c r="A27" s="1"/>
      <c r="B27" s="22" t="s">
        <v>97</v>
      </c>
      <c r="C27" s="44" t="s">
        <v>98</v>
      </c>
      <c r="D27" s="45">
        <f>COUNTIF(F6:F20,"⏸️ EVALUAR")</f>
        <v>0</v>
      </c>
      <c r="E27" s="46" t="s">
        <v>99</v>
      </c>
      <c r="F27" s="12"/>
      <c r="G27" s="1"/>
    </row>
    <row r="28" spans="1:7" x14ac:dyDescent="0.3">
      <c r="A28" s="1"/>
      <c r="B28" s="1"/>
      <c r="C28" s="1"/>
      <c r="D28" s="1"/>
      <c r="E28" s="1"/>
      <c r="F28" s="1"/>
      <c r="G28" s="1"/>
    </row>
    <row r="29" spans="1:7" x14ac:dyDescent="0.3">
      <c r="A29" s="1"/>
      <c r="B29" s="1"/>
      <c r="C29" s="5" t="str">
        <f>IF(COUNTIF(F6:F20,"⚡ QUICK WIN")&gt;0,"💡 Tienes "&amp;COUNTIF(F6:F20,"⚡ QUICK WIN")&amp;" Quick Win(s) esperando. Esas son las victorias rápidas que te darán impulso inmediato.","")</f>
        <v/>
      </c>
      <c r="D29" s="1"/>
      <c r="E29" s="1"/>
      <c r="F29" s="1"/>
      <c r="G29" s="1"/>
    </row>
    <row r="30" spans="1:7" x14ac:dyDescent="0.3">
      <c r="A30" s="1"/>
      <c r="B30" s="1"/>
      <c r="C30" s="1"/>
      <c r="D30" s="1"/>
      <c r="E30" s="1"/>
      <c r="F30" s="1"/>
      <c r="G30" s="1"/>
    </row>
    <row r="31" spans="1:7" x14ac:dyDescent="0.3">
      <c r="A31" s="1"/>
      <c r="B31" s="1"/>
      <c r="C31" s="1"/>
      <c r="D31" s="1"/>
      <c r="E31" s="1"/>
      <c r="F31" s="1"/>
      <c r="G31" s="1"/>
    </row>
    <row r="32" spans="1:7" x14ac:dyDescent="0.3">
      <c r="A32" s="1"/>
      <c r="B32" s="1"/>
      <c r="C32" s="1"/>
      <c r="D32" s="1"/>
      <c r="E32" s="1"/>
      <c r="F32" s="1"/>
      <c r="G32" s="1"/>
    </row>
    <row r="33" spans="1:7" x14ac:dyDescent="0.3">
      <c r="A33" s="1"/>
      <c r="B33" s="1"/>
      <c r="C33" s="1"/>
      <c r="D33" s="1"/>
      <c r="E33" s="1"/>
      <c r="F33" s="1"/>
      <c r="G33" s="1"/>
    </row>
    <row r="34" spans="1:7" x14ac:dyDescent="0.3">
      <c r="A34" s="1"/>
      <c r="B34" s="1"/>
      <c r="C34" s="1"/>
      <c r="D34" s="1"/>
      <c r="E34" s="1"/>
      <c r="F34" s="1"/>
      <c r="G34" s="1"/>
    </row>
    <row r="35" spans="1:7" x14ac:dyDescent="0.3">
      <c r="A35" s="1"/>
      <c r="B35" s="1"/>
      <c r="C35" s="1"/>
      <c r="D35" s="1"/>
      <c r="E35" s="1"/>
      <c r="F35" s="1"/>
      <c r="G35" s="1"/>
    </row>
    <row r="36" spans="1:7" x14ac:dyDescent="0.3">
      <c r="A36" s="1"/>
      <c r="B36" s="1"/>
      <c r="C36" s="1"/>
      <c r="D36" s="1"/>
      <c r="E36" s="1"/>
      <c r="F36" s="1"/>
      <c r="G36" s="1"/>
    </row>
    <row r="37" spans="1:7" x14ac:dyDescent="0.3">
      <c r="A37" s="1"/>
      <c r="B37" s="1"/>
      <c r="C37" s="1"/>
      <c r="D37" s="1"/>
      <c r="E37" s="1"/>
      <c r="F37" s="1"/>
      <c r="G37" s="1"/>
    </row>
    <row r="38" spans="1:7" x14ac:dyDescent="0.3">
      <c r="A38" s="1"/>
      <c r="B38" s="1"/>
      <c r="C38" s="1"/>
      <c r="D38" s="1"/>
      <c r="E38" s="1"/>
      <c r="F38" s="1"/>
      <c r="G38" s="1"/>
    </row>
    <row r="39" spans="1:7" x14ac:dyDescent="0.3">
      <c r="A39" s="1"/>
      <c r="B39" s="1"/>
      <c r="C39" s="1"/>
      <c r="D39" s="1"/>
      <c r="E39" s="1"/>
      <c r="F39" s="1"/>
      <c r="G39" s="1"/>
    </row>
    <row r="40" spans="1:7" x14ac:dyDescent="0.3">
      <c r="A40" s="1"/>
      <c r="B40" s="1"/>
      <c r="C40" s="1"/>
      <c r="D40" s="1"/>
      <c r="E40" s="1"/>
      <c r="F40" s="1"/>
      <c r="G40" s="1"/>
    </row>
  </sheetData>
  <dataValidations count="2">
    <dataValidation type="list" allowBlank="1" showInputMessage="1" showErrorMessage="1" promptTitle="Impacto de automatizar" prompt="¿Cuánto impactaría automatizar esto? Alto = cambio radical, Medio = mejora notable, Bajo = conveniencia" sqref="D6:D20" xr:uid="{E00E36B4-96DF-482E-A3DD-CF0621D04781}">
      <formula1>"🚀 Alto,💡 Medio,💤 Bajo"</formula1>
    </dataValidation>
    <dataValidation type="list" allowBlank="1" showInputMessage="1" showErrorMessage="1" promptTitle="Facilidad de implementación" prompt="¿Qué tan fácil sería implementarlo? Fácil = herramientas simples, Moderado = requiere configuración, Complejo = desarrollo a medida" sqref="E6:E20" xr:uid="{16F10ACF-B35D-4507-9D2A-99716EF07256}">
      <formula1>"✅ Fácil,🛠️ Moderado,🧱 Complejo"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24A0-4FF7-4B88-B72F-AF5AFA24F9A0}">
  <sheetPr>
    <tabColor rgb="FF5A3D35"/>
  </sheetPr>
  <dimension ref="A1:F45"/>
  <sheetViews>
    <sheetView showGridLines="0" tabSelected="1" topLeftCell="A10" workbookViewId="0">
      <selection activeCell="B24" sqref="B24:E24"/>
    </sheetView>
  </sheetViews>
  <sheetFormatPr baseColWidth="10" defaultColWidth="0" defaultRowHeight="14.4" zeroHeight="1" x14ac:dyDescent="0.3"/>
  <cols>
    <col min="1" max="1" width="5.6640625" customWidth="1"/>
    <col min="2" max="2" width="11.44140625" customWidth="1"/>
    <col min="3" max="5" width="38.109375" customWidth="1"/>
    <col min="6" max="6" width="5.6640625" customWidth="1"/>
  </cols>
  <sheetData>
    <row r="1" spans="1:6" x14ac:dyDescent="0.3">
      <c r="A1" s="1"/>
      <c r="B1" s="1"/>
      <c r="C1" s="1"/>
      <c r="D1" s="1"/>
      <c r="E1" s="1"/>
      <c r="F1" s="1"/>
    </row>
    <row r="2" spans="1:6" ht="39.75" customHeight="1" x14ac:dyDescent="0.55000000000000004">
      <c r="A2" s="1"/>
      <c r="B2" s="1"/>
      <c r="C2" s="53" t="s">
        <v>100</v>
      </c>
      <c r="D2" s="54"/>
      <c r="E2" s="54"/>
      <c r="F2" s="1"/>
    </row>
    <row r="3" spans="1:6" ht="18" x14ac:dyDescent="0.35">
      <c r="A3" s="1"/>
      <c r="B3" s="1"/>
      <c r="C3" s="55" t="s">
        <v>101</v>
      </c>
      <c r="D3" s="55"/>
      <c r="E3" s="55"/>
      <c r="F3" s="1"/>
    </row>
    <row r="4" spans="1:6" ht="15.6" x14ac:dyDescent="0.3">
      <c r="A4" s="1"/>
      <c r="B4" s="1"/>
      <c r="C4" s="56" t="str">
        <f>IF(Bienvenida!C18="","Tu negocio","Reporte para: "&amp;Bienvenida!C18)</f>
        <v>Tu negocio</v>
      </c>
      <c r="D4" s="57"/>
      <c r="E4" s="57"/>
      <c r="F4" s="1"/>
    </row>
    <row r="5" spans="1:6" x14ac:dyDescent="0.3">
      <c r="A5" s="1"/>
      <c r="B5" s="1"/>
      <c r="C5" s="58" t="s">
        <v>102</v>
      </c>
      <c r="D5" s="59"/>
      <c r="E5" s="59"/>
      <c r="F5" s="1"/>
    </row>
    <row r="6" spans="1:6" x14ac:dyDescent="0.3">
      <c r="A6" s="1"/>
      <c r="B6" s="1"/>
      <c r="C6" s="1"/>
      <c r="D6" s="1"/>
      <c r="E6" s="1"/>
      <c r="F6" s="1"/>
    </row>
    <row r="7" spans="1:6" ht="18" x14ac:dyDescent="0.35">
      <c r="A7" s="1"/>
      <c r="B7" s="1"/>
      <c r="C7" s="47" t="s">
        <v>103</v>
      </c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48"/>
      <c r="C9" s="49" t="s">
        <v>104</v>
      </c>
      <c r="D9" s="49" t="s">
        <v>105</v>
      </c>
      <c r="E9" s="49" t="s">
        <v>106</v>
      </c>
      <c r="F9" s="1"/>
    </row>
    <row r="10" spans="1:6" ht="39.75" customHeight="1" x14ac:dyDescent="0.4">
      <c r="A10" s="1"/>
      <c r="B10" s="12"/>
      <c r="C10" s="50" t="str">
        <f>IF(COUNTA('Paso 1 - Diagnóstico'!D7:D9,'Paso 1 - Diagnóstico'!D11:D13,'Paso 1 - Diagnóstico'!D15:D17,'Paso 1 - Diagnóstico'!D19:D21,'Paso 1 - Diagnóstico'!D23:D25)=0,"Pendiente",SUM('Paso 1 - Diagnóstico'!E7:E9,'Paso 1 - Diagnóstico'!E11:E13,'Paso 1 - Diagnóstico'!E15:E17,'Paso 1 - Diagnóstico'!E19:E21,'Paso 1 - Diagnóstico'!E23:E25)&amp;" / 45 puntos")</f>
        <v>3 / 45 puntos</v>
      </c>
      <c r="D10" s="50" t="str">
        <f>IF(COUNTA('Paso 2 - Cuellos'!D6,'Paso 2 - Cuellos'!D8,'Paso 2 - Cuellos'!D10,'Paso 2 - Cuellos'!D12,'Paso 2 - Cuellos'!D14)=0,"Pendiente",COUNTIF('Paso 2 - Cuellos'!D6:D14,"🔴 Alto")&amp;" áreas críticas")</f>
        <v>0 áreas críticas</v>
      </c>
      <c r="E10" s="50" t="str">
        <f>IF(COUNTA('Paso 3 - Prioridades'!F6:F20)=0,"Pendiente",COUNTIF('Paso 3 - Prioridades'!F6:F20,"⚡ QUICK WIN")&amp;" Quick Wins")</f>
        <v>0 Quick Wins</v>
      </c>
      <c r="F10" s="1"/>
    </row>
    <row r="11" spans="1:6" x14ac:dyDescent="0.3">
      <c r="A11" s="1"/>
      <c r="B11" s="12"/>
      <c r="C11" s="10" t="str">
        <f>IF(COUNTA('Paso 1 - Diagnóstico'!D7:D9,'Paso 1 - Diagnóstico'!D11:D13,'Paso 1 - Diagnóstico'!D15:D17,'Paso 1 - Diagnóstico'!D19:D21,'Paso 1 - Diagnóstico'!D23:D25)=0,"",IF(SUM('Paso 1 - Diagnóstico'!E7:E9,'Paso 1 - Diagnóstico'!E11:E13,'Paso 1 - Diagnóstico'!E15:E17,'Paso 1 - Diagnóstico'!E19:E21,'Paso 1 - Diagnóstico'!E23:E25)&gt;=35,"⭐ Base sólida",IF(SUM('Paso 1 - Diagnóstico'!E7:E9,'Paso 1 - Diagnóstico'!E11:E13,'Paso 1 - Diagnóstico'!E15:E17,'Paso 1 - Diagnóstico'!E19:E21,'Paso 1 - Diagnóstico'!E23:E25)&gt;=20,"💪 Buen avance","🌱 Etapa inicial")))</f>
        <v>🌱 Etapa inicial</v>
      </c>
      <c r="D11" s="10" t="str">
        <f>IF(COUNTA('Paso 2 - Cuellos'!D6,'Paso 2 - Cuellos'!D8,'Paso 2 - Cuellos'!D10,'Paso 2 - Cuellos'!D12,'Paso 2 - Cuellos'!D14)=0,"",IF(COUNTIF('Paso 2 - Cuellos'!D6:D14,"🔴 Alto")&gt;=3,"🚨 Urgencia alta",IF(COUNTIF('Paso 2 - Cuellos'!D6:D14,"🔴 Alto")&gt;=1,"⚠️ Puntos clave","✅ Controlado")))</f>
        <v>✅ Controlado</v>
      </c>
      <c r="E11" s="10" t="str">
        <f>IF(COUNTA('Paso 3 - Prioridades'!F6:F20)=0,"",COUNTIF('Paso 3 - Prioridades'!F6:F20,"🎯 ESTRATÉGICO")&amp;" Estratégicos + "&amp;COUNTIF('Paso 3 - Prioridades'!F6:F20,"🔧 MEJORA MENOR")&amp;" Mejoras")</f>
        <v>0 Estratégicos + 0 Mejoras</v>
      </c>
      <c r="F11" s="1"/>
    </row>
    <row r="12" spans="1:6" x14ac:dyDescent="0.3">
      <c r="A12" s="1"/>
      <c r="B12" s="1"/>
      <c r="C12" s="1"/>
      <c r="D12" s="1"/>
      <c r="E12" s="1"/>
      <c r="F12" s="1"/>
    </row>
    <row r="13" spans="1:6" x14ac:dyDescent="0.3">
      <c r="A13" s="1"/>
      <c r="B13" s="1"/>
      <c r="C13" s="1"/>
      <c r="D13" s="1"/>
      <c r="E13" s="1"/>
      <c r="F13" s="1"/>
    </row>
    <row r="14" spans="1:6" ht="18" x14ac:dyDescent="0.35">
      <c r="A14" s="1"/>
      <c r="B14" s="1"/>
      <c r="C14" s="47" t="s">
        <v>107</v>
      </c>
      <c r="D14" s="1"/>
      <c r="E14" s="1"/>
      <c r="F14" s="1"/>
    </row>
    <row r="15" spans="1:6" x14ac:dyDescent="0.3">
      <c r="A15" s="1"/>
      <c r="B15" s="1"/>
      <c r="C15" s="1"/>
      <c r="D15" s="1"/>
      <c r="E15" s="1"/>
      <c r="F15" s="1"/>
    </row>
    <row r="16" spans="1:6" ht="60" customHeight="1" x14ac:dyDescent="0.3">
      <c r="A16" s="1"/>
      <c r="B16" s="48"/>
      <c r="C16" s="60" t="str">
        <f>IF(AND(C10="Pendiente",D10="Pendiente"),"📝 Completa los 3 pasos para obtener tu diagnóstico personalizado. Cada respuesta honesta te acerca más a la claridad.",IF(SUM('Paso 1 - Diagnóstico'!E7:E9,'Paso 1 - Diagnóstico'!E11:E13,'Paso 1 - Diagnóstico'!E15:E17,'Paso 1 - Diagnóstico'!E19:E21,'Paso 1 - Diagnóstico'!E23:E25)&lt;20,"🌱 Tu negocio está en una etapa temprana de estructuración. Eso no es malo — es una oportunidad enorme. Con la automatización correcta desde el inicio, puedes construir sobre bases sólidas sin arrastrar procesos manuales que te agoten.",IF(SUM('Paso 1 - Diagnóstico'!E7:E9,'Paso 1 - Diagnóstico'!E11:E13,'Paso 1 - Diagnóstico'!E15:E17,'Paso 1 - Diagnóstico'!E19:E21,'Paso 1 - Diagnóstico'!E23:E25)&lt;35,"💪 Ya tienes procesos funcionando, pero algunos necesitan afinarse. Estás en el punto perfecto: lo suficientemente avanzado para ver resultados rápidos con la automatización correcta.","⭐ ¡Impresionante! Tu negocio ya tiene una estructura sólida. La automatización aquí no es para sobrevivir — es para escalar. Estás listo/a para el siguiente nivel.")))</f>
        <v>🌱 Tu negocio está en una etapa temprana de estructuración. Eso no es malo — es una oportunidad enorme. Con la automatización correcta desde el inicio, puedes construir sobre bases sólidas sin arrastrar procesos manuales que te agoten.</v>
      </c>
      <c r="D16" s="60"/>
      <c r="E16" s="60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ht="35.25" customHeight="1" x14ac:dyDescent="0.4">
      <c r="A19" s="1"/>
      <c r="B19" s="1"/>
      <c r="C19" s="51" t="s">
        <v>108</v>
      </c>
      <c r="D19" s="52"/>
      <c r="E19" s="52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ht="15.6" x14ac:dyDescent="0.3">
      <c r="A21" s="1"/>
      <c r="B21" s="48"/>
      <c r="C21" s="61" t="s">
        <v>109</v>
      </c>
      <c r="D21" s="61"/>
      <c r="E21" s="61"/>
      <c r="F21" s="1"/>
    </row>
    <row r="22" spans="1:6" x14ac:dyDescent="0.3">
      <c r="A22" s="1"/>
      <c r="B22" s="48"/>
      <c r="C22" s="62" t="s">
        <v>110</v>
      </c>
      <c r="D22" s="63"/>
      <c r="E22" s="63"/>
      <c r="F22" s="1"/>
    </row>
    <row r="23" spans="1:6" ht="17.399999999999999" x14ac:dyDescent="0.35">
      <c r="A23" s="1"/>
      <c r="B23" s="48"/>
      <c r="C23" s="64" t="s">
        <v>113</v>
      </c>
      <c r="D23" s="65"/>
      <c r="E23" s="65"/>
      <c r="F23" s="1"/>
    </row>
    <row r="24" spans="1:6" x14ac:dyDescent="0.3">
      <c r="A24" s="1"/>
      <c r="B24" s="90" t="s">
        <v>114</v>
      </c>
      <c r="C24" s="90"/>
      <c r="D24" s="90"/>
      <c r="E24" s="90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ht="17.399999999999999" x14ac:dyDescent="0.35">
      <c r="A27" s="1"/>
      <c r="B27" s="1"/>
      <c r="C27" s="66" t="s">
        <v>111</v>
      </c>
      <c r="D27" s="67"/>
      <c r="E27" s="67"/>
      <c r="F27" s="1"/>
    </row>
    <row r="28" spans="1:6" ht="15.6" x14ac:dyDescent="0.3">
      <c r="A28" s="1"/>
      <c r="B28" s="1"/>
      <c r="C28" s="68" t="s">
        <v>112</v>
      </c>
      <c r="D28" s="69"/>
      <c r="E28" s="69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  <row r="31" spans="1:6" x14ac:dyDescent="0.3">
      <c r="A31" s="1"/>
      <c r="B31" s="1"/>
      <c r="C31" s="1"/>
      <c r="D31" s="1"/>
      <c r="E31" s="1"/>
      <c r="F31" s="1"/>
    </row>
    <row r="32" spans="1:6" x14ac:dyDescent="0.3">
      <c r="A32" s="1"/>
      <c r="B32" s="1"/>
      <c r="C32" s="1"/>
      <c r="D32" s="1"/>
      <c r="E32" s="1"/>
      <c r="F32" s="1"/>
    </row>
    <row r="33" spans="1:6" x14ac:dyDescent="0.3">
      <c r="A33" s="1"/>
      <c r="B33" s="1"/>
      <c r="C33" s="1"/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/>
      <c r="B35" s="1"/>
      <c r="C35" s="1"/>
      <c r="D35" s="1"/>
      <c r="E35" s="1"/>
      <c r="F35" s="1"/>
    </row>
    <row r="36" spans="1:6" x14ac:dyDescent="0.3">
      <c r="A36" s="1"/>
      <c r="B36" s="1"/>
      <c r="C36" s="1"/>
      <c r="D36" s="1"/>
      <c r="E36" s="1"/>
      <c r="F36" s="1"/>
    </row>
    <row r="37" spans="1:6" x14ac:dyDescent="0.3">
      <c r="A37" s="1"/>
      <c r="B37" s="1"/>
      <c r="C37" s="1"/>
      <c r="D37" s="1"/>
      <c r="E37" s="1"/>
      <c r="F37" s="1"/>
    </row>
    <row r="38" spans="1:6" x14ac:dyDescent="0.3">
      <c r="A38" s="1"/>
      <c r="B38" s="1"/>
      <c r="C38" s="1"/>
      <c r="D38" s="1"/>
      <c r="E38" s="1"/>
      <c r="F38" s="1"/>
    </row>
    <row r="39" spans="1:6" x14ac:dyDescent="0.3">
      <c r="A39" s="1"/>
      <c r="B39" s="1"/>
      <c r="C39" s="1"/>
      <c r="D39" s="1"/>
      <c r="E39" s="1"/>
      <c r="F39" s="1"/>
    </row>
    <row r="40" spans="1:6" x14ac:dyDescent="0.3">
      <c r="A40" s="1"/>
      <c r="B40" s="1"/>
      <c r="C40" s="1"/>
      <c r="D40" s="1"/>
      <c r="E40" s="1"/>
      <c r="F40" s="1"/>
    </row>
    <row r="41" spans="1:6" x14ac:dyDescent="0.3">
      <c r="A41" s="1"/>
      <c r="B41" s="1"/>
      <c r="C41" s="1"/>
      <c r="D41" s="1"/>
      <c r="E41" s="1"/>
      <c r="F41" s="1"/>
    </row>
    <row r="42" spans="1:6" x14ac:dyDescent="0.3">
      <c r="A42" s="1"/>
      <c r="B42" s="1"/>
      <c r="C42" s="1"/>
      <c r="D42" s="1"/>
      <c r="E42" s="1"/>
      <c r="F42" s="1"/>
    </row>
    <row r="43" spans="1:6" x14ac:dyDescent="0.3">
      <c r="A43" s="1"/>
      <c r="B43" s="1"/>
      <c r="C43" s="1"/>
      <c r="D43" s="1"/>
      <c r="E43" s="1"/>
      <c r="F43" s="1"/>
    </row>
    <row r="44" spans="1:6" x14ac:dyDescent="0.3">
      <c r="A44" s="1"/>
      <c r="B44" s="1"/>
      <c r="C44" s="1"/>
      <c r="D44" s="1"/>
      <c r="E44" s="1"/>
      <c r="F44" s="1"/>
    </row>
    <row r="45" spans="1:6" x14ac:dyDescent="0.3">
      <c r="A45" s="1"/>
      <c r="B45" s="1"/>
      <c r="C45" s="1"/>
      <c r="D45" s="1"/>
      <c r="E45" s="1"/>
      <c r="F45" s="1"/>
    </row>
  </sheetData>
  <mergeCells count="12">
    <mergeCell ref="C21:E21"/>
    <mergeCell ref="C22:E22"/>
    <mergeCell ref="C23:E23"/>
    <mergeCell ref="C27:E27"/>
    <mergeCell ref="C28:E28"/>
    <mergeCell ref="B24:E24"/>
    <mergeCell ref="C19:E19"/>
    <mergeCell ref="C2:E2"/>
    <mergeCell ref="C3:E3"/>
    <mergeCell ref="C4:E4"/>
    <mergeCell ref="C5:E5"/>
    <mergeCell ref="C16:E16"/>
  </mergeCells>
  <hyperlinks>
    <hyperlink ref="B24" r:id="rId1" display="https://www.instagram.com/tjesusvazquez?igsh=MWNpZTYxMHZnMmNtbQ==" xr:uid="{DC014CE6-F686-48C0-96C9-678C59E32BE5}"/>
    <hyperlink ref="B24:E24" r:id="rId2" display="Tekia Instagram" xr:uid="{AFA4A279-C13E-4521-B3D8-9E2ABCEC7C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Bienvenida</vt:lpstr>
      <vt:lpstr>Paso 1 - Diagnóstico</vt:lpstr>
      <vt:lpstr>Paso 2 - Cuellos</vt:lpstr>
      <vt:lpstr>Paso 3 - Prioridades</vt:lpstr>
      <vt:lpstr>Resumen Ejecutivo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2026-03-13T01:59:52Z</dcterms:created>
  <dcterms:modified xsi:type="dcterms:W3CDTF">2026-03-14T19:30:22Z</dcterms:modified>
  <cp:category/>
  <cp:contentStatus/>
</cp:coreProperties>
</file>