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60" yWindow="-60" windowWidth="15600" windowHeight="11760" tabRatio="804" firstSheet="18" activeTab="23"/>
  </bookViews>
  <sheets>
    <sheet name="UC MP Urdu" sheetId="1" r:id="rId1"/>
    <sheet name="Training Plan (2)" sheetId="130" r:id="rId2"/>
    <sheet name="SM Plan 11PM" sheetId="129" r:id="rId3"/>
    <sheet name="Combine MMP Registration" sheetId="93" r:id="rId4"/>
    <sheet name="AIC Sheet Urdu" sheetId="62" r:id="rId5"/>
    <sheet name="Operational Plan Urdu" sheetId="63" r:id="rId6"/>
    <sheet name="MMP Registration" sheetId="132" r:id="rId7"/>
    <sheet name="Team 48 Hamlet" sheetId="64" r:id="rId8"/>
    <sheet name="Team 49 Hamlet" sheetId="65" r:id="rId9"/>
    <sheet name="Team Hamlet 50" sheetId="66" r:id="rId10"/>
    <sheet name="Team Hamlet 51" sheetId="67" r:id="rId11"/>
    <sheet name="Team Hamlet 52" sheetId="68" r:id="rId12"/>
    <sheet name="MMP Format front Side" sheetId="109" r:id="rId13"/>
    <sheet name="School Madrassa Khalida" sheetId="101" r:id="rId14"/>
    <sheet name="Sheet1 (2)" sheetId="102" r:id="rId15"/>
    <sheet name="AIC Sheet Urdu 2" sheetId="69" r:id="rId16"/>
    <sheet name="Operational Plan (2)" sheetId="131" r:id="rId17"/>
    <sheet name="Fix Team" sheetId="113" r:id="rId18"/>
    <sheet name="Team Hamlet 53" sheetId="71" r:id="rId19"/>
    <sheet name="Team Hamlet 54" sheetId="72" r:id="rId20"/>
    <sheet name="Team Hamlet 55" sheetId="73" r:id="rId21"/>
    <sheet name="Team Hamlet 56" sheetId="74" r:id="rId22"/>
    <sheet name="Team Hamlet 57" sheetId="75" r:id="rId23"/>
    <sheet name="Team Hamlet 58" sheetId="111" r:id="rId24"/>
    <sheet name="School" sheetId="112" r:id="rId25"/>
    <sheet name="Mosque - Qais" sheetId="78" r:id="rId26"/>
    <sheet name="Sheet1 (5)" sheetId="106" r:id="rId27"/>
    <sheet name="MMP Format front Side (2)" sheetId="110" r:id="rId28"/>
    <sheet name="AIC Sheet Urdu 3" sheetId="15" r:id="rId29"/>
    <sheet name="Operational Plan" sheetId="119" r:id="rId30"/>
    <sheet name="Team 59  Hamlet " sheetId="50" r:id="rId31"/>
    <sheet name="Team 60 Hamlet" sheetId="23" r:id="rId32"/>
    <sheet name="Team 61 Hamlet " sheetId="51" r:id="rId33"/>
    <sheet name="Team 62 Hamlet" sheetId="53" r:id="rId34"/>
    <sheet name="Team 63 Hamlet" sheetId="57" r:id="rId35"/>
    <sheet name="School (2)" sheetId="120" r:id="rId36"/>
    <sheet name="HRMP" sheetId="121" r:id="rId37"/>
    <sheet name="Sheet1 (4)" sheetId="105" r:id="rId38"/>
    <sheet name="AIC Summary 04" sheetId="92" r:id="rId39"/>
    <sheet name=" Junaid OP AIC 4" sheetId="122" r:id="rId40"/>
    <sheet name="Team 64 Hamlet" sheetId="88" r:id="rId41"/>
    <sheet name="Team 65 Hamlet" sheetId="89" r:id="rId42"/>
    <sheet name="Team 66 Hamlet" sheetId="114" r:id="rId43"/>
    <sheet name="Team 67 Hamlet" sheetId="115" r:id="rId44"/>
    <sheet name="Team 68 Hamlet" sheetId="116" r:id="rId45"/>
    <sheet name="Team 69 Hamlet" sheetId="117" r:id="rId46"/>
    <sheet name="MMP REGISTRATION " sheetId="133" r:id="rId47"/>
    <sheet name="Sheet1 (7)" sheetId="123" r:id="rId48"/>
    <sheet name="AIC Sheet Urdu 5" sheetId="17" r:id="rId49"/>
    <sheet name="Sheet1 (3)" sheetId="103" r:id="rId50"/>
    <sheet name="Operational Plan 3(سعید)" sheetId="124" r:id="rId51"/>
    <sheet name="Team Hamlet 70" sheetId="32" r:id="rId52"/>
    <sheet name="Team Hamlet 71" sheetId="33" r:id="rId53"/>
    <sheet name="Team Hamlet 72" sheetId="34" r:id="rId54"/>
    <sheet name="Team Hamlet  73" sheetId="35" r:id="rId55"/>
    <sheet name="Team Hamlet 74" sheetId="118" r:id="rId56"/>
    <sheet name="Team Hamlet 75" sheetId="36" r:id="rId57"/>
    <sheet name="سعید T 10" sheetId="125" r:id="rId58"/>
    <sheet name="T75" sheetId="126" r:id="rId59"/>
    <sheet name="T 70. Saeed" sheetId="127" r:id="rId60"/>
    <sheet name="msjid list 56 سعید احمد " sheetId="128" r:id="rId61"/>
    <sheet name="AIC Sheet Urdu 6" sheetId="19" state="hidden" r:id="rId62"/>
    <sheet name="AIC Sheet Urdu 7" sheetId="79" state="hidden" r:id="rId63"/>
    <sheet name="Sheet3" sheetId="59" r:id="rId64"/>
  </sheets>
  <externalReferences>
    <externalReference r:id="rId65"/>
  </externalReferences>
  <definedNames>
    <definedName name="_xlnm._FilterDatabase" localSheetId="6" hidden="1">#REF!</definedName>
    <definedName name="_xlnm._FilterDatabase" hidden="1">#REF!</definedName>
    <definedName name="_xlnm.Print_Area" localSheetId="39">' Junaid OP AIC 4'!$A$1:$AC$112</definedName>
    <definedName name="_xlnm.Print_Area" localSheetId="4">'AIC Sheet Urdu'!$A$1:$T$27</definedName>
    <definedName name="_xlnm.Print_Area" localSheetId="15">'AIC Sheet Urdu 2'!$A$1:$T$27</definedName>
    <definedName name="_xlnm.Print_Area" localSheetId="28">'AIC Sheet Urdu 3'!$A$1:$T$29</definedName>
    <definedName name="_xlnm.Print_Area" localSheetId="48">'AIC Sheet Urdu 5'!$A$1:$T$27</definedName>
    <definedName name="_xlnm.Print_Area" localSheetId="61">'AIC Sheet Urdu 6'!$A$1:$T$28</definedName>
    <definedName name="_xlnm.Print_Area" localSheetId="62">'AIC Sheet Urdu 7'!$A$1:$T$27</definedName>
    <definedName name="_xlnm.Print_Area" localSheetId="38">'AIC Summary 04'!$A$1:$T$30</definedName>
    <definedName name="_xlnm.Print_Area" localSheetId="3">'Combine MMP Registration'!$A$1:$AD$65</definedName>
    <definedName name="_xlnm.Print_Area" localSheetId="12">'MMP Format front Side'!$A$1:$J$28</definedName>
    <definedName name="_xlnm.Print_Area" localSheetId="27">'MMP Format front Side (2)'!$A$1:$J$28</definedName>
    <definedName name="_xlnm.Print_Area" localSheetId="6">'MMP Registration'!$A$1:$AD$65</definedName>
    <definedName name="_xlnm.Print_Area" localSheetId="60">'msjid list 56 سعید احمد '!$A$1:$I$26</definedName>
    <definedName name="_xlnm.Print_Area" localSheetId="29">'Operational Plan'!$A$1:$AC$100</definedName>
    <definedName name="_xlnm.Print_Area" localSheetId="16">'Operational Plan (2)'!$A$1:$AC$82</definedName>
    <definedName name="_xlnm.Print_Area" localSheetId="50">'Operational Plan 3(سعید)'!$A$1:$AB$112</definedName>
    <definedName name="_xlnm.Print_Area" localSheetId="5">'Operational Plan Urdu'!$A$1:$AD$88</definedName>
    <definedName name="_xlnm.Print_Area" localSheetId="59">'T 70. Saeed'!$A$1:$J$92</definedName>
    <definedName name="_xlnm.Print_Area" localSheetId="58">'T75'!$A$1:$I$28</definedName>
    <definedName name="_xlnm.Print_Area" localSheetId="7">'Team 48 Hamlet'!$A$1:$M$46</definedName>
    <definedName name="_xlnm.Print_Area" localSheetId="8">'Team 49 Hamlet'!$A$1:$M$46</definedName>
    <definedName name="_xlnm.Print_Area" localSheetId="30">'Team 59  Hamlet '!$A$1:$M$46</definedName>
    <definedName name="_xlnm.Print_Area" localSheetId="31">'Team 60 Hamlet'!$A$1:$M$46</definedName>
    <definedName name="_xlnm.Print_Area" localSheetId="32">'Team 61 Hamlet '!$A$1:$M$46</definedName>
    <definedName name="_xlnm.Print_Area" localSheetId="33">'Team 62 Hamlet'!$A$1:$M$46</definedName>
    <definedName name="_xlnm.Print_Area" localSheetId="34">'Team 63 Hamlet'!$A$1:$M$46</definedName>
    <definedName name="_xlnm.Print_Area" localSheetId="40">'Team 64 Hamlet'!$A$1:$M$46</definedName>
    <definedName name="_xlnm.Print_Area" localSheetId="41">'Team 65 Hamlet'!$A$1:$M$46</definedName>
    <definedName name="_xlnm.Print_Area" localSheetId="42">'Team 66 Hamlet'!$A$1:$M$46</definedName>
    <definedName name="_xlnm.Print_Area" localSheetId="43">'Team 67 Hamlet'!$A$1:$M$46</definedName>
    <definedName name="_xlnm.Print_Area" localSheetId="44">'Team 68 Hamlet'!$A$1:$M$46</definedName>
    <definedName name="_xlnm.Print_Area" localSheetId="45">'Team 69 Hamlet'!$A$1:$M$46</definedName>
    <definedName name="_xlnm.Print_Area" localSheetId="54">'Team Hamlet  73'!$A$1:$M$46</definedName>
    <definedName name="_xlnm.Print_Area" localSheetId="9">'Team Hamlet 50'!$A$1:$M$46</definedName>
    <definedName name="_xlnm.Print_Area" localSheetId="10">'Team Hamlet 51'!$A$1:$M$46</definedName>
    <definedName name="_xlnm.Print_Area" localSheetId="11">'Team Hamlet 52'!$A$1:$M$46</definedName>
    <definedName name="_xlnm.Print_Area" localSheetId="18">'Team Hamlet 53'!$A$1:$M$46</definedName>
    <definedName name="_xlnm.Print_Area" localSheetId="19">'Team Hamlet 54'!$A$1:$M$46</definedName>
    <definedName name="_xlnm.Print_Area" localSheetId="20">'Team Hamlet 55'!$A$1:$M$46</definedName>
    <definedName name="_xlnm.Print_Area" localSheetId="21">'Team Hamlet 56'!$A$1:$M$46</definedName>
    <definedName name="_xlnm.Print_Area" localSheetId="22">'Team Hamlet 57'!$A$1:$M$46</definedName>
    <definedName name="_xlnm.Print_Area" localSheetId="23">'Team Hamlet 58'!$A$1:$M$46</definedName>
    <definedName name="_xlnm.Print_Area" localSheetId="51">'Team Hamlet 70'!$A$1:$M$46</definedName>
    <definedName name="_xlnm.Print_Area" localSheetId="52">'Team Hamlet 71'!$A$1:$M$46</definedName>
    <definedName name="_xlnm.Print_Area" localSheetId="53">'Team Hamlet 72'!$A$1:$M$46</definedName>
    <definedName name="_xlnm.Print_Area" localSheetId="55">'Team Hamlet 74'!$A$1:$M$46</definedName>
    <definedName name="_xlnm.Print_Area" localSheetId="56">'Team Hamlet 75'!$A$1:$M$46</definedName>
    <definedName name="_xlnm.Print_Area" localSheetId="1">'Training Plan (2)'!$A$1:$H$34</definedName>
    <definedName name="_xlnm.Print_Area" localSheetId="0">'UC MP Urdu'!$A$2:$T$31</definedName>
    <definedName name="_xlnm.Print_Area" localSheetId="57">'سعید T 10'!$A$1:$K$22</definedName>
    <definedName name="_xlnm.Print_Titles" localSheetId="3">'Combine MMP Registration'!$1:$2</definedName>
    <definedName name="_xlnm.Print_Titles" localSheetId="6">'MMP Registration'!$1:$2</definedName>
    <definedName name="_xlnm.Print_Titles" localSheetId="16">'Operational Plan (2)'!$1:$7</definedName>
    <definedName name="_xlnm.Print_Titles" localSheetId="5">'Operational Plan Urdu'!$1:$7</definedName>
    <definedName name="_xlnm.Print_Titles" localSheetId="2">'SM Plan 11PM'!$1:$5</definedName>
    <definedName name="_xlnm.Print_Titles" localSheetId="59">'T 70. Saeed'!$2:$2</definedName>
    <definedName name="_xlnm.Print_Titles" localSheetId="7">'Team 48 Hamlet'!$1:$4</definedName>
    <definedName name="_xlnm.Print_Titles" localSheetId="8">'Team 49 Hamlet'!$1:$4</definedName>
    <definedName name="_xlnm.Print_Titles" localSheetId="30">'Team 59  Hamlet '!$1:$4</definedName>
    <definedName name="_xlnm.Print_Titles" localSheetId="31">'Team 60 Hamlet'!$1:$4</definedName>
    <definedName name="_xlnm.Print_Titles" localSheetId="32">'Team 61 Hamlet '!$1:$4</definedName>
    <definedName name="_xlnm.Print_Titles" localSheetId="33">'Team 62 Hamlet'!$1:$4</definedName>
    <definedName name="_xlnm.Print_Titles" localSheetId="34">'Team 63 Hamlet'!$1:$4</definedName>
    <definedName name="_xlnm.Print_Titles" localSheetId="42">'Team 66 Hamlet'!$1:$4</definedName>
    <definedName name="_xlnm.Print_Titles" localSheetId="43">'Team 67 Hamlet'!$1:$4</definedName>
    <definedName name="_xlnm.Print_Titles" localSheetId="44">'Team 68 Hamlet'!$1:$4</definedName>
    <definedName name="_xlnm.Print_Titles" localSheetId="45">'Team 69 Hamlet'!$1:$4</definedName>
    <definedName name="_xlnm.Print_Titles" localSheetId="54">'Team Hamlet  73'!$1:$4</definedName>
    <definedName name="_xlnm.Print_Titles" localSheetId="9">'Team Hamlet 50'!$1:$4</definedName>
    <definedName name="_xlnm.Print_Titles" localSheetId="10">'Team Hamlet 51'!$1:$4</definedName>
    <definedName name="_xlnm.Print_Titles" localSheetId="11">'Team Hamlet 52'!$1:$4</definedName>
    <definedName name="_xlnm.Print_Titles" localSheetId="18">'Team Hamlet 53'!$1:$4</definedName>
    <definedName name="_xlnm.Print_Titles" localSheetId="19">'Team Hamlet 54'!$1:$4</definedName>
    <definedName name="_xlnm.Print_Titles" localSheetId="20">'Team Hamlet 55'!$1:$4</definedName>
    <definedName name="_xlnm.Print_Titles" localSheetId="21">'Team Hamlet 56'!$1:$4</definedName>
    <definedName name="_xlnm.Print_Titles" localSheetId="22">'Team Hamlet 57'!$1:$4</definedName>
    <definedName name="_xlnm.Print_Titles" localSheetId="23">'Team Hamlet 58'!$1:$4</definedName>
    <definedName name="_xlnm.Print_Titles" localSheetId="51">'Team Hamlet 70'!$1:$4</definedName>
    <definedName name="_xlnm.Print_Titles" localSheetId="52">'Team Hamlet 71'!$1:$4</definedName>
    <definedName name="_xlnm.Print_Titles" localSheetId="53">'Team Hamlet 72'!$1:$4</definedName>
    <definedName name="_xlnm.Print_Titles" localSheetId="55">'Team Hamlet 74'!$1:$4</definedName>
    <definedName name="_xlnm.Print_Titles" localSheetId="56">'Team Hamlet 75'!$1:$4</definedName>
    <definedName name="Z_A03328EA_F890_4E9F_865B_BA06A9611A2F_.wvu.PrintArea" localSheetId="5" hidden="1">'Operational Plan Urdu'!$A$1:$AD$200</definedName>
    <definedName name="Z_A03328EA_F890_4E9F_865B_BA06A9611A2F_.wvu.PrintTitles" localSheetId="5" hidden="1">'Operational Plan Urdu'!$1:$7</definedName>
  </definedNames>
  <calcPr calcId="124519"/>
  <customWorkbookViews>
    <customWorkbookView name="Ateeq - Personal View" guid="{A03328EA-F890-4E9F-865B-BA06A9611A2F}" mergeInterval="0" personalView="1" maximized="1" xWindow="1" yWindow="1" windowWidth="1152" windowHeight="634" tabRatio="888" activeSheetId="8"/>
  </customWorkbookViews>
</workbook>
</file>

<file path=xl/calcChain.xml><?xml version="1.0" encoding="utf-8"?>
<calcChain xmlns="http://schemas.openxmlformats.org/spreadsheetml/2006/main">
  <c r="K2" i="71"/>
  <c r="M107" i="124"/>
  <c r="M104"/>
  <c r="M101"/>
  <c r="M88"/>
  <c r="M85"/>
  <c r="M82"/>
  <c r="M69"/>
  <c r="M66"/>
  <c r="M63"/>
  <c r="M50"/>
  <c r="M47"/>
  <c r="M44"/>
  <c r="M31"/>
  <c r="M28"/>
  <c r="M25"/>
  <c r="M13"/>
  <c r="O28" i="32"/>
  <c r="O10"/>
  <c r="O7"/>
  <c r="O28" i="33"/>
  <c r="O10"/>
  <c r="O7"/>
  <c r="O28" i="34"/>
  <c r="O10"/>
  <c r="O7"/>
  <c r="O28" i="35"/>
  <c r="O10"/>
  <c r="O7"/>
  <c r="O28" i="36"/>
  <c r="O10"/>
  <c r="O7"/>
  <c r="O28" i="118"/>
  <c r="O7"/>
  <c r="M10" i="124"/>
  <c r="L11" i="36"/>
  <c r="L10"/>
  <c r="E12"/>
  <c r="L10" i="118"/>
  <c r="L9" i="35"/>
  <c r="E32" i="34"/>
  <c r="L10"/>
  <c r="L9"/>
  <c r="E32" i="33"/>
  <c r="L11"/>
  <c r="L10"/>
  <c r="L9"/>
  <c r="E10"/>
  <c r="V18" i="131"/>
  <c r="C10" i="69"/>
  <c r="C7" s="1"/>
  <c r="D28" i="131"/>
  <c r="A84"/>
  <c r="I84"/>
  <c r="H10" i="69" s="1"/>
  <c r="H7" s="1"/>
  <c r="A1" i="131"/>
  <c r="K80"/>
  <c r="G80"/>
  <c r="G84" s="1"/>
  <c r="M10" i="69" s="1"/>
  <c r="F80" i="131"/>
  <c r="F84" s="1"/>
  <c r="M11" i="69" s="1"/>
  <c r="D80" i="131"/>
  <c r="B80"/>
  <c r="C77"/>
  <c r="C74"/>
  <c r="C71"/>
  <c r="K68"/>
  <c r="G68"/>
  <c r="F68"/>
  <c r="D68"/>
  <c r="C65"/>
  <c r="C62"/>
  <c r="C59"/>
  <c r="K56"/>
  <c r="K84" s="1"/>
  <c r="G56"/>
  <c r="F56"/>
  <c r="D56"/>
  <c r="B56"/>
  <c r="C53"/>
  <c r="C47"/>
  <c r="K44"/>
  <c r="G44"/>
  <c r="F44"/>
  <c r="D41"/>
  <c r="C41" s="1"/>
  <c r="D38"/>
  <c r="C38" s="1"/>
  <c r="D35"/>
  <c r="C35" s="1"/>
  <c r="K31"/>
  <c r="G31"/>
  <c r="F31"/>
  <c r="B31"/>
  <c r="C28"/>
  <c r="D25"/>
  <c r="C25" s="1"/>
  <c r="D22"/>
  <c r="K18"/>
  <c r="G18"/>
  <c r="F18"/>
  <c r="B18"/>
  <c r="D15"/>
  <c r="C15" s="1"/>
  <c r="D12"/>
  <c r="D9"/>
  <c r="B84" l="1"/>
  <c r="A17" i="69" s="1"/>
  <c r="C80" i="131"/>
  <c r="V80" s="1"/>
  <c r="C56"/>
  <c r="V56" s="1"/>
  <c r="C68"/>
  <c r="V68" s="1"/>
  <c r="D31"/>
  <c r="D18"/>
  <c r="C22"/>
  <c r="C31" s="1"/>
  <c r="D44"/>
  <c r="C44"/>
  <c r="V44" s="1"/>
  <c r="C84" l="1"/>
  <c r="V31"/>
  <c r="D84"/>
  <c r="C3" i="65"/>
  <c r="I15" i="1"/>
  <c r="A24" i="128" l="1"/>
  <c r="A114" i="124"/>
  <c r="R21" i="17" s="1"/>
  <c r="I114" i="124"/>
  <c r="H10" i="17" s="1"/>
  <c r="C107" i="124"/>
  <c r="C104"/>
  <c r="C101"/>
  <c r="C88"/>
  <c r="C85"/>
  <c r="C82"/>
  <c r="C69"/>
  <c r="C66"/>
  <c r="C63"/>
  <c r="C50"/>
  <c r="C47"/>
  <c r="C44"/>
  <c r="C53" s="1"/>
  <c r="C31"/>
  <c r="C28"/>
  <c r="C25"/>
  <c r="C13"/>
  <c r="C10"/>
  <c r="C7"/>
  <c r="G16"/>
  <c r="F16"/>
  <c r="D16"/>
  <c r="B16"/>
  <c r="J110"/>
  <c r="G110"/>
  <c r="F110"/>
  <c r="D110"/>
  <c r="D114" s="1"/>
  <c r="J91"/>
  <c r="G91"/>
  <c r="F91"/>
  <c r="D91"/>
  <c r="B91"/>
  <c r="B114" s="1"/>
  <c r="A17" i="17" s="1"/>
  <c r="J72" i="124"/>
  <c r="G72"/>
  <c r="F72"/>
  <c r="D72"/>
  <c r="J53"/>
  <c r="G53"/>
  <c r="F53"/>
  <c r="D53"/>
  <c r="AD46"/>
  <c r="J34"/>
  <c r="G34"/>
  <c r="F34"/>
  <c r="D34"/>
  <c r="C34" l="1"/>
  <c r="C72"/>
  <c r="C91"/>
  <c r="C110"/>
  <c r="F114"/>
  <c r="M11" i="17" s="1"/>
  <c r="G114" i="124"/>
  <c r="M10" i="17" s="1"/>
  <c r="C16" i="124"/>
  <c r="C114" s="1"/>
  <c r="A37" i="103" l="1"/>
  <c r="A29"/>
  <c r="A21"/>
  <c r="A13"/>
  <c r="A33" i="123" l="1"/>
  <c r="A26"/>
  <c r="A19"/>
  <c r="A12"/>
  <c r="A5"/>
  <c r="H10" i="92"/>
  <c r="H7" s="1"/>
  <c r="A114" i="122"/>
  <c r="R22" i="92" s="1"/>
  <c r="D107" i="122"/>
  <c r="C107" s="1"/>
  <c r="D104"/>
  <c r="C104" s="1"/>
  <c r="D101"/>
  <c r="C101" s="1"/>
  <c r="D88"/>
  <c r="C88" s="1"/>
  <c r="D85"/>
  <c r="D82"/>
  <c r="C82" s="1"/>
  <c r="D69"/>
  <c r="C69" s="1"/>
  <c r="D66"/>
  <c r="C66" s="1"/>
  <c r="D63"/>
  <c r="C63" s="1"/>
  <c r="D50"/>
  <c r="C50" s="1"/>
  <c r="D47"/>
  <c r="C47" s="1"/>
  <c r="D44"/>
  <c r="D53" s="1"/>
  <c r="D28"/>
  <c r="C28" s="1"/>
  <c r="D31"/>
  <c r="C31" s="1"/>
  <c r="D25"/>
  <c r="C25" s="1"/>
  <c r="C34" s="1"/>
  <c r="D13"/>
  <c r="C13" s="1"/>
  <c r="G110"/>
  <c r="F110"/>
  <c r="B110"/>
  <c r="G91"/>
  <c r="F91"/>
  <c r="B91"/>
  <c r="G72"/>
  <c r="F72"/>
  <c r="B72"/>
  <c r="G53"/>
  <c r="F53"/>
  <c r="B53"/>
  <c r="G34"/>
  <c r="F34"/>
  <c r="B34"/>
  <c r="G16"/>
  <c r="F16"/>
  <c r="B16"/>
  <c r="D10"/>
  <c r="C10" s="1"/>
  <c r="D7"/>
  <c r="B114" l="1"/>
  <c r="A18" i="92" s="1"/>
  <c r="G114" i="122"/>
  <c r="M10" i="92" s="1"/>
  <c r="D16" i="122"/>
  <c r="F114"/>
  <c r="M11" i="92" s="1"/>
  <c r="C44" i="122"/>
  <c r="C53" s="1"/>
  <c r="C110"/>
  <c r="D110"/>
  <c r="D91"/>
  <c r="C72"/>
  <c r="D72"/>
  <c r="C85"/>
  <c r="C91" s="1"/>
  <c r="D34"/>
  <c r="C7"/>
  <c r="C16" s="1"/>
  <c r="C114" l="1"/>
  <c r="D114"/>
  <c r="A33" i="105"/>
  <c r="A26"/>
  <c r="A19"/>
  <c r="A12"/>
  <c r="A5"/>
  <c r="A14" i="120"/>
  <c r="B78" i="119"/>
  <c r="D89"/>
  <c r="C52"/>
  <c r="B39"/>
  <c r="D12"/>
  <c r="C12" s="1"/>
  <c r="D15"/>
  <c r="A102"/>
  <c r="I102"/>
  <c r="G98"/>
  <c r="F98"/>
  <c r="B98"/>
  <c r="D95"/>
  <c r="C95" s="1"/>
  <c r="D92"/>
  <c r="C92"/>
  <c r="C89"/>
  <c r="G78"/>
  <c r="F78"/>
  <c r="D78"/>
  <c r="C75"/>
  <c r="C72"/>
  <c r="C69"/>
  <c r="F58"/>
  <c r="B58"/>
  <c r="D55"/>
  <c r="D49"/>
  <c r="C49" s="1"/>
  <c r="G39"/>
  <c r="F39"/>
  <c r="D35"/>
  <c r="C35" s="1"/>
  <c r="C31"/>
  <c r="D28"/>
  <c r="C28" s="1"/>
  <c r="G18"/>
  <c r="F18"/>
  <c r="B18"/>
  <c r="C15"/>
  <c r="D9"/>
  <c r="C9" s="1"/>
  <c r="D8" i="63"/>
  <c r="C8" s="1"/>
  <c r="D11"/>
  <c r="C11" s="1"/>
  <c r="D14"/>
  <c r="C14" s="1"/>
  <c r="A18"/>
  <c r="B18"/>
  <c r="F18"/>
  <c r="G18"/>
  <c r="I18"/>
  <c r="K19"/>
  <c r="C24"/>
  <c r="D24"/>
  <c r="Y24"/>
  <c r="D27"/>
  <c r="C27" s="1"/>
  <c r="Y27"/>
  <c r="D30"/>
  <c r="C30" s="1"/>
  <c r="Y30"/>
  <c r="A34"/>
  <c r="B34"/>
  <c r="F34"/>
  <c r="G34"/>
  <c r="N35" s="1"/>
  <c r="I34"/>
  <c r="D41"/>
  <c r="C41" s="1"/>
  <c r="D44"/>
  <c r="D47"/>
  <c r="C47" s="1"/>
  <c r="A51"/>
  <c r="B51"/>
  <c r="F51"/>
  <c r="G51"/>
  <c r="N52" s="1"/>
  <c r="I51"/>
  <c r="D57"/>
  <c r="C57" s="1"/>
  <c r="D60"/>
  <c r="C60" s="1"/>
  <c r="D63"/>
  <c r="C63" s="1"/>
  <c r="A67"/>
  <c r="B67"/>
  <c r="F67"/>
  <c r="G67"/>
  <c r="N68" s="1"/>
  <c r="I67"/>
  <c r="D73"/>
  <c r="C73" s="1"/>
  <c r="D76"/>
  <c r="C76" s="1"/>
  <c r="D79"/>
  <c r="C79" s="1"/>
  <c r="A83"/>
  <c r="B83"/>
  <c r="F83"/>
  <c r="G83"/>
  <c r="N84" s="1"/>
  <c r="I83"/>
  <c r="A100"/>
  <c r="B100"/>
  <c r="C100"/>
  <c r="V100" s="1"/>
  <c r="D100"/>
  <c r="F100"/>
  <c r="M101" s="1"/>
  <c r="G100"/>
  <c r="I100"/>
  <c r="K101"/>
  <c r="N101"/>
  <c r="A189"/>
  <c r="A191"/>
  <c r="A193"/>
  <c r="A195"/>
  <c r="A197"/>
  <c r="A199"/>
  <c r="D199"/>
  <c r="V199"/>
  <c r="R217"/>
  <c r="Y217"/>
  <c r="AA217"/>
  <c r="A218"/>
  <c r="B218" l="1"/>
  <c r="B102" i="119"/>
  <c r="A17" i="15" s="1"/>
  <c r="C39" i="119"/>
  <c r="M68" i="63"/>
  <c r="I218"/>
  <c r="M35"/>
  <c r="D98" i="119"/>
  <c r="C98"/>
  <c r="C78"/>
  <c r="D58"/>
  <c r="F102"/>
  <c r="G102"/>
  <c r="C18"/>
  <c r="D18"/>
  <c r="D39"/>
  <c r="C55"/>
  <c r="C58" s="1"/>
  <c r="M52" i="63"/>
  <c r="M84"/>
  <c r="N218" s="1"/>
  <c r="C83"/>
  <c r="V83" s="1"/>
  <c r="D83"/>
  <c r="C67"/>
  <c r="V67" s="1"/>
  <c r="D67"/>
  <c r="O218"/>
  <c r="D51"/>
  <c r="C44"/>
  <c r="C51" s="1"/>
  <c r="V51" s="1"/>
  <c r="F218"/>
  <c r="C34"/>
  <c r="V34" s="1"/>
  <c r="G218"/>
  <c r="D34"/>
  <c r="C18"/>
  <c r="V18" s="1"/>
  <c r="D18"/>
  <c r="C102" i="119" l="1"/>
  <c r="D218" i="63"/>
  <c r="C218"/>
  <c r="W217" s="1"/>
  <c r="D46" i="33"/>
  <c r="E27"/>
  <c r="E28" s="1"/>
  <c r="E29" s="1"/>
  <c r="E30" s="1"/>
  <c r="E31" s="1"/>
  <c r="K25"/>
  <c r="D25"/>
  <c r="L6"/>
  <c r="L7" s="1"/>
  <c r="L8" s="1"/>
  <c r="E6"/>
  <c r="E7" s="1"/>
  <c r="E8" s="1"/>
  <c r="E9" s="1"/>
  <c r="D46" i="118"/>
  <c r="E27"/>
  <c r="E28" s="1"/>
  <c r="E29" s="1"/>
  <c r="E30" s="1"/>
  <c r="E31" s="1"/>
  <c r="K25"/>
  <c r="D25"/>
  <c r="O10"/>
  <c r="L6"/>
  <c r="L7" s="1"/>
  <c r="L8" s="1"/>
  <c r="L9" s="1"/>
  <c r="E6"/>
  <c r="E7" s="1"/>
  <c r="E8" s="1"/>
  <c r="E9" s="1"/>
  <c r="E10" s="1"/>
  <c r="K3" i="36"/>
  <c r="K3" i="35"/>
  <c r="K3" i="34"/>
  <c r="K3" i="33"/>
  <c r="K46" l="1"/>
  <c r="K46" i="118"/>
  <c r="D46" i="117" l="1"/>
  <c r="K107" i="122" s="1"/>
  <c r="O28" i="117"/>
  <c r="E27"/>
  <c r="E28" s="1"/>
  <c r="E29" s="1"/>
  <c r="E30" s="1"/>
  <c r="E31" s="1"/>
  <c r="E32" s="1"/>
  <c r="K25"/>
  <c r="K104" i="122" s="1"/>
  <c r="D25" i="117"/>
  <c r="K101" i="122" s="1"/>
  <c r="O10" i="117"/>
  <c r="O7"/>
  <c r="L6"/>
  <c r="L7" s="1"/>
  <c r="L8" s="1"/>
  <c r="L9" s="1"/>
  <c r="L10" s="1"/>
  <c r="E6"/>
  <c r="E7" s="1"/>
  <c r="E8" s="1"/>
  <c r="E9" s="1"/>
  <c r="D46" i="116"/>
  <c r="K88" i="122" s="1"/>
  <c r="O28" i="116"/>
  <c r="E27"/>
  <c r="E28" s="1"/>
  <c r="K25"/>
  <c r="K85" i="122" s="1"/>
  <c r="D25" i="116"/>
  <c r="K82" i="122" s="1"/>
  <c r="O10" i="116"/>
  <c r="O7"/>
  <c r="L6"/>
  <c r="L7" s="1"/>
  <c r="E6"/>
  <c r="E7" s="1"/>
  <c r="E8" s="1"/>
  <c r="E9" s="1"/>
  <c r="E10" s="1"/>
  <c r="E11" s="1"/>
  <c r="D46" i="115"/>
  <c r="K69" i="122" s="1"/>
  <c r="O28" i="115"/>
  <c r="E27"/>
  <c r="E28" s="1"/>
  <c r="E29" s="1"/>
  <c r="E30" s="1"/>
  <c r="K25"/>
  <c r="K66" i="122" s="1"/>
  <c r="D25" i="115"/>
  <c r="K63" i="122" s="1"/>
  <c r="O10" i="115"/>
  <c r="O7"/>
  <c r="L6"/>
  <c r="L7" s="1"/>
  <c r="L8" s="1"/>
  <c r="L9" s="1"/>
  <c r="L10" s="1"/>
  <c r="L11" s="1"/>
  <c r="L12" s="1"/>
  <c r="E6"/>
  <c r="E7" s="1"/>
  <c r="E8" s="1"/>
  <c r="E9" s="1"/>
  <c r="E10" s="1"/>
  <c r="E11" s="1"/>
  <c r="E12" s="1"/>
  <c r="K3" i="89"/>
  <c r="K3" i="116" s="1"/>
  <c r="D46" i="114"/>
  <c r="K50" i="122" s="1"/>
  <c r="O28" i="114"/>
  <c r="E27"/>
  <c r="E28" s="1"/>
  <c r="E29" s="1"/>
  <c r="K25"/>
  <c r="K47" i="122" s="1"/>
  <c r="D25" i="114"/>
  <c r="K44" i="122" s="1"/>
  <c r="O10" i="114"/>
  <c r="O7"/>
  <c r="L6"/>
  <c r="L7" s="1"/>
  <c r="L8" s="1"/>
  <c r="L9" s="1"/>
  <c r="L10" s="1"/>
  <c r="E6"/>
  <c r="E7" s="1"/>
  <c r="E8" s="1"/>
  <c r="E9" s="1"/>
  <c r="E10" s="1"/>
  <c r="K25" i="89"/>
  <c r="K28" i="122" s="1"/>
  <c r="D25" i="89"/>
  <c r="K25" i="122" s="1"/>
  <c r="D46" i="89"/>
  <c r="K31" i="122" s="1"/>
  <c r="K25" i="88"/>
  <c r="K10" i="122" s="1"/>
  <c r="D25" i="88"/>
  <c r="K7" i="122" s="1"/>
  <c r="K53" l="1"/>
  <c r="K110"/>
  <c r="K91"/>
  <c r="K72"/>
  <c r="K34"/>
  <c r="K3" i="117"/>
  <c r="K3" i="114"/>
  <c r="K3" i="115"/>
  <c r="K46" i="114"/>
  <c r="K46" i="117"/>
  <c r="K46" i="116"/>
  <c r="K46" i="115"/>
  <c r="K3" i="57" l="1"/>
  <c r="K3" i="53"/>
  <c r="K3" i="51"/>
  <c r="K3" i="23"/>
  <c r="A13" i="112" l="1"/>
  <c r="D46" i="111" l="1"/>
  <c r="O28"/>
  <c r="N77" i="131" s="1"/>
  <c r="K25" i="111"/>
  <c r="D25"/>
  <c r="O10"/>
  <c r="N74" i="131" s="1"/>
  <c r="O7" i="111"/>
  <c r="N71" i="131" s="1"/>
  <c r="K4" i="69"/>
  <c r="E4"/>
  <c r="A4"/>
  <c r="K4" i="62"/>
  <c r="E4"/>
  <c r="A5" i="69"/>
  <c r="C3" i="66"/>
  <c r="K2"/>
  <c r="K2" i="67" s="1"/>
  <c r="K3" i="66"/>
  <c r="K3" i="67" s="1"/>
  <c r="K3" i="68" s="1"/>
  <c r="D2" i="66"/>
  <c r="D2" i="67" s="1"/>
  <c r="K3" i="65"/>
  <c r="K2"/>
  <c r="D2"/>
  <c r="K2" i="75" l="1"/>
  <c r="K2" i="32"/>
  <c r="K2" i="118"/>
  <c r="K2" i="36"/>
  <c r="K2" i="35"/>
  <c r="K2" i="34"/>
  <c r="K2" i="33"/>
  <c r="K2" i="115"/>
  <c r="K2" i="117"/>
  <c r="K2" i="116"/>
  <c r="K2" i="114"/>
  <c r="K2" i="88"/>
  <c r="K2" i="23"/>
  <c r="K2" i="89"/>
  <c r="K2" i="57"/>
  <c r="K2" i="53"/>
  <c r="K2" i="51"/>
  <c r="K2" i="50"/>
  <c r="D2" i="32"/>
  <c r="D2" i="118"/>
  <c r="D2" i="36"/>
  <c r="D2" i="35"/>
  <c r="D2" i="34"/>
  <c r="D2" i="33"/>
  <c r="D2" i="115"/>
  <c r="D2" i="114"/>
  <c r="D2" i="117"/>
  <c r="D2" i="116"/>
  <c r="D2" i="53"/>
  <c r="D2" i="51"/>
  <c r="D2" i="88"/>
  <c r="D2" i="89"/>
  <c r="D2" i="57"/>
  <c r="D2" i="23"/>
  <c r="D2" i="50"/>
  <c r="K46" i="111"/>
  <c r="D2" i="74"/>
  <c r="D2" i="68"/>
  <c r="D2" i="75"/>
  <c r="D2" i="71"/>
  <c r="D2" i="111"/>
  <c r="D2" i="72"/>
  <c r="D2" i="73"/>
  <c r="K2" i="74"/>
  <c r="K2" i="73"/>
  <c r="K2" i="68"/>
  <c r="K2" i="72"/>
  <c r="K2" i="111"/>
  <c r="A5" i="62"/>
  <c r="A4"/>
  <c r="A5" i="103"/>
  <c r="E27" i="36" l="1"/>
  <c r="E28" s="1"/>
  <c r="E29" s="1"/>
  <c r="K25"/>
  <c r="D25"/>
  <c r="L6"/>
  <c r="L7" s="1"/>
  <c r="L8" s="1"/>
  <c r="L9" s="1"/>
  <c r="E6"/>
  <c r="E7" s="1"/>
  <c r="E8" s="1"/>
  <c r="E9" s="1"/>
  <c r="E10" s="1"/>
  <c r="E11" s="1"/>
  <c r="E27" i="35"/>
  <c r="E28" s="1"/>
  <c r="E29" s="1"/>
  <c r="E30" s="1"/>
  <c r="E31" s="1"/>
  <c r="E32" s="1"/>
  <c r="E33" s="1"/>
  <c r="K25"/>
  <c r="D25"/>
  <c r="L6"/>
  <c r="L7" s="1"/>
  <c r="L8" s="1"/>
  <c r="E6"/>
  <c r="E7" s="1"/>
  <c r="E8" s="1"/>
  <c r="E9" s="1"/>
  <c r="E10" s="1"/>
  <c r="E27" i="34"/>
  <c r="E28" s="1"/>
  <c r="E29" s="1"/>
  <c r="E30" s="1"/>
  <c r="E31" s="1"/>
  <c r="K25"/>
  <c r="D25"/>
  <c r="L6"/>
  <c r="L7" s="1"/>
  <c r="L8" s="1"/>
  <c r="E6"/>
  <c r="E7" s="1"/>
  <c r="E8" s="1"/>
  <c r="E9" s="1"/>
  <c r="E10" s="1"/>
  <c r="E27" i="32"/>
  <c r="E28" s="1"/>
  <c r="E29" s="1"/>
  <c r="E30" s="1"/>
  <c r="E31" s="1"/>
  <c r="E32" s="1"/>
  <c r="E33" s="1"/>
  <c r="K25"/>
  <c r="J10" i="124" s="1"/>
  <c r="D25" i="32"/>
  <c r="J7" i="124" s="1"/>
  <c r="L6" i="32"/>
  <c r="L7" s="1"/>
  <c r="L8" s="1"/>
  <c r="L9" s="1"/>
  <c r="L10" s="1"/>
  <c r="L11" s="1"/>
  <c r="L12" s="1"/>
  <c r="L13" s="1"/>
  <c r="E6"/>
  <c r="E7" s="1"/>
  <c r="E8" s="1"/>
  <c r="E9" s="1"/>
  <c r="E27" i="89"/>
  <c r="E28" s="1"/>
  <c r="E29" s="1"/>
  <c r="E30" s="1"/>
  <c r="E31" s="1"/>
  <c r="L6"/>
  <c r="L7" s="1"/>
  <c r="L8" s="1"/>
  <c r="L9" s="1"/>
  <c r="L10" s="1"/>
  <c r="L11" s="1"/>
  <c r="L12" s="1"/>
  <c r="E6"/>
  <c r="E7" s="1"/>
  <c r="E8" s="1"/>
  <c r="E9" s="1"/>
  <c r="E27" i="88"/>
  <c r="E28" s="1"/>
  <c r="E29" s="1"/>
  <c r="E30" s="1"/>
  <c r="E31" s="1"/>
  <c r="E32" s="1"/>
  <c r="L6"/>
  <c r="L7" s="1"/>
  <c r="L8" s="1"/>
  <c r="L9" s="1"/>
  <c r="L10" s="1"/>
  <c r="L11" s="1"/>
  <c r="L12" s="1"/>
  <c r="E6"/>
  <c r="E7" s="1"/>
  <c r="E8" s="1"/>
  <c r="E9" s="1"/>
  <c r="E10" s="1"/>
  <c r="E11" s="1"/>
  <c r="E12" s="1"/>
  <c r="C7" i="92" l="1"/>
  <c r="O7" i="50"/>
  <c r="N9" i="119" s="1"/>
  <c r="C8" i="15"/>
  <c r="C7"/>
  <c r="D25" i="71" l="1"/>
  <c r="C8" i="69"/>
  <c r="C8" i="62"/>
  <c r="C10" i="1" s="1"/>
  <c r="C7" i="62"/>
  <c r="C9" i="1" s="1"/>
  <c r="A2" i="62" l="1"/>
  <c r="A2" i="79" s="1"/>
  <c r="O4" i="62"/>
  <c r="A1" i="63" s="1"/>
  <c r="O4" i="69"/>
  <c r="A2" i="102" s="1"/>
  <c r="A2" i="69"/>
  <c r="A24" i="1"/>
  <c r="A23"/>
  <c r="A21"/>
  <c r="K21"/>
  <c r="K22"/>
  <c r="K23"/>
  <c r="K24"/>
  <c r="K20"/>
  <c r="R21"/>
  <c r="R22"/>
  <c r="R23"/>
  <c r="R20"/>
  <c r="D15"/>
  <c r="G15"/>
  <c r="I14"/>
  <c r="A14"/>
  <c r="A5" i="92"/>
  <c r="O4"/>
  <c r="K4"/>
  <c r="E4"/>
  <c r="A4"/>
  <c r="A2"/>
  <c r="A2" i="105" l="1"/>
  <c r="A2" i="123"/>
  <c r="O4" i="79"/>
  <c r="O28" i="89" l="1"/>
  <c r="O10"/>
  <c r="O7"/>
  <c r="D46" i="88"/>
  <c r="K13" i="122" s="1"/>
  <c r="K16" s="1"/>
  <c r="K114" s="1"/>
  <c r="R10" i="92" s="1"/>
  <c r="O28" i="88"/>
  <c r="O10"/>
  <c r="O7"/>
  <c r="R7" i="92" l="1"/>
  <c r="K46" i="88"/>
  <c r="M8" i="92" l="1"/>
  <c r="K10"/>
  <c r="A10" s="1"/>
  <c r="M7"/>
  <c r="A5" i="79"/>
  <c r="K4"/>
  <c r="E4"/>
  <c r="A4"/>
  <c r="D46" i="75"/>
  <c r="O28"/>
  <c r="N65" i="131" s="1"/>
  <c r="K25" i="75"/>
  <c r="D25"/>
  <c r="O10"/>
  <c r="N62" i="131" s="1"/>
  <c r="O7" i="75"/>
  <c r="N59" i="131" s="1"/>
  <c r="D46" i="74"/>
  <c r="O28"/>
  <c r="N53" i="131" s="1"/>
  <c r="K25" i="74"/>
  <c r="D25"/>
  <c r="O10"/>
  <c r="N50" i="131" s="1"/>
  <c r="O7" i="74"/>
  <c r="N47" i="131" s="1"/>
  <c r="D46" i="73"/>
  <c r="O28"/>
  <c r="N41" i="131" s="1"/>
  <c r="K25" i="73"/>
  <c r="D25"/>
  <c r="O10"/>
  <c r="N38" i="131" s="1"/>
  <c r="O7" i="73"/>
  <c r="N35" i="131" s="1"/>
  <c r="D46" i="72"/>
  <c r="O28"/>
  <c r="N28" i="131" s="1"/>
  <c r="K25" i="72"/>
  <c r="D25"/>
  <c r="O10"/>
  <c r="N25" i="131" s="1"/>
  <c r="O7" i="72"/>
  <c r="N22" i="131" s="1"/>
  <c r="D46" i="71"/>
  <c r="O28"/>
  <c r="N15" i="131" s="1"/>
  <c r="K25" i="71"/>
  <c r="O10"/>
  <c r="N12" i="131" s="1"/>
  <c r="O7" i="71"/>
  <c r="N9" i="131" s="1"/>
  <c r="P13" i="69"/>
  <c r="N15" i="1"/>
  <c r="L15"/>
  <c r="D46" i="68"/>
  <c r="K79" i="63" s="1"/>
  <c r="O28" i="68"/>
  <c r="N79" i="63" s="1"/>
  <c r="K25" i="68"/>
  <c r="K76" i="63" s="1"/>
  <c r="D25" i="68"/>
  <c r="K73" i="63" s="1"/>
  <c r="O10" i="68"/>
  <c r="N76" i="63" s="1"/>
  <c r="O7" i="68"/>
  <c r="N73" i="63" s="1"/>
  <c r="D46" i="67"/>
  <c r="O28"/>
  <c r="N63" i="63" s="1"/>
  <c r="K25" i="67"/>
  <c r="K60" i="63" s="1"/>
  <c r="D25" i="67"/>
  <c r="K57" i="63" s="1"/>
  <c r="O10" i="67"/>
  <c r="N60" i="63" s="1"/>
  <c r="O7" i="67"/>
  <c r="N57" i="63" s="1"/>
  <c r="D46" i="66"/>
  <c r="K47" i="63" s="1"/>
  <c r="O28" i="66"/>
  <c r="N47" i="63" s="1"/>
  <c r="K25" i="66"/>
  <c r="K44" i="63" s="1"/>
  <c r="D25" i="66"/>
  <c r="K41" i="63" s="1"/>
  <c r="O10" i="66"/>
  <c r="N44" i="63" s="1"/>
  <c r="O7" i="66"/>
  <c r="N41" i="63" s="1"/>
  <c r="D46" i="65"/>
  <c r="K30" i="63" s="1"/>
  <c r="O28" i="65"/>
  <c r="N30" i="63" s="1"/>
  <c r="K25" i="65"/>
  <c r="K27" i="63" s="1"/>
  <c r="D25" i="65"/>
  <c r="K24" i="63" s="1"/>
  <c r="O10" i="65"/>
  <c r="N27" i="63" s="1"/>
  <c r="O7" i="65"/>
  <c r="N24" i="63" s="1"/>
  <c r="D46" i="64"/>
  <c r="O28"/>
  <c r="N14" i="63" s="1"/>
  <c r="K25" i="64"/>
  <c r="D25"/>
  <c r="O10"/>
  <c r="N11" i="63" s="1"/>
  <c r="O7" i="64"/>
  <c r="N8" i="63" s="1"/>
  <c r="P13" i="62"/>
  <c r="K35" i="63" l="1"/>
  <c r="K68"/>
  <c r="K84"/>
  <c r="K52"/>
  <c r="K218"/>
  <c r="K7" i="92"/>
  <c r="A7" s="1"/>
  <c r="K46" i="65"/>
  <c r="K46" i="64"/>
  <c r="K46" i="75"/>
  <c r="K46" i="74"/>
  <c r="K46" i="73"/>
  <c r="K46" i="67"/>
  <c r="K46" i="66"/>
  <c r="R21" i="62"/>
  <c r="A17"/>
  <c r="M11"/>
  <c r="M8" s="1"/>
  <c r="M10"/>
  <c r="M7" s="1"/>
  <c r="H10"/>
  <c r="H7" s="1"/>
  <c r="K46" i="68"/>
  <c r="K46" i="71"/>
  <c r="K46" i="72"/>
  <c r="M8" i="69"/>
  <c r="R10" i="62" l="1"/>
  <c r="R7" s="1"/>
  <c r="R7" i="69"/>
  <c r="M7"/>
  <c r="K10"/>
  <c r="K10" i="62"/>
  <c r="K7" s="1"/>
  <c r="A10" l="1"/>
  <c r="R13" s="1"/>
  <c r="A7"/>
  <c r="A10" i="69"/>
  <c r="R13" s="1"/>
  <c r="K7"/>
  <c r="A7" s="1"/>
  <c r="D46" i="57" l="1"/>
  <c r="K95" i="119" s="1"/>
  <c r="O28" i="57"/>
  <c r="E27"/>
  <c r="E28" s="1"/>
  <c r="E29" s="1"/>
  <c r="E30" s="1"/>
  <c r="E31" s="1"/>
  <c r="E32" s="1"/>
  <c r="K25"/>
  <c r="K92" i="119" s="1"/>
  <c r="D25" i="57"/>
  <c r="K89" i="119" s="1"/>
  <c r="O10" i="57"/>
  <c r="O7"/>
  <c r="L6"/>
  <c r="L7" s="1"/>
  <c r="L8" s="1"/>
  <c r="L9" s="1"/>
  <c r="L10" s="1"/>
  <c r="L11" s="1"/>
  <c r="L12" s="1"/>
  <c r="L13" s="1"/>
  <c r="E6"/>
  <c r="E7" s="1"/>
  <c r="E8" s="1"/>
  <c r="E9" s="1"/>
  <c r="E10" s="1"/>
  <c r="E11" s="1"/>
  <c r="K98" i="119" l="1"/>
  <c r="K46" i="57"/>
  <c r="C13" i="1" l="1"/>
  <c r="C12" l="1"/>
  <c r="O28" i="51" l="1"/>
  <c r="O28" i="53"/>
  <c r="O7"/>
  <c r="E27" i="23" l="1"/>
  <c r="E28" s="1"/>
  <c r="E29" s="1"/>
  <c r="E30" s="1"/>
  <c r="E31" s="1"/>
  <c r="E32" s="1"/>
  <c r="K25"/>
  <c r="K31" i="119" s="1"/>
  <c r="D25" i="23"/>
  <c r="K28" i="119" s="1"/>
  <c r="L6" i="23"/>
  <c r="L7" s="1"/>
  <c r="L8" s="1"/>
  <c r="L9" s="1"/>
  <c r="E6"/>
  <c r="E7" s="1"/>
  <c r="E8" s="1"/>
  <c r="E9" s="1"/>
  <c r="E10" s="1"/>
  <c r="E11" s="1"/>
  <c r="D46" i="53"/>
  <c r="K75" i="119" s="1"/>
  <c r="E27" i="53"/>
  <c r="E28" s="1"/>
  <c r="E29" s="1"/>
  <c r="E30" s="1"/>
  <c r="E31" s="1"/>
  <c r="K25"/>
  <c r="K72" i="119" s="1"/>
  <c r="D25" i="53"/>
  <c r="K69" i="119" s="1"/>
  <c r="O10" i="53"/>
  <c r="L6"/>
  <c r="L7" s="1"/>
  <c r="L8" s="1"/>
  <c r="L9" s="1"/>
  <c r="L10" s="1"/>
  <c r="L11" s="1"/>
  <c r="L12" s="1"/>
  <c r="L13" s="1"/>
  <c r="E6"/>
  <c r="E7" s="1"/>
  <c r="E8" s="1"/>
  <c r="E9" s="1"/>
  <c r="E10" s="1"/>
  <c r="D46" i="51"/>
  <c r="K55" i="119" s="1"/>
  <c r="E27" i="51"/>
  <c r="E28" s="1"/>
  <c r="E29" s="1"/>
  <c r="E30" s="1"/>
  <c r="E31" s="1"/>
  <c r="E32" s="1"/>
  <c r="K25"/>
  <c r="K52" i="119" s="1"/>
  <c r="D25" i="51"/>
  <c r="K49" i="119" s="1"/>
  <c r="O10" i="51"/>
  <c r="O7"/>
  <c r="L6"/>
  <c r="L7" s="1"/>
  <c r="L8" s="1"/>
  <c r="L9" s="1"/>
  <c r="L10" s="1"/>
  <c r="E6"/>
  <c r="E7" s="1"/>
  <c r="E8" s="1"/>
  <c r="D46" i="50"/>
  <c r="K15" i="119" s="1"/>
  <c r="O28" i="50"/>
  <c r="N15" i="119" s="1"/>
  <c r="E27" i="50"/>
  <c r="E28" s="1"/>
  <c r="E29" s="1"/>
  <c r="E30" s="1"/>
  <c r="K25"/>
  <c r="K12" i="119" s="1"/>
  <c r="D25" i="50"/>
  <c r="K9" i="119" s="1"/>
  <c r="O10" i="50"/>
  <c r="N12" i="119" s="1"/>
  <c r="L6" i="50"/>
  <c r="L7" s="1"/>
  <c r="L8" s="1"/>
  <c r="L9" s="1"/>
  <c r="E6"/>
  <c r="E7" s="1"/>
  <c r="E8" s="1"/>
  <c r="E9" s="1"/>
  <c r="E10" s="1"/>
  <c r="E11" s="1"/>
  <c r="E12" s="1"/>
  <c r="E13" s="1"/>
  <c r="E14" s="1"/>
  <c r="E15" s="1"/>
  <c r="K78" i="119" l="1"/>
  <c r="K18"/>
  <c r="K46" i="53"/>
  <c r="K46" i="50"/>
  <c r="K46" i="51"/>
  <c r="D46" i="36" l="1"/>
  <c r="D46" i="35"/>
  <c r="D46" i="34"/>
  <c r="K46" i="36" l="1"/>
  <c r="K46" i="35"/>
  <c r="K46" i="34"/>
  <c r="D46" i="32"/>
  <c r="J13" i="124" s="1"/>
  <c r="J16" s="1"/>
  <c r="J114" s="1"/>
  <c r="R10" i="17" s="1"/>
  <c r="M7" i="124"/>
  <c r="K46" i="32" l="1"/>
  <c r="D46" i="23" l="1"/>
  <c r="K35" i="119" s="1"/>
  <c r="K39" s="1"/>
  <c r="K102" s="1"/>
  <c r="K46" i="23" l="1"/>
  <c r="O28" l="1"/>
  <c r="N35" i="119" s="1"/>
  <c r="O10" i="23"/>
  <c r="N31" i="119" s="1"/>
  <c r="O7" i="23"/>
  <c r="N28" i="119" s="1"/>
  <c r="A5" i="15" l="1"/>
  <c r="A20" i="1" l="1"/>
  <c r="A5" i="19" l="1"/>
  <c r="K4"/>
  <c r="E4"/>
  <c r="A4"/>
  <c r="O4" l="1"/>
  <c r="A2"/>
  <c r="P13" i="17"/>
  <c r="P15" i="1" s="1"/>
  <c r="A5" i="17"/>
  <c r="O4"/>
  <c r="A2" i="103" s="1"/>
  <c r="K4" i="17"/>
  <c r="E4"/>
  <c r="A4"/>
  <c r="A2"/>
  <c r="O4" i="15" l="1"/>
  <c r="A1" i="119" s="1"/>
  <c r="A21" s="1"/>
  <c r="A42" s="1"/>
  <c r="A61" s="1"/>
  <c r="A81" s="1"/>
  <c r="K4" i="15"/>
  <c r="E4"/>
  <c r="A4"/>
  <c r="A2"/>
  <c r="A2" i="106" l="1"/>
  <c r="H7" i="15"/>
  <c r="H9" i="1" s="1"/>
  <c r="R24" l="1"/>
  <c r="H12"/>
  <c r="K10" i="17"/>
  <c r="A10" s="1"/>
  <c r="R13" s="1"/>
  <c r="M12" i="1" l="1"/>
  <c r="M7" i="15"/>
  <c r="M9" i="1" s="1"/>
  <c r="R12"/>
  <c r="R7" i="15"/>
  <c r="R9" i="1" s="1"/>
  <c r="M13"/>
  <c r="M8" i="15"/>
  <c r="M10" i="1" s="1"/>
  <c r="K10" i="15"/>
  <c r="K9" i="1" l="1"/>
  <c r="A9" s="1"/>
  <c r="A10" i="15"/>
  <c r="R13" s="1"/>
  <c r="K7"/>
  <c r="A7" s="1"/>
  <c r="K12" i="1"/>
  <c r="A12" s="1"/>
  <c r="R15" s="1"/>
  <c r="C3" i="67"/>
  <c r="C3" i="118" l="1"/>
  <c r="C3" i="36"/>
  <c r="C3" i="35"/>
  <c r="C3" i="34"/>
  <c r="C3" i="33"/>
  <c r="C3" i="32"/>
  <c r="C3" i="117"/>
  <c r="C3" i="115"/>
  <c r="C3" i="116"/>
  <c r="C3" i="114"/>
  <c r="C3" i="89"/>
  <c r="C3" i="57"/>
  <c r="C3" i="53"/>
  <c r="C3" i="51"/>
  <c r="C3" i="88"/>
  <c r="C3" i="23"/>
  <c r="C3" i="50"/>
  <c r="C3" i="111"/>
  <c r="C3" i="72"/>
  <c r="C3" i="73"/>
  <c r="C3" i="68"/>
  <c r="C3" i="74"/>
  <c r="C3" i="75"/>
  <c r="C3" i="71"/>
</calcChain>
</file>

<file path=xl/sharedStrings.xml><?xml version="1.0" encoding="utf-8"?>
<sst xmlns="http://schemas.openxmlformats.org/spreadsheetml/2006/main" count="8451" uniqueCount="2215">
  <si>
    <t>نمبر شمار</t>
  </si>
  <si>
    <t>پولیو سے بچاو کی گھر گھر مہم</t>
  </si>
  <si>
    <t>نظرثانی کی تاریخ</t>
  </si>
  <si>
    <t>پین</t>
  </si>
  <si>
    <t>مارکرز</t>
  </si>
  <si>
    <t>چاک بکس</t>
  </si>
  <si>
    <t>DDM کارڈز کی تعداد</t>
  </si>
  <si>
    <t>ٹیلی شیٹ کی کل تعداد</t>
  </si>
  <si>
    <t>ٹیموں کی کل تعداد</t>
  </si>
  <si>
    <t>خاص توجہ طلب ٹیموں کی تعداد</t>
  </si>
  <si>
    <t>موبائل ٹیموں کی تعداد جن میں</t>
  </si>
  <si>
    <t>کم از کم ایک حکومتی ذمہ دار فرد</t>
  </si>
  <si>
    <t>جامع مسجدوں کی تعداد</t>
  </si>
  <si>
    <t>کم ازکم ایک خاتون ممبر</t>
  </si>
  <si>
    <t>کم ازکم ایک مقامی فرد</t>
  </si>
  <si>
    <t>دستخط</t>
  </si>
  <si>
    <t>زپ لاک/پلاسٹک کی تھیلیاں</t>
  </si>
  <si>
    <t>گزشتہ مہم میں رہ جانے والے بچے</t>
  </si>
  <si>
    <t>گزشتہ مہم میں رہ جانے والے بچوں کی کل تعداد</t>
  </si>
  <si>
    <t>گزشتہ دو یا دو سے زیادہ مہم میں رہ جانے والے بچوں کی تعداد</t>
  </si>
  <si>
    <t>یونین کونسل سیکٹری :ـــــــــــــــــــــــــــــــــــــــــــــــــــــــــ</t>
  </si>
  <si>
    <t>یونین کونسل مائیکروپلان کا خلاصہ</t>
  </si>
  <si>
    <t>ایریا    مائیکروپلان کا خلاصہ</t>
  </si>
  <si>
    <t xml:space="preserve">جگہ/محلہ/کالونی  </t>
  </si>
  <si>
    <t>نمبر ٹیم</t>
  </si>
  <si>
    <t>سرخ</t>
  </si>
  <si>
    <t>کل تعداد</t>
  </si>
  <si>
    <t>G1/G2/G3</t>
  </si>
  <si>
    <t>پہلے دن کا کام</t>
  </si>
  <si>
    <t>پہلے گھر کے سربراہ کا نام:</t>
  </si>
  <si>
    <t>دوسرے دن کا کام</t>
  </si>
  <si>
    <t>تیسرےدن کا کام</t>
  </si>
  <si>
    <t>تعداد:</t>
  </si>
  <si>
    <t>پولیو سے بچاوٗ کی گھر گھر مہم</t>
  </si>
  <si>
    <t>G
L
F</t>
  </si>
  <si>
    <t>مہم کا دن</t>
  </si>
  <si>
    <t>شناختی کارڈ نمبر</t>
  </si>
  <si>
    <t>(ٹیم کے کام کرنے کی ترتیب اور نقشہ کے حساب سے)</t>
  </si>
  <si>
    <t>نیلے</t>
  </si>
  <si>
    <t>گزشتہ مہم میں رہ جانے والے بچوں کی تعداد</t>
  </si>
  <si>
    <t xml:space="preserve">* G - گورنمٹ             L- مقامی             F - خاتون ممبر </t>
  </si>
  <si>
    <t>کل گھرانے</t>
  </si>
  <si>
    <t>گھرانہ: ایسے افراد جن کا کھانا پینا ایک ہی باورچی خانے سےمنسلک ہو ایک گھرانے میں شمار ہوں گے۔</t>
  </si>
  <si>
    <t>گزشتہ مہم  کے  گھروں کی کل تعداد</t>
  </si>
  <si>
    <t>یونین کونسل انچارج :ـــــــــــــــــــــــــــــــــــــــــــــــــــــــــــــــــ</t>
  </si>
  <si>
    <t>مذہبی مدارس کی تعداد</t>
  </si>
  <si>
    <t>کل ایریا انچارجز کی تعداد</t>
  </si>
  <si>
    <t>خواتین ایریا انچارجز کی تعداد</t>
  </si>
  <si>
    <t>گورنمنٹ ایریا انچاجز کی تعداد</t>
  </si>
  <si>
    <t>کتنے ایریا انچارجز گزشتہ  2 یا 2 سے زیادہ مہم سے کام کر رہے ہیں:</t>
  </si>
  <si>
    <t>نام ٹیم کارکن اور عہدہ</t>
  </si>
  <si>
    <t>کیفیت</t>
  </si>
  <si>
    <t>گزشتہ مہم کے بعد کتنے زیرو ڈوز بچوں کو حفاظتی ٹیکے لگائے گئے</t>
  </si>
  <si>
    <t>پولیو ویکسین 
خوراکیں</t>
  </si>
  <si>
    <t>وٹامن اے کے کیپسول</t>
  </si>
  <si>
    <t>خاص توجہ طلب آبادی  :خانہ بدوش ،بھٹہ خشت میں رہائش پذیر،افغان مہاجرینIDPs ،  موسمی مہاجر،دیگر متحرک آبادیا ں (کھیتی باڑی سے منسلک ، ذریعہ معاش سے منسلک  وغیرہ)</t>
  </si>
  <si>
    <t>ایریا مائیکرو پلان شیٹ  /آپریشنل پلان</t>
  </si>
  <si>
    <t>چوتھےدن کا کام</t>
  </si>
  <si>
    <t>٭     ٹرانزٹ پوائینٹ پر وائیٹامن اے نہیں دئے جائیں گے۔</t>
  </si>
  <si>
    <t>فکسڈ سائیٹ         یا     ٹرانزٹ پوائیٹ</t>
  </si>
  <si>
    <t>5سال سے کم عمر بچوں کی تعداد</t>
  </si>
  <si>
    <t>پانچ سال سے کم گھروں کے بچوں کی تعداد</t>
  </si>
  <si>
    <t xml:space="preserve"> </t>
  </si>
  <si>
    <t xml:space="preserve">School/Madrassa based activities </t>
  </si>
  <si>
    <t>Other need-based mobilizations activities</t>
  </si>
  <si>
    <t>Parental engagement activities for persistently missed children/refusals/others</t>
  </si>
  <si>
    <t>Signature DPCR Focal Person</t>
  </si>
  <si>
    <t>Signature of UC Incharge</t>
  </si>
  <si>
    <t>Masjid announcement and Masjid-based activities</t>
  </si>
  <si>
    <t>سکول /مدارس کے بچوں کی تعداد</t>
  </si>
  <si>
    <t xml:space="preserve"> کل بچے</t>
  </si>
  <si>
    <t>جگہ/محلہ/کالونی  /سکول  یا   مدرسہ کا نام</t>
  </si>
  <si>
    <t>گاؤں کا نام</t>
  </si>
  <si>
    <t>درکار اشیاء</t>
  </si>
  <si>
    <t>مارکر</t>
  </si>
  <si>
    <t>چاک</t>
  </si>
  <si>
    <t>ڈراپر</t>
  </si>
  <si>
    <t>پلاسٹک کی تھیلیاں</t>
  </si>
  <si>
    <t>وٹامن کیپسول</t>
  </si>
  <si>
    <t>ٹوٹل</t>
  </si>
  <si>
    <t>مسلسل رہ جانے والے بچے: ایسے بچے جن کو گزشتہ 2 یا 2 سے زیادہ مہم میں پولیو ویکسین نہیں دی جا سکی</t>
  </si>
  <si>
    <t>Visibility and IEC dissemination (If any)</t>
  </si>
  <si>
    <t xml:space="preserve">سکول/مدرسہ </t>
  </si>
  <si>
    <t>5سال سے کم عمر بچوں کی تعداد
 گزشتہ مہم میں 5 سال سے کم عمر کتنے بچوں کو ویکسین پلائی گئی</t>
  </si>
  <si>
    <t>یونین کونسل میں سماجی تحریک کیلئے منصوبہ سازی</t>
  </si>
  <si>
    <t>ضلع</t>
  </si>
  <si>
    <t>صوبہ</t>
  </si>
  <si>
    <t>یوسی انچارج</t>
  </si>
  <si>
    <t>Venue  جگہ</t>
  </si>
  <si>
    <t>Date تاریخ</t>
  </si>
  <si>
    <t xml:space="preserve">Time  وقت  </t>
  </si>
  <si>
    <t>Responsible Person for Meeting Arrangements زمہ داری</t>
  </si>
  <si>
    <t xml:space="preserve">Name of School/Madrassa سکول یا مدرسہ کا نام </t>
  </si>
  <si>
    <t>Date  تاریخ</t>
  </si>
  <si>
    <t xml:space="preserve">Time   وقت </t>
  </si>
  <si>
    <t xml:space="preserve">Activity Name </t>
  </si>
  <si>
    <t>Area/As Name آیریا انچارج</t>
  </si>
  <si>
    <t>Responsible Influencer با اثر افراد کا نام</t>
  </si>
  <si>
    <t>Responsible Person for Debate Arrangements تقاریر منعقد کرانے کی زمہ داری</t>
  </si>
  <si>
    <t>Name of Mosque مسجدو مدرسہ کا نام</t>
  </si>
  <si>
    <t>مساجد کے اعلانات اور مساجدو مدارس میں کی جانے والی سرگرمییاں</t>
  </si>
  <si>
    <t>Responsible Person زمہ دار فرد کا نام</t>
  </si>
  <si>
    <t>سماجی تحریک کیلئے کئے جانے والے دیگر اقدامات</t>
  </si>
  <si>
    <t>Activity سرگرمی کا نام</t>
  </si>
  <si>
    <t>گزشتہ مہم میں مسلسل رہ جائے والے بچوں کے والدین کے ساتھ بیٹھک</t>
  </si>
  <si>
    <t>بینر، فلائر یا پوسٹر وغیرہ کی تنصیب(اگر موصول ہوئے ہوں تو)</t>
  </si>
  <si>
    <t xml:space="preserve">Number of Postersپوسٹر </t>
  </si>
  <si>
    <t>Number of Bannersبینر</t>
  </si>
  <si>
    <t>Name of Areas علاقے کا نام</t>
  </si>
  <si>
    <t xml:space="preserve">Influencer engagement  </t>
  </si>
  <si>
    <t>علاقہ کے با اثر افراد کے ساتھ کی جانے والی سرگرمیاں</t>
  </si>
  <si>
    <t>پانچویں دن کا کام</t>
  </si>
  <si>
    <t>گھروں کے بچے</t>
  </si>
  <si>
    <t>متحرک آبادی کے  بچوں کی تعداد
HRMP</t>
  </si>
  <si>
    <t xml:space="preserve">UPEC/Communication Planning Meeting </t>
  </si>
  <si>
    <t>انکاری گھروں کی تعداد (بچوں کی تعداد)</t>
  </si>
  <si>
    <t xml:space="preserve">1سال سے کم </t>
  </si>
  <si>
    <t>1تا 5 سال</t>
  </si>
  <si>
    <t>گھروں کے کل بچے</t>
  </si>
  <si>
    <t>موجودہ مہم کی منصوبہ سازی     ۔۔۔ نوٹ: اگر گزشتہ مہم کے بعد علاقہ  میں کوئی سروے کیا گیا ہے تو مندرجہ ذیل پلان اس کے مطابق بنایا جا سکتا ہے۔</t>
  </si>
  <si>
    <t xml:space="preserve">   فکسڈ سائیٹ پر متوقع بچوں کی تعداد</t>
  </si>
  <si>
    <t xml:space="preserve">   ٹرانزٹ پوائینٹ پر متوقع بچوں کی تعداد</t>
  </si>
  <si>
    <t>سماجی تحریک(سوشل موبلائیزیشن) کیلئے معلومات</t>
  </si>
  <si>
    <t>حفاظتی ٹیکوں کیلئے زیرو ڈوز بچوں کا ریکارڈ</t>
  </si>
  <si>
    <t xml:space="preserve">  زیرو  ڈوز  بچوں کی تعداد</t>
  </si>
  <si>
    <t>ہائی اورہا ئیر سیکنڈری اسکولوں کی تعداد</t>
  </si>
  <si>
    <t>دونوں ممبران بالغ ہیں</t>
  </si>
  <si>
    <t>سکولوںو مدارس کی تعداد جن میں پانچ سال سے کم عمر کے بچے پڑھتے ہوں</t>
  </si>
  <si>
    <t>ضلع / ایجنسی:ــــــــملتان</t>
  </si>
  <si>
    <t>G</t>
  </si>
  <si>
    <t>P</t>
  </si>
  <si>
    <t>L</t>
  </si>
  <si>
    <t>F</t>
  </si>
  <si>
    <t>Vol</t>
  </si>
  <si>
    <t>G1</t>
  </si>
  <si>
    <t>M/W</t>
  </si>
  <si>
    <t xml:space="preserve">CNIC: 36302-8995157-6       </t>
  </si>
  <si>
    <t>Grand Totals</t>
  </si>
  <si>
    <t>ٹرانزٹ00</t>
  </si>
  <si>
    <t xml:space="preserve">عاصمہ کنولLSP </t>
  </si>
  <si>
    <t>0308-8651115</t>
  </si>
  <si>
    <t>CNIC: 36302-7388457-4</t>
  </si>
  <si>
    <t>فکسڈ2</t>
  </si>
  <si>
    <t xml:space="preserve"> مہم  کے  گھروں کی کل تعداد</t>
  </si>
  <si>
    <t>کلثوم</t>
  </si>
  <si>
    <t>تعداد کل ویکسین  وائلیں</t>
  </si>
  <si>
    <t>CNIC: 36302-9635261-5</t>
  </si>
  <si>
    <t>تعداد کل ویکسین    خوراکیں</t>
  </si>
  <si>
    <t>تعداد کل ویکسین خوراکیں</t>
  </si>
  <si>
    <t>کمیونٹی ویکسینیشن کی جگہ</t>
  </si>
  <si>
    <t>کام شروع کرنے کا وقت:</t>
  </si>
  <si>
    <t>کیچ اپ شروع کرنے کا وقت:</t>
  </si>
  <si>
    <t xml:space="preserve">                                                                     </t>
  </si>
  <si>
    <t>فکسڈ00</t>
  </si>
  <si>
    <t xml:space="preserve">موبائل   05 </t>
  </si>
  <si>
    <t>VOL</t>
  </si>
  <si>
    <t>فون نمبر</t>
  </si>
  <si>
    <t>سکول ہیڈ ٹیچر؛ ـــــــــــــــــــــــــــــــــــــــــــــــ</t>
  </si>
  <si>
    <t>ایریا  انچارج :ـــــــــــــــــــــــــــــــــــــــــــــــــــــــــــــــــ</t>
  </si>
  <si>
    <t>امام  جامع مسجد؛ ـــــــــــــــــــــــــــــــــــــــــــــــ</t>
  </si>
  <si>
    <t>علاقے کے معزز شہری:ـــــــــــــــــــــــــــــــــــــــــــــــــــــــــ</t>
  </si>
  <si>
    <t>قینچی</t>
  </si>
  <si>
    <t>District:  Multan</t>
  </si>
  <si>
    <t xml:space="preserve">Patwari/UC Secretory: </t>
  </si>
  <si>
    <t>AIC:</t>
  </si>
  <si>
    <t>Sr #</t>
  </si>
  <si>
    <t>Name of Village or Main Area</t>
  </si>
  <si>
    <t>Name of Settlement/Mohallah/Hamlet/Dera</t>
  </si>
  <si>
    <t># of HH</t>
  </si>
  <si>
    <t>Team #</t>
  </si>
  <si>
    <t>Day</t>
  </si>
  <si>
    <t>Date</t>
  </si>
  <si>
    <t>Day One</t>
  </si>
  <si>
    <t>Master List of Settlement, Mohallahs, Streets, Hamlets and Dera Jaats</t>
  </si>
  <si>
    <t>Day 3</t>
  </si>
  <si>
    <t>Day Two</t>
  </si>
  <si>
    <t>Total House</t>
  </si>
  <si>
    <t>Grand Total House (D1+D2+D3)</t>
  </si>
  <si>
    <t>یونین کونسل سیکٹری :</t>
  </si>
  <si>
    <t>رابطہ نمبر      :ــــــــــــــــــــ</t>
  </si>
  <si>
    <t>اتحاد کالونی</t>
  </si>
  <si>
    <t>سمیرا</t>
  </si>
  <si>
    <t>پہلا دن</t>
  </si>
  <si>
    <t>محمد یوسف</t>
  </si>
  <si>
    <t>جمیل</t>
  </si>
  <si>
    <t>یونس</t>
  </si>
  <si>
    <t>سعید احمد</t>
  </si>
  <si>
    <t>ایریا انچارج کا نام :ــــــــــــــــــحسن علیــــــــــــــــــ</t>
  </si>
  <si>
    <t>رابطہ نمبر      :ـ03057805681ــ کیا ایریا انچارج گورنمنٹ ملازم ہے:ــہاںــــــ جنس:  مرد</t>
  </si>
  <si>
    <t>سلیم</t>
  </si>
  <si>
    <t>ریاض</t>
  </si>
  <si>
    <t>یونین کونسل</t>
  </si>
  <si>
    <t>فون نمر</t>
  </si>
  <si>
    <t>یونین کونسل سطح کی منصوبہ سازی کی میٹینگ</t>
  </si>
  <si>
    <t>Abdul Rehman</t>
  </si>
  <si>
    <t xml:space="preserve">UCMO: </t>
  </si>
  <si>
    <t>Sr. #</t>
  </si>
  <si>
    <t>District</t>
  </si>
  <si>
    <t>Tehsil</t>
  </si>
  <si>
    <t>UC</t>
  </si>
  <si>
    <t>Name of location
/ Village / Area</t>
  </si>
  <si>
    <t xml:space="preserve">Child Name </t>
  </si>
  <si>
    <t xml:space="preserve">Father Name </t>
  </si>
  <si>
    <t>Age in months</t>
  </si>
  <si>
    <t>Local / Non-Local (guest)</t>
  </si>
  <si>
    <r>
      <t xml:space="preserve">HRG Category </t>
    </r>
    <r>
      <rPr>
        <b/>
        <sz val="11"/>
        <color rgb="FFC00000"/>
        <rFont val="Calibri"/>
        <family val="2"/>
        <scheme val="minor"/>
      </rPr>
      <t>(Pick option from The List Attached)</t>
    </r>
  </si>
  <si>
    <r>
      <t>Cast / Tribe of HRG</t>
    </r>
    <r>
      <rPr>
        <b/>
        <sz val="11"/>
        <color rgb="FFC00000"/>
        <rFont val="Calibri"/>
        <family val="2"/>
        <scheme val="minor"/>
      </rPr>
      <t xml:space="preserve"> (Pick option from The List Attached)</t>
    </r>
  </si>
  <si>
    <r>
      <t xml:space="preserve">Language </t>
    </r>
    <r>
      <rPr>
        <b/>
        <sz val="11"/>
        <color rgb="FFC00000"/>
        <rFont val="Calibri"/>
        <family val="2"/>
        <scheme val="minor"/>
      </rPr>
      <t>(Pick option from The List Attached)</t>
    </r>
  </si>
  <si>
    <r>
      <t xml:space="preserve">Major Occupation </t>
    </r>
    <r>
      <rPr>
        <b/>
        <sz val="11"/>
        <color rgb="FFC00000"/>
        <rFont val="Calibri"/>
        <family val="2"/>
        <scheme val="minor"/>
      </rPr>
      <t>(Pick option from The List Attached)</t>
    </r>
  </si>
  <si>
    <r>
      <t xml:space="preserve">Area of origin </t>
    </r>
    <r>
      <rPr>
        <b/>
        <sz val="11"/>
        <color rgb="FFC00000"/>
        <rFont val="Calibri"/>
        <family val="2"/>
        <scheme val="minor"/>
      </rPr>
      <t>(Pick option from The List Attached)</t>
    </r>
  </si>
  <si>
    <t xml:space="preserve">How long are they staying at current location </t>
  </si>
  <si>
    <r>
      <t xml:space="preserve">Where have they come from </t>
    </r>
    <r>
      <rPr>
        <b/>
        <sz val="11"/>
        <color rgb="FFC00000"/>
        <rFont val="Calibri"/>
        <family val="2"/>
        <scheme val="minor"/>
      </rPr>
      <t>(Pick option from The List Attached)</t>
    </r>
  </si>
  <si>
    <r>
      <t xml:space="preserve">What would be the next destination </t>
    </r>
    <r>
      <rPr>
        <b/>
        <sz val="11"/>
        <color rgb="FFC00000"/>
        <rFont val="Calibri"/>
        <family val="2"/>
        <scheme val="minor"/>
      </rPr>
      <t>(Pick option from The List Attached)</t>
    </r>
  </si>
  <si>
    <t>What would be the route if they will be coming back</t>
  </si>
  <si>
    <t>Name of Community Elder</t>
  </si>
  <si>
    <t>Contact #</t>
  </si>
  <si>
    <t>Contact information of Locations / Other Person</t>
  </si>
  <si>
    <t>Where they go when they become Sick</t>
  </si>
  <si>
    <t># of Routine OPV Doses</t>
  </si>
  <si>
    <t># of IPV doses (Routine)</t>
  </si>
  <si>
    <t># of IPV doses (SIA)</t>
  </si>
  <si>
    <t>Y</t>
  </si>
  <si>
    <t>Local</t>
  </si>
  <si>
    <t>Pashto</t>
  </si>
  <si>
    <t>Bilal</t>
  </si>
  <si>
    <t>Jhang</t>
  </si>
  <si>
    <t>Ramzan</t>
  </si>
  <si>
    <t>Allah Ditta</t>
  </si>
  <si>
    <t>Ahmad</t>
  </si>
  <si>
    <t>Noor Fatima</t>
  </si>
  <si>
    <t>Abbas</t>
  </si>
  <si>
    <t>Imam Bakhsh</t>
  </si>
  <si>
    <t>Iqbal</t>
  </si>
  <si>
    <t>Mehak</t>
  </si>
  <si>
    <t>ٹرانزٹ2</t>
  </si>
  <si>
    <t>مائیگرینٹ اور موبائل آبادی:</t>
  </si>
  <si>
    <r>
      <rPr>
        <b/>
        <u/>
        <sz val="16"/>
        <color theme="1"/>
        <rFont val="Jameel Noori Nastaleeq"/>
      </rPr>
      <t xml:space="preserve">  مائیگرینٹ آبادی </t>
    </r>
    <r>
      <rPr>
        <sz val="16"/>
        <color theme="1"/>
        <rFont val="Jameel Noori Nastaleeq"/>
      </rPr>
      <t xml:space="preserve">( ہجرت کر کے آئی ہوئی آبادی  افغانستان سے ، KP,Balochistanکے ان اضلاع سے جن کی سرحد یں افغانستان سے ملتی ہوں اور پولیو سے متاثرہ اضلاع جن میں ( کراچی، کوئٹہ بلاک، پشاور، خیبر South KPK) سے ہجرت کر کے آنے والی آبادی ، افغان مہاجرین IDPs) </t>
    </r>
  </si>
  <si>
    <r>
      <rPr>
        <b/>
        <u/>
        <sz val="16"/>
        <color theme="1"/>
        <rFont val="Jameel Noori Nastaleeq"/>
      </rPr>
      <t>موبائل آبادی</t>
    </r>
    <r>
      <rPr>
        <sz val="16"/>
        <color theme="1"/>
        <rFont val="Jameel Noori Nastaleeq"/>
      </rPr>
      <t>( خانہ بدوش ، بھٹہ خشت، موسمی مہاجر، دیگر متحرک آبادیاں (کھیتی باڑی سے منسلک ، ذریعہ معاش سے منسلک وغیرہ)</t>
    </r>
  </si>
  <si>
    <t>مائیگرینٹ اور موبائل آبادی کے بچوں کی تعداد 
Migrant and Mobile</t>
  </si>
  <si>
    <t>فکسڈ0</t>
  </si>
  <si>
    <t>موبائل   05</t>
  </si>
  <si>
    <t>36302-2101396-2</t>
  </si>
  <si>
    <t>0303-6504912</t>
  </si>
  <si>
    <t>36302-2979076-6</t>
  </si>
  <si>
    <t>36302-5015196-2</t>
  </si>
  <si>
    <t>رحمت کالونی</t>
  </si>
  <si>
    <t>0305-4382516</t>
  </si>
  <si>
    <t>36302-0190968-2</t>
  </si>
  <si>
    <t>قاری عابد</t>
  </si>
  <si>
    <t>کے کے مارٹ 9 نمبر چونگی</t>
  </si>
  <si>
    <t xml:space="preserve">    ٹرانزٹ پوائیٹ</t>
  </si>
  <si>
    <t>محمد زاہد</t>
  </si>
  <si>
    <t>دانیال</t>
  </si>
  <si>
    <t>لودھی کالونی</t>
  </si>
  <si>
    <t>فہرست  سکول / مدرسہ</t>
  </si>
  <si>
    <t>تحصیل/تعلقہ /ٹاؤن:ـــــملتانـــــــــ</t>
  </si>
  <si>
    <t>ضلع:ـــــــملتانـــــــــ</t>
  </si>
  <si>
    <t>پانچ سال سے کم عمر بچوں کی تعداد</t>
  </si>
  <si>
    <t>کس دن کے کام میں ہے</t>
  </si>
  <si>
    <t>کس ٹیم کے علاقے میں ہے
ٹیم نمبر</t>
  </si>
  <si>
    <t>رابطہ نمبر</t>
  </si>
  <si>
    <t>ادارے کے سربراہ کا نام</t>
  </si>
  <si>
    <t>لڑکیوںیا  لڑکوں یا مشترکہ  سکول</t>
  </si>
  <si>
    <t>قسم: گورنمنٹ/پرائیوٹ</t>
  </si>
  <si>
    <t>مکمل پتہ</t>
  </si>
  <si>
    <t>سکول/مدرسہ کا نام</t>
  </si>
  <si>
    <t>پرائیویٹ</t>
  </si>
  <si>
    <t>گورنمنٹ</t>
  </si>
  <si>
    <t>دستخط ڈی پی سی آر:ـــــــــــــــــــــــــــــــــــــــ</t>
  </si>
  <si>
    <t>دستخط یونین کونسل انچارج :ـــــــــــــــــــــــــــــــــــــ</t>
  </si>
  <si>
    <t>فہرست مساجد/مدارس /مکتب</t>
  </si>
  <si>
    <r>
      <t xml:space="preserve">ضلع: </t>
    </r>
    <r>
      <rPr>
        <b/>
        <u/>
        <sz val="16"/>
        <rFont val="Jameel Noori Nastaleeq"/>
      </rPr>
      <t>ملتان</t>
    </r>
  </si>
  <si>
    <t>تحصیل:  ملتان</t>
  </si>
  <si>
    <t>نام ایریا انچا رج: فرزانہ پروین</t>
  </si>
  <si>
    <t>نام یونین کونسل: 2 گلگشت کالونی</t>
  </si>
  <si>
    <t>دن</t>
  </si>
  <si>
    <t xml:space="preserve">ٹیم نمبر </t>
  </si>
  <si>
    <t>5سال سے کم عمربچو ں کی تعداداگر ہو ں</t>
  </si>
  <si>
    <t>امام مسجد/خطیب کا نام</t>
  </si>
  <si>
    <t>پتہ</t>
  </si>
  <si>
    <t>نام مسجد/مدرسہ/مکتب</t>
  </si>
  <si>
    <t>قاری رجب</t>
  </si>
  <si>
    <t>0315-6607098</t>
  </si>
  <si>
    <t>قاری جنید</t>
  </si>
  <si>
    <t>کھیڑا آباد</t>
  </si>
  <si>
    <t>مسجد محمدی و تبلیغی</t>
  </si>
  <si>
    <t>0303-7589836</t>
  </si>
  <si>
    <t>مسجد درکھان والی</t>
  </si>
  <si>
    <t>0300-8970392</t>
  </si>
  <si>
    <t>قاری عبدالمالک</t>
  </si>
  <si>
    <t>مسجد حفصہ</t>
  </si>
  <si>
    <t>0300-7345306</t>
  </si>
  <si>
    <t>قاری محمد رمضان</t>
  </si>
  <si>
    <t>مسجد رحمت</t>
  </si>
  <si>
    <t>0300-0883778</t>
  </si>
  <si>
    <t>قاری فیصل مدنی</t>
  </si>
  <si>
    <t>مسجد محیی الدین</t>
  </si>
  <si>
    <t>Signature AIC: _______________</t>
  </si>
  <si>
    <t>Signature UCMO: ____________________</t>
  </si>
  <si>
    <t>رابطہ نمبر      :ــــــــــــــــــــــ کیا ایریا انچارج گورنمنٹ ملازم ہے:ــہاںــــــ جنس:  عورت</t>
  </si>
  <si>
    <t>ایریا انچارج کا نام :ــــــــــــــــــــــآسیہــــــــــــــــــــــ</t>
  </si>
  <si>
    <t>مہم کا نام</t>
  </si>
  <si>
    <t>کمیونٹی ویکسینہشن کی جگہ</t>
  </si>
  <si>
    <t>گاؤںیا علاقہ کا نام</t>
  </si>
  <si>
    <t>سکول/مدرسہ 
کے بچے</t>
  </si>
  <si>
    <t>(ٹیم کے کام کرنے کی ترتیب : نقشہ کے حساب سے)</t>
  </si>
  <si>
    <t>ساجد</t>
  </si>
  <si>
    <t>ایسا علاقہ جس کے رستے دشوار گزار ہوں اور گھر بھی دور دور ہوں زیادہ سے زیادہ 40 گھرانے =G3</t>
  </si>
  <si>
    <t>ایسا علاقہ جہاں گھروں کے درمیان فاصلہ زیادہ ہو ، ٹیم کو ان گھروں کا دوراہ کرنے میں ٹائم زیادہ لگے=G2</t>
  </si>
  <si>
    <t>ایسا علاقہ جہاں گھر قریب قریب ہوں، شہری علاقہ، دیہات کے مرکزی علاقے زیادہ سے زیادہ 80 گھرانے=G1</t>
  </si>
  <si>
    <t xml:space="preserve">    مائیگرینٹ اور موبائل آبادی:</t>
  </si>
  <si>
    <r>
      <rPr>
        <b/>
        <u/>
        <sz val="12"/>
        <color theme="1"/>
        <rFont val="Jameel Noori Nastaleeq"/>
      </rPr>
      <t xml:space="preserve">  مائیگرینٹ آبادی </t>
    </r>
    <r>
      <rPr>
        <sz val="12"/>
        <color theme="1"/>
        <rFont val="Jameel Noori Nastaleeq"/>
      </rPr>
      <t xml:space="preserve">( ہجرت کر کے آئی ہوئی آبادی  افغانستان سے ، KP,Balochistanکے ان اضلاع سے جن کی سرحد یں افغانستان سے ملتی ہوں اور پولیو سے متاثرہ اضلاع جن میں ( کراچی، کوئٹہ بلاک، پشاور، خیبر South KPK) سے ہجرت کر کے آنے والی آبادی ، افغان مہاجرین IDPs) </t>
    </r>
  </si>
  <si>
    <r>
      <rPr>
        <b/>
        <u/>
        <sz val="12"/>
        <color theme="1"/>
        <rFont val="Jameel Noori Nastaleeq"/>
      </rPr>
      <t>موبائل آبادی</t>
    </r>
    <r>
      <rPr>
        <sz val="12"/>
        <color theme="1"/>
        <rFont val="Jameel Noori Nastaleeq"/>
      </rPr>
      <t>( خانہ بدوش ، بھٹہ خشت، موسمی مہاجر، دیگر متحرک آبادیاں (کھیتی باڑی سے منسلک ، ذریعہ معاش سے منسلک وغیرہ)</t>
    </r>
  </si>
  <si>
    <t>Rehmat Colony</t>
  </si>
  <si>
    <t>Khan</t>
  </si>
  <si>
    <t>Darbar Wali Gali</t>
  </si>
  <si>
    <t>Mohsin</t>
  </si>
  <si>
    <t>Rashid</t>
  </si>
  <si>
    <t>Mujahid</t>
  </si>
  <si>
    <t>Shan</t>
  </si>
  <si>
    <t>Migrant &amp; Mobile Population Registration Sheet</t>
  </si>
  <si>
    <t>Imran</t>
  </si>
  <si>
    <t>Awais</t>
  </si>
  <si>
    <t>Amir</t>
  </si>
  <si>
    <t>Settlement
Name</t>
  </si>
  <si>
    <r>
      <rPr>
        <b/>
        <u/>
        <sz val="22"/>
        <rFont val="Jameel Noori Nastaleeq"/>
      </rPr>
      <t xml:space="preserve">مائگرینٹ اور موبائل(MMP) آبادی :
مائگرینٹ  آبادی: </t>
    </r>
    <r>
      <rPr>
        <b/>
        <u/>
        <sz val="22"/>
        <rFont val="Jameel Noori Nastaleeq"/>
      </rPr>
      <t xml:space="preserve">وہ آبادی جو افغانستان ، پاک افغان سرحد سے منسلک اضلاع *،افغان مہاجرین،آئی ڈی پیز، اورایسے علاقے جہاں پولیو وائرس کی  مسلسل  تصدیق ہو رہی ہے۔ 
* (کراچی، پشاور، خیبر، کوئٹہ، چمن، قلعہ عبداللہ، پشین، ڈی آئی خان، ٹانک، جنوبی و شمالی وزیرستان، بنوں، لکی مروت) </t>
    </r>
    <r>
      <rPr>
        <b/>
        <u/>
        <sz val="22"/>
        <rFont val="Jameel Noori Nastaleeq"/>
      </rPr>
      <t xml:space="preserve">
موبائل  آبادی:</t>
    </r>
    <r>
      <rPr>
        <b/>
        <u/>
        <sz val="22"/>
        <rFont val="Jameel Noori Nastaleeq"/>
      </rPr>
      <t xml:space="preserve"> وہ آبادی جو مستقل طور پر آباد نہیں ہوتی اور اپنی جگہ مسلسل بدلتی رہتی ہے مثلاً خانہ بدوش، بھٹہ خشت کے مزدور، موسمی مہاجر، اور اسی طرح کی دیگر متحرک آبادیاں۔</t>
    </r>
  </si>
  <si>
    <t xml:space="preserve">مائیگرینٹ اور موبائل آبادی کے  بچوں کی تعداد
Migrant and Mobile </t>
  </si>
  <si>
    <t>گزشتہ مہم کا ریکارڈ</t>
  </si>
  <si>
    <t xml:space="preserve">   فکسڈ سائیٹ پرکتنے بچوں کو ویکسین پلائی</t>
  </si>
  <si>
    <t xml:space="preserve">   ٹرانزٹ پوائینٹ پرکتنے بچوں کو ویکسین پلائی</t>
  </si>
  <si>
    <t>ہینڈ سینی ٹائیزر</t>
  </si>
  <si>
    <t>ماسک</t>
  </si>
  <si>
    <t>کرونا سے بچاوٗ کا سامان</t>
  </si>
  <si>
    <t xml:space="preserve">مائگرینٹ اور موبائل MMP آبادی کے  بچوں کی تعداد
Migrant and Mobile </t>
  </si>
  <si>
    <t xml:space="preserve">Multan </t>
  </si>
  <si>
    <t>Date/تاریخ</t>
  </si>
  <si>
    <t>SR.No</t>
  </si>
  <si>
    <t xml:space="preserve">Rehmat colony' </t>
  </si>
  <si>
    <t>Pak</t>
  </si>
  <si>
    <t xml:space="preserve">Migrant Population from Bordering Districts </t>
  </si>
  <si>
    <t>Basti kher sha</t>
  </si>
  <si>
    <t xml:space="preserve">Quetta </t>
  </si>
  <si>
    <t xml:space="preserve">Migrant Population from Core Reservirs/Endemic  Districts </t>
  </si>
  <si>
    <t xml:space="preserve">Afghan Population </t>
  </si>
  <si>
    <t xml:space="preserve">Internal/External Displaced Population </t>
  </si>
  <si>
    <t>Stradding Population (Only Pakistan -Afghanistan Border)</t>
  </si>
  <si>
    <t xml:space="preserve">Nomads </t>
  </si>
  <si>
    <t xml:space="preserve">Seasonal Migrants </t>
  </si>
  <si>
    <t xml:space="preserve">Agricultural Migrants Labour </t>
  </si>
  <si>
    <t>Brick kiln Workers</t>
  </si>
  <si>
    <t>Economic Migrants</t>
  </si>
  <si>
    <t>Signature Of UCMO:</t>
  </si>
  <si>
    <t>Signature Of A/I:</t>
  </si>
  <si>
    <t>Queta</t>
  </si>
  <si>
    <t>Ijaz</t>
  </si>
  <si>
    <t>Khera Abad</t>
  </si>
  <si>
    <t>Gatron Wali gali</t>
  </si>
  <si>
    <t>Ghotki</t>
  </si>
  <si>
    <t>ایریا انچارج کا سپروائزری پلان</t>
  </si>
  <si>
    <t>یونین کونسل؛ــــــــ گلگشت کالونی  ـــــــ</t>
  </si>
  <si>
    <t>تحصیل/تعلقہ /ٹاؤن:ــــــــ ملتان ــــــــ</t>
  </si>
  <si>
    <t>ضلع:ــــــــــــ ملتان ـــــــــــــ</t>
  </si>
  <si>
    <t>ایریاانچارج کو چاہئے کہ وہ مہم کے دوران روزآنہ اپنی تمام ٹیموں کا2 بار   دورہ کرے  اور کمزور ٹیموں کی کام میں مدد اور رہنمائی کرے</t>
  </si>
  <si>
    <t>تاثرات</t>
  </si>
  <si>
    <t>اس ٹیم کے معائنہ کی وجہ</t>
  </si>
  <si>
    <t>علاقے کانام</t>
  </si>
  <si>
    <t xml:space="preserve"> ٹیم نمبر</t>
  </si>
  <si>
    <t>ٹائم دوسرا  وزٹ</t>
  </si>
  <si>
    <t>ٹائم پہلا وزٹ</t>
  </si>
  <si>
    <t>صبح کی میٹنگ:7:45تا8:15</t>
  </si>
  <si>
    <t>Posh Area</t>
  </si>
  <si>
    <t>08:30AM</t>
  </si>
  <si>
    <t>MCH Center Gulgasht Colony</t>
  </si>
  <si>
    <t>09:30AM</t>
  </si>
  <si>
    <t>Door Marking Issue</t>
  </si>
  <si>
    <t>10:30AM</t>
  </si>
  <si>
    <t>11:30PM</t>
  </si>
  <si>
    <t>Both Volentior</t>
  </si>
  <si>
    <t>12:30PM</t>
  </si>
  <si>
    <t>شام کی میٹنگ:3:00تا4:00</t>
  </si>
  <si>
    <t>دوسرادن</t>
  </si>
  <si>
    <t>تیسرادن</t>
  </si>
  <si>
    <t>NA Coverage</t>
  </si>
  <si>
    <t>کیچ اپ کا دن/چوتھا دن</t>
  </si>
  <si>
    <t>کیچ اپ کا دن/پانچواں دن</t>
  </si>
  <si>
    <t>دستخط یو سی  انچارج؛ــــــــــــــــــــــــــــــــــــــــــــــــــــــــــ</t>
  </si>
  <si>
    <t>دستخط ایریا انچارج؛ــــــــــــــــــــــــــــــــــــــــــــــــــــــــــ</t>
  </si>
  <si>
    <t>PAK</t>
  </si>
  <si>
    <t xml:space="preserve">Peshawar </t>
  </si>
  <si>
    <t>Akbar town</t>
  </si>
  <si>
    <t xml:space="preserve">Bhuta street </t>
  </si>
  <si>
    <t xml:space="preserve">Mohammad Agency </t>
  </si>
  <si>
    <t>شاہد</t>
  </si>
  <si>
    <t>موجودہ مہم  کے  گھروں کی کل تعداد</t>
  </si>
  <si>
    <t>Ismail</t>
  </si>
  <si>
    <t>جامع مسجد محمدی</t>
  </si>
  <si>
    <t>مسجد رفیقی</t>
  </si>
  <si>
    <t>قبرستان والا لنک</t>
  </si>
  <si>
    <t>0304-8798572</t>
  </si>
  <si>
    <t>Chah Thul Wala</t>
  </si>
  <si>
    <t xml:space="preserve">تاثرات </t>
  </si>
  <si>
    <t>MMP House</t>
  </si>
  <si>
    <t>Sultanabad</t>
  </si>
  <si>
    <t>Itehad Colony</t>
  </si>
  <si>
    <t xml:space="preserve">رابطہ نمبر:ـــ 03056761380ــــــ  </t>
  </si>
  <si>
    <t>نام ایریا انچارج:ـــــــــــ فرزانہ پروین ــــــــــ</t>
  </si>
  <si>
    <t>Khairabad</t>
  </si>
  <si>
    <t>0 Houses</t>
  </si>
  <si>
    <t>Lodhi Colony</t>
  </si>
  <si>
    <t>Telly Sheet Issue</t>
  </si>
  <si>
    <t>Gattron Wali Gali</t>
  </si>
  <si>
    <t>Attiqui Trust Wala Area</t>
  </si>
  <si>
    <t>Itehad colony</t>
  </si>
  <si>
    <t>Al Jannat Homes</t>
  </si>
  <si>
    <t>Enton Wala Link</t>
  </si>
  <si>
    <t>0329-2399301</t>
  </si>
  <si>
    <t>32304-7080106-0</t>
  </si>
  <si>
    <t>نیلے=54</t>
  </si>
  <si>
    <t xml:space="preserve">Ibrahim </t>
  </si>
  <si>
    <t xml:space="preserve">Iqbal </t>
  </si>
  <si>
    <t>MIGRANT &amp; MOBILE POPULATION  MAPPING FORMAT</t>
  </si>
  <si>
    <t>DIVISION  ڈویژن کا نام : _________________________</t>
  </si>
  <si>
    <t>DISTRICT  ضلع کا نام : ____________________________</t>
  </si>
  <si>
    <t>TEHSIL/TALUKA  تحصیل/تعلقہ کا نام : __Multan</t>
  </si>
  <si>
    <t xml:space="preserve">UC NAME  یو سی کا نام   : Gulgasht colony </t>
  </si>
  <si>
    <t xml:space="preserve">UCMO NAME  یو سی  میڈیکل آفیسر کا نام : ___ Tehsin javaid </t>
  </si>
  <si>
    <t>TEAM #
ٹیم نمبر</t>
  </si>
  <si>
    <t>DAY OF WORK
کام کا دن</t>
  </si>
  <si>
    <t>MMP SETTLEMENT NAME
ہیملیٹ/بستی کا نام</t>
  </si>
  <si>
    <t xml:space="preserve">MMP TYPE NAME
ايم ايم پي کي قسم </t>
  </si>
  <si>
    <t># OF FAMILIES
 خاندانوں کی تعداد</t>
  </si>
  <si>
    <t>Number of &lt; 5 yrs children 
   5سال سے کم عمر کے بچوں کي تعداد</t>
  </si>
  <si>
    <t>ORIGIN COUNTRY
PAK/AFGHAN
ملک سے تعلق
(پاکستان/افغانستان)</t>
  </si>
  <si>
    <t>ORIGIN DISTRICT/BORDERING DISTRICTS
ضلع سے تعلق</t>
  </si>
  <si>
    <t>COMMENTS
تبصرہ</t>
  </si>
  <si>
    <t>DATE  تاریخ : ___9/5/25__________________</t>
  </si>
  <si>
    <t>AREA NAME  علاقے کا نام :_______________Gulgasht Colony_________________</t>
  </si>
  <si>
    <t xml:space="preserve">Etehad Colony </t>
  </si>
  <si>
    <t xml:space="preserve">Firdos colony </t>
  </si>
  <si>
    <t xml:space="preserve">Faisal street </t>
  </si>
  <si>
    <t>Barkhan</t>
  </si>
  <si>
    <t>Paint wali gali</t>
  </si>
  <si>
    <t>Dewan ka bagh street 13</t>
  </si>
  <si>
    <t xml:space="preserve">MCH street </t>
  </si>
  <si>
    <t>Pashin</t>
  </si>
  <si>
    <t xml:space="preserve">Rehmat colony </t>
  </si>
  <si>
    <t xml:space="preserve">Pak </t>
  </si>
  <si>
    <t>Porana bhata</t>
  </si>
  <si>
    <t xml:space="preserve">Kherabad </t>
  </si>
  <si>
    <t xml:space="preserve">Sultanabad </t>
  </si>
  <si>
    <t>Darbar wali Gali</t>
  </si>
  <si>
    <t>Melsi</t>
  </si>
  <si>
    <t xml:space="preserve">Darbar wali </t>
  </si>
  <si>
    <t>Pishawar</t>
  </si>
  <si>
    <t>Gatron wali Gali</t>
  </si>
  <si>
    <t>AREA INCHARGE NAME  ایریا انچارج کا نام : Farzana Parveen____</t>
  </si>
  <si>
    <t>رابطہ نمبر:ــــ03086011848</t>
  </si>
  <si>
    <t xml:space="preserve">    ویکسینیٹر کا نام:ــــسعید حسینـــ</t>
  </si>
  <si>
    <t>یونین کونسل:ــــــــ56دورانہ لنگانہ Cـــ</t>
  </si>
  <si>
    <t>تحصیل/تعلقہ/ٹاؤن:ــــــــملتان   رورل</t>
  </si>
  <si>
    <t>ایریا انچارج کا نام :ـــــــــــــــــــــــــــمحمد تنویرـــــــــــــــــــــــــــ</t>
  </si>
  <si>
    <t>رابطہ نمبر      :ـ_03007317814_ــ کیا ایریا انچارج گورنمنٹ ملازم ہے:ــہاںــــــ جنس:  مرد</t>
  </si>
  <si>
    <t xml:space="preserve">غلام حیدر 
 </t>
  </si>
  <si>
    <t>36302-1548283-3</t>
  </si>
  <si>
    <t xml:space="preserve">ناصرہ محمود 
</t>
  </si>
  <si>
    <t>36302-0906971-4</t>
  </si>
  <si>
    <t>نیو شالیمار  کالونی</t>
  </si>
  <si>
    <t>واپڈا ٹاؤن  فیز 1ڈی بلاک</t>
  </si>
  <si>
    <t>حاجی اللہ بخش والی گلی کے گھر ،</t>
  </si>
  <si>
    <t>جھگی والی گلی کے گھر،</t>
  </si>
  <si>
    <t xml:space="preserve">مسجد حسن ،مسجد حسن کے سامنے والے گھر اور لنک کے گھر ، </t>
  </si>
  <si>
    <t xml:space="preserve">مین روڈ رحمن سٹریٹ کے سیدھے ہاتھ والے گھر </t>
  </si>
  <si>
    <t xml:space="preserve">مسجد عمر فاروق،نیو شالیمار کالونی مین روڈ کے گھر </t>
  </si>
  <si>
    <t>بلوچ والی گلی کے گھر،</t>
  </si>
  <si>
    <t>فصیح اقبال والی گلی کے گھر ،</t>
  </si>
  <si>
    <t>مغل سٹریٹ والی گلی کے لنک کے گھر</t>
  </si>
  <si>
    <t xml:space="preserve"> ہوری زون سکول ،عمران کے گھر تک۔ </t>
  </si>
  <si>
    <t>شیخ عمران</t>
  </si>
  <si>
    <t>آخری گھر کے سربراہ
 کا نام:</t>
  </si>
  <si>
    <t>حاجی اللہ بخش</t>
  </si>
  <si>
    <t>پہلے گھر کے سربراہ
 کا نام :</t>
  </si>
  <si>
    <t>M. Tanveer</t>
  </si>
  <si>
    <t>UC: 56 Dorana Langana C</t>
  </si>
  <si>
    <t xml:space="preserve">ایم آصف کے گھر سے چوہدری انوار الحق والی گلی کے گھر، </t>
  </si>
  <si>
    <t xml:space="preserve">نادر عباس والی گلی کے گھر ، </t>
  </si>
  <si>
    <t>ڈی بلاک پارک والے گھر ڈاکٹرشفیع والی گلی کے گھر ،</t>
  </si>
  <si>
    <t xml:space="preserve">واپڈا ٹاؤن  فیز 1 ڈی بلاک کی پہلی گلی کے آخر میں سیدھے ہاتھ والے گھر ، </t>
  </si>
  <si>
    <t xml:space="preserve">واپڈا ٹاؤن  فیز 1 ڈی بلاک مین روڈ والے گھر ، </t>
  </si>
  <si>
    <t>امیرزیب والی گلی کے گھر اکمل محمود کے گھر تک۔</t>
  </si>
  <si>
    <t xml:space="preserve">مظفر حسین کے گھر سے لے کر ملک یوسف والی گلی ، </t>
  </si>
  <si>
    <t>محبوب والی گلی کے سیدھے ہاتھ والے گھر ،</t>
  </si>
  <si>
    <t>چوہدری رفیق والی گلی کے گھر،</t>
  </si>
  <si>
    <t>مختیار تھہیم والی گلی کے گھر،</t>
  </si>
  <si>
    <t>ڈاکڑ اظہر والی گلی کی گھر ،</t>
  </si>
  <si>
    <t>محبوب والی گلی کے گھر۔</t>
  </si>
  <si>
    <t>واپڈا ٹاؤن  ڈی بلاک</t>
  </si>
  <si>
    <t>جام نیاز والے گھر کے سائیڈ والے گھر</t>
  </si>
  <si>
    <t xml:space="preserve"> ڈاکڑ اشفیع بھٹی والی گلی کے گھر،</t>
  </si>
  <si>
    <t>ہوری زون سکول کی بیک سائیڈ والے گھر،</t>
  </si>
  <si>
    <t>سید محتشام الحق والی گلی کے گھر،</t>
  </si>
  <si>
    <t>ایم ابراہیم کے گھر کے سائیڈ والے گھر،</t>
  </si>
  <si>
    <t>واپڈا ٹاؤن  ڈی بلاک  مین پارک کے سامنے والی گلی کے گھر</t>
  </si>
  <si>
    <t>مسجد عمر فاروق والی سائیڈ کےگھر فہد شبیر کے گھر تک۔</t>
  </si>
  <si>
    <t>ایم طلحہ کے گھر کی سائیڈ والے گھر،</t>
  </si>
  <si>
    <t>رانا جعفر والی گلی کے گھر،</t>
  </si>
  <si>
    <t>رانا اعجاز والی گلی کے گھر ،</t>
  </si>
  <si>
    <t>عبدالرحیم والی  گلی کے گھر ،</t>
  </si>
  <si>
    <t>الف ۔۔ والا ہاؤس کے گھر کی سائیڈ والے گھر،</t>
  </si>
  <si>
    <t xml:space="preserve">ڈی بلاک مین پارک کی سائیڈوالے گھر ، </t>
  </si>
  <si>
    <t>افضل مہار کی گلی کے گھر۔</t>
  </si>
  <si>
    <t>رانا ہاؤس والی گلی کے  گھر ،</t>
  </si>
  <si>
    <t>مین گلی ڈی بلاک کے دائیں سائیڈ والے گھر ،</t>
  </si>
  <si>
    <t xml:space="preserve">واپڈا ٹاؤن فیز  1 مین روڈ ڈی بلاک کی گھر، </t>
  </si>
  <si>
    <t>بزدار ہاؤس کےگھر کی سائیڈ والے گھر ،</t>
  </si>
  <si>
    <t>حاجی والی گلی کے گھر ،</t>
  </si>
  <si>
    <t>آشیانہ ہاؤس والی گلی کے گھر ،</t>
  </si>
  <si>
    <t>ڈی بلاک روڈ کے دائیں ہاتھ والے گھر</t>
  </si>
  <si>
    <t>شوکت علی کی گلی کے گھر انور حیدر کے گھر تک۔</t>
  </si>
  <si>
    <t>واپڈا ٹاون فیز 1،D  بلاک</t>
  </si>
  <si>
    <t>ایم اسلم والی گلی،</t>
  </si>
  <si>
    <t>رانا اختر والی گلی کے گھر،</t>
  </si>
  <si>
    <t>راجہ رؤف کے گھر کی سائیڈ والے گھر،</t>
  </si>
  <si>
    <t>شیخ قمر والی گلی کے گھر ،</t>
  </si>
  <si>
    <t>قاری ناصر کے گھر کی سائیڈ والے گھر ،</t>
  </si>
  <si>
    <t>سی  بلاک ایم طارق کے گھر کی سائیڈ والے گھر۔</t>
  </si>
  <si>
    <t>واپڈا ٹاون فیز 1،C  بلاک</t>
  </si>
  <si>
    <t xml:space="preserve">سی بلاک مین روڈ والے گھر ، </t>
  </si>
  <si>
    <t xml:space="preserve">سی بلاک  مین پارک کے سامنے والے گھر </t>
  </si>
  <si>
    <t xml:space="preserve"> پہلی گلی کے گھر، </t>
  </si>
  <si>
    <t>سی بلاک  مین پارک کی سائیڈ والے گھر</t>
  </si>
  <si>
    <t>سی بلاک  کی دوسری گلی والے گھر ایم سرور کے گھر تک۔</t>
  </si>
  <si>
    <t xml:space="preserve">سی بلاک کی دوسری گلی والے گھر </t>
  </si>
  <si>
    <t xml:space="preserve">سی بلاک مین پارک کے سامنے والے گھر، </t>
  </si>
  <si>
    <t xml:space="preserve"> مین روڈ بائی پاس والے گھر،</t>
  </si>
  <si>
    <t>ایم فیاض والی گلی کے گھر۔</t>
  </si>
  <si>
    <t>واپڈا ٹاون فیز 1،  C بلاک</t>
  </si>
  <si>
    <t>شالیمار کالونی گلی نمبر 12</t>
  </si>
  <si>
    <t xml:space="preserve">ایم امجد کے گھر سے شروع کرتے ہوئے کاشف والا لنک  ، </t>
  </si>
  <si>
    <t>واجد اور اس کے ساتھ والا لنک ،</t>
  </si>
  <si>
    <t xml:space="preserve"> مارکیٹ کے ساتھ والا لنک ،</t>
  </si>
  <si>
    <t>قاسم سہو والی گلی اور اس کے ساتھ لنک,</t>
  </si>
  <si>
    <t xml:space="preserve"> ڈاکٹر عاصم والا لنک ،</t>
  </si>
  <si>
    <t xml:space="preserve">ای بلاک مین روڈوالے گھر ، </t>
  </si>
  <si>
    <t>ہمایوں خان والے گھر لنک سمیع اللہ خان کے گھر تک۔</t>
  </si>
  <si>
    <t>فرحان کے گھر سے شروع کرتے ہوئے ڈاکٹر  وقار والا لنک ،</t>
  </si>
  <si>
    <t>کامل خان والا لنک ،</t>
  </si>
  <si>
    <t xml:space="preserve">نثار احمد والی گلی ، </t>
  </si>
  <si>
    <t>چوہدری ظفر والا لنک ،چوہدری ظفر   کے گھر تک ۔</t>
  </si>
  <si>
    <t>ماڈل ٹاؤن B بلاک+ماڈل سٹی</t>
  </si>
  <si>
    <t>ماڈل  سٹی+نیوشالیمار کالونی</t>
  </si>
  <si>
    <t>ایم جمیل خان کے گھر سےشروع کرتے ہوئے ،ڈاکڑ کاشف والی گلی ،</t>
  </si>
  <si>
    <t xml:space="preserve">خرم لغاری والا لنک ، </t>
  </si>
  <si>
    <t>چوہدری ایم حسن کی سائیڈ والے گھر ،</t>
  </si>
  <si>
    <t xml:space="preserve"> ای -869 والا لنک، </t>
  </si>
  <si>
    <t>حمدان علی والا لنک</t>
  </si>
  <si>
    <t>، ارسلان والا لنک ، ایم ساجد کے گھر تک۔</t>
  </si>
  <si>
    <t xml:space="preserve">واپڈاٹاؤن </t>
  </si>
  <si>
    <t xml:space="preserve">ایم ساجد کے گھر کے سائیڈ وا لے گھر ، </t>
  </si>
  <si>
    <t xml:space="preserve"> مخدوم مصطفی' والی گلی کے گھر ، </t>
  </si>
  <si>
    <t>مین روڈ  ای بلاک کے مکمل گھر، جاوید حمید کے گھر تک۔</t>
  </si>
  <si>
    <t xml:space="preserve">نورالسلام کے گھر سے شروع کرتے ہوئے جامع مسجد واپڈا ٹاؤن ای بلاک  کی سائیڈ والے گھر </t>
  </si>
  <si>
    <t xml:space="preserve">جامع مسجد کے ساتھ والا لنک ، </t>
  </si>
  <si>
    <t xml:space="preserve">سموسہ پارک والے ، </t>
  </si>
  <si>
    <t xml:space="preserve"> گول پارک کی سائیڈ والے مکمل گھر،</t>
  </si>
  <si>
    <t xml:space="preserve"> جامع مسجد کے سامنے والے گھر ،امین کے گھر تک۔</t>
  </si>
  <si>
    <t xml:space="preserve">ای بلاک -54 گھر  سے شروع کرتے ہوئے خالد جاوید وڑائچ والی گلی ، </t>
  </si>
  <si>
    <t xml:space="preserve"> ایم فہد والے لنک کے گھر </t>
  </si>
  <si>
    <t>واپڈا ٹاؤن       ای بلاک  مین لنک کے گھر ،</t>
  </si>
  <si>
    <t xml:space="preserve">جاوید خان والا لنک اور اس کے ساتھ والا لنک </t>
  </si>
  <si>
    <t xml:space="preserve">ارشد اقبال والا لنک اور اس کے ساتھ والا لنک ، </t>
  </si>
  <si>
    <t>چوہدری عبدالستار کے گھر کے سائیڈ والے گھر۔</t>
  </si>
  <si>
    <t>نام ایریا انچارج:ــــــــــتنویر ـــــــــــــ</t>
  </si>
  <si>
    <t>رابطہ نمبر:ــــــــ</t>
  </si>
  <si>
    <t>یونین کونسل؛ــ56دورانہ لنگانہـ</t>
  </si>
  <si>
    <t>ایریا انچارج کا نام :ــــــــــــــــــــ   محمد ذیشان حمیدـــــــــــــــــــ</t>
  </si>
  <si>
    <t>رابطہ نمبر      :ـــ03006326078ــــ کیا ایریا انچارج گورنمنٹ ملازم ہے:ــہاںــــــ جنس:  مرد</t>
  </si>
  <si>
    <t>Zeshan Hameed</t>
  </si>
  <si>
    <t>لنک ٹو</t>
  </si>
  <si>
    <t>لنک تھری،</t>
  </si>
  <si>
    <t>سلمان</t>
  </si>
  <si>
    <t xml:space="preserve">ایم ڈی اے کالونی </t>
  </si>
  <si>
    <t xml:space="preserve">مین سٹریٹ لنک، </t>
  </si>
  <si>
    <t xml:space="preserve"> فلٹر واٹر والا لنک،</t>
  </si>
  <si>
    <t>ٹینکی والا لنک،</t>
  </si>
  <si>
    <t>پارک کہ سامنے والا لنک ،</t>
  </si>
  <si>
    <t>کلمہ چوک والا لنک،</t>
  </si>
  <si>
    <t>مارکیٹ بیوٹی پارلر  والا لنک معروف کے گھر تک</t>
  </si>
  <si>
    <t>منسوب کے گھر سے شروع منصوب کے گھر کا لنک  ،</t>
  </si>
  <si>
    <t xml:space="preserve">نیلی کوٹھی والا لنک </t>
  </si>
  <si>
    <t>کلمہ چوک کے ساتھ والا لنک،</t>
  </si>
  <si>
    <t>مین ایم ڈی اے روڈ لنک ،</t>
  </si>
  <si>
    <t>بینک والا لنک</t>
  </si>
  <si>
    <t xml:space="preserve"> ایم ڈی اے گیٹ  والا لنک ۔</t>
  </si>
  <si>
    <t>گیٹ سے بی سی ایچ لنک،جاوید    کے گھر تک</t>
  </si>
  <si>
    <t xml:space="preserve"> مشتاق احمد کے گھر سے شروع ، قائد ملت لنک ون،</t>
  </si>
  <si>
    <t>لنک ٹو،</t>
  </si>
  <si>
    <t xml:space="preserve">لنک پیر بخش کا ڈیرہ </t>
  </si>
  <si>
    <t>واپڈا ٹاؤن ای بلاک</t>
  </si>
  <si>
    <t xml:space="preserve">عامر کے گھر سے شروع  مسجد والی لین  </t>
  </si>
  <si>
    <t xml:space="preserve">  ڈیرے کے سامنے والا لنک </t>
  </si>
  <si>
    <t xml:space="preserve">  ای بلاک کے گیٹ کی طرف جاتے ہوئے </t>
  </si>
  <si>
    <t xml:space="preserve"> گیٹ سے شیڈ تک   </t>
  </si>
  <si>
    <t xml:space="preserve">  پارک لنک ون </t>
  </si>
  <si>
    <t xml:space="preserve">  پارک لنک ٹو  </t>
  </si>
  <si>
    <t xml:space="preserve"> پارک لنک تھری شاہد کئے گھر تک</t>
  </si>
  <si>
    <t xml:space="preserve">افتخار کے گھر سے گول چوک تک </t>
  </si>
  <si>
    <t xml:space="preserve">  ڈاکٹر رمیض لیفٹ سائیڈ </t>
  </si>
  <si>
    <t>مصطفی کے گھر سے  شروع ایم ڈی اے دیوار کی طرف لنک</t>
  </si>
  <si>
    <t xml:space="preserve">مشرقی لنک ، </t>
  </si>
  <si>
    <t>مغربی لنک 1،</t>
  </si>
  <si>
    <t>مغربی لنک2،</t>
  </si>
  <si>
    <t>مغربی لنک 3،</t>
  </si>
  <si>
    <t xml:space="preserve"> کنیز حسن لنک کنیز حسن کے گھر تک</t>
  </si>
  <si>
    <t xml:space="preserve">واپڈا ٹاؤن ای بلاک </t>
  </si>
  <si>
    <t xml:space="preserve">کلمہ لنک ، </t>
  </si>
  <si>
    <t xml:space="preserve"> پنسل والی گلی لنک ، </t>
  </si>
  <si>
    <t>عمیر لنک عمیر کے گھر تک</t>
  </si>
  <si>
    <t>پنجاب سمال انڈسٹری</t>
  </si>
  <si>
    <t>فیصل امتیاز کے گھر سے شروع   فیصل امتیاز لنک</t>
  </si>
  <si>
    <t>مین روڈ لنک ،</t>
  </si>
  <si>
    <t>اے کے اے اکیڈمی لنک</t>
  </si>
  <si>
    <t>قبرستان لنک ،</t>
  </si>
  <si>
    <t xml:space="preserve">مسجد لنک ، </t>
  </si>
  <si>
    <t>ڈاکٹر فہیم لنک</t>
  </si>
  <si>
    <t xml:space="preserve">مین سٹریٹ لنک رائیٹ ، </t>
  </si>
  <si>
    <t>مارکیٹ لنک، ندیم کے گھر تک</t>
  </si>
  <si>
    <t>انجینئرنگ کالونی</t>
  </si>
  <si>
    <t>حنیف درزی والا لنک</t>
  </si>
  <si>
    <t>کلثوم فاطمہ فاونڈیشن والا لنک،</t>
  </si>
  <si>
    <t>گلشن آباد پارک والا لنک</t>
  </si>
  <si>
    <t>بیوٹی پارلر والا لنک</t>
  </si>
  <si>
    <t xml:space="preserve">اکرم والا لنک، اکرم کے گھر تک  </t>
  </si>
  <si>
    <t xml:space="preserve">بستی شور کوٹ </t>
  </si>
  <si>
    <t>وحید اصغر والا لنک ،</t>
  </si>
  <si>
    <t>ریاست والا لنک ،</t>
  </si>
  <si>
    <t>علی رضا والا لنک،</t>
  </si>
  <si>
    <t xml:space="preserve">سکول والا لنک </t>
  </si>
  <si>
    <t>نواب والا لنک</t>
  </si>
  <si>
    <t>گورنمنٹ گرلز سکول کوثر والا لنک</t>
  </si>
  <si>
    <t xml:space="preserve">  ڈاکٹر رفیق والی گلی  اللہ بخش  کے گھر تک  </t>
  </si>
  <si>
    <t xml:space="preserve"> الطاف والا لنک، </t>
  </si>
  <si>
    <t xml:space="preserve"> مسجد رحمانیہ والا لنک</t>
  </si>
  <si>
    <t xml:space="preserve">شفیق والا لنک </t>
  </si>
  <si>
    <t xml:space="preserve">اختر  کے  گھر سے شروع   گورنمنٹ بوائز پرائمری سکول   </t>
  </si>
  <si>
    <t xml:space="preserve"> سجاد شاہ والی گلی</t>
  </si>
  <si>
    <t xml:space="preserve">ناصر کریانہ سٹور والی گلی </t>
  </si>
  <si>
    <t>اسماعیل کے گھر والی گلی</t>
  </si>
  <si>
    <t>عارف کھرل والی گلی</t>
  </si>
  <si>
    <t>غلام عباس والا لنک</t>
  </si>
  <si>
    <t xml:space="preserve">  عابد کھر ل والا لنک</t>
  </si>
  <si>
    <t>مرید والا لنک</t>
  </si>
  <si>
    <t>ایاز کے گھر والی گلی ،</t>
  </si>
  <si>
    <t xml:space="preserve">سلیم کے گھر سے شروع ،کاشف کھرل والا لنک </t>
  </si>
  <si>
    <t xml:space="preserve">فلاحی مرکز والی گلی </t>
  </si>
  <si>
    <t xml:space="preserve"> ایچ ایچ والی گلی </t>
  </si>
  <si>
    <t xml:space="preserve"> الیاس جوئیہ والی گلی </t>
  </si>
  <si>
    <t xml:space="preserve">ذولفقار آرائیں والی گلی ،  </t>
  </si>
  <si>
    <t xml:space="preserve">عمران والا لنک </t>
  </si>
  <si>
    <t xml:space="preserve"> مدرسہ والی گلی،</t>
  </si>
  <si>
    <t>SNID SEP. 2025</t>
  </si>
  <si>
    <t>یونین کونسل؛ــــــدورانہ لنگانہـــــ</t>
  </si>
  <si>
    <t>تحصیل/تعلقہ /ٹاؤن:ــــملتانـــــــــــ</t>
  </si>
  <si>
    <t xml:space="preserve">نام ایریا انچارج:ـــ محمد  ذیشان حمید          </t>
  </si>
  <si>
    <t>گورنمنٹ/ پرائیوٹ</t>
  </si>
  <si>
    <t>0301-7531143</t>
  </si>
  <si>
    <t xml:space="preserve">میڈم لبنہ </t>
  </si>
  <si>
    <t>مشترکہ</t>
  </si>
  <si>
    <t>پرائیوٹ</t>
  </si>
  <si>
    <t xml:space="preserve">شور کوٹ </t>
  </si>
  <si>
    <t xml:space="preserve">لاریٹ پبلک سکول </t>
  </si>
  <si>
    <t>0321-6389680</t>
  </si>
  <si>
    <t>نادیہ منظور</t>
  </si>
  <si>
    <t xml:space="preserve">بوائز </t>
  </si>
  <si>
    <t>گورنمنٹ بوائز پرائمری سکول</t>
  </si>
  <si>
    <t>0333-7611914</t>
  </si>
  <si>
    <t>اسماہ</t>
  </si>
  <si>
    <t xml:space="preserve">گرلز </t>
  </si>
  <si>
    <t xml:space="preserve">بستی خانے والا </t>
  </si>
  <si>
    <t xml:space="preserve">گورنمنٹ گرلز پرائمری سکول  </t>
  </si>
  <si>
    <t>0331-7138711</t>
  </si>
  <si>
    <t xml:space="preserve">روبینہ شاہین </t>
  </si>
  <si>
    <t xml:space="preserve">الفاز پبلک سکول </t>
  </si>
  <si>
    <t>0332-6029091</t>
  </si>
  <si>
    <t>مثالی پبلک سکول</t>
  </si>
  <si>
    <t>0300-9639174</t>
  </si>
  <si>
    <t>فدا حسین</t>
  </si>
  <si>
    <t xml:space="preserve">گرین لینڈ سکول </t>
  </si>
  <si>
    <t>0300-5395544</t>
  </si>
  <si>
    <t xml:space="preserve">جمشید </t>
  </si>
  <si>
    <t xml:space="preserve">الرحیم پبلک سکول </t>
  </si>
  <si>
    <t>انوارالعلوم</t>
  </si>
  <si>
    <t>کل</t>
  </si>
  <si>
    <t xml:space="preserve">جگہ کا نام ہ مکمل پتہ:Best Care Hospital MDA Society  </t>
  </si>
  <si>
    <t>M Yaseen 
0303.6326079</t>
  </si>
  <si>
    <t>شناختی کارڈ نمبر
36302-1964376-7</t>
  </si>
  <si>
    <t xml:space="preserve">* G - گورنمٹ    L- مقامی      F - خاتون ممبر </t>
  </si>
  <si>
    <t xml:space="preserve">  G3=ایسا علاقہ جس کے رستے دشوار گزار ہوں اور گھر بھی دور دور ہوں
زیادہ سے زیادہ 40گھرانے</t>
  </si>
  <si>
    <t>G2=ایسا علاقہ جہاں گھر وں کے درمیان فاصلہ زیادہ ہو، ٹیم کو ان گھروں کا دورہ کرنے میں ٹائم زیادہ لگے۔
 ایک  دن  میں  ایک  سے  زیادہ  آبادیوں  کا  دورہ  کرنا  پڑے۔   ..زیادہ سے زیادہ 60گھرانے</t>
  </si>
  <si>
    <t xml:space="preserve">G1=ایسا علاقہ جہاں گھر قریب قریب ہوں،  شہری علاقہ ، دیہات کے مرکزی علاقے
زیادہ سے زیادہ 80گھرانے </t>
  </si>
  <si>
    <r>
      <t xml:space="preserve">مائگرینٹ اور موبائل(MMP) آبادی :
مائگرینٹ  آبادی: </t>
    </r>
    <r>
      <rPr>
        <b/>
        <sz val="11"/>
        <rFont val="Jameel Noori Nastaleeq"/>
      </rPr>
      <t xml:space="preserve">وہ آبادی جو افغانستان ، پاک افغان سرحد سے منسلک اضلاع *،افغان مہاجرین،آئی ڈی پیز، اورایسے علاقے جہاں پولیو وائرس کی  مسلسل  تصدیق ہو رہی ہے۔ 
* (کراچی، پشاور، خیبر، کوئٹہ، چمن، قلعہ عبداللہ، پشین، ڈی آئی خان، ٹانک، جنوبی و شمالی وزیرستان، بنوں، لکی مروت) 
</t>
    </r>
    <r>
      <rPr>
        <b/>
        <u/>
        <sz val="11"/>
        <rFont val="Jameel Noori Nastaleeq"/>
      </rPr>
      <t>موبائل  آبادی:</t>
    </r>
    <r>
      <rPr>
        <b/>
        <sz val="11"/>
        <rFont val="Jameel Noori Nastaleeq"/>
      </rPr>
      <t xml:space="preserve"> وہ آبادی جو مستقل طور پر آباد نہیں ہوتی اور اپنی جگہ مسلسل بدلتی رہتی ہے مثلاً خانہ بدوش، بھٹہ خشت کے مزدور، موسمی مہاجر، اور اسی طرح کی دیگر متحرک آبادیاں۔</t>
    </r>
  </si>
  <si>
    <t>قیصر آباد</t>
  </si>
  <si>
    <t>Ateeq</t>
  </si>
  <si>
    <t>گردیزی سٹریٹ ، مین قیصر آباد ،</t>
  </si>
  <si>
    <t xml:space="preserve">جھونپٹری والی گلی ، جھونپڑیاں ، </t>
  </si>
  <si>
    <t xml:space="preserve"> ماربل سٹریٹ ،</t>
  </si>
  <si>
    <t>باجوہ سٹریٹ,</t>
  </si>
  <si>
    <t xml:space="preserve"> ڈیرہ ، کمرشل ، ٹاور والی گلی ، </t>
  </si>
  <si>
    <t xml:space="preserve"> دفتر والی گلی ، </t>
  </si>
  <si>
    <t xml:space="preserve">لنک گلی ، افتتاحی بورڈ والی گلی ، </t>
  </si>
  <si>
    <t xml:space="preserve">لنک گلی 1، </t>
  </si>
  <si>
    <t xml:space="preserve">لنک گلی 2، </t>
  </si>
  <si>
    <t>اکیڈمی والی گلی ,</t>
  </si>
  <si>
    <t xml:space="preserve"> کلینک والی گلی ، </t>
  </si>
  <si>
    <t>تاج پبلک سکول والی گلی ، تاج پبلک سکول ،</t>
  </si>
  <si>
    <t xml:space="preserve"> ڈاکٹر ارتضی والی گلی ، </t>
  </si>
  <si>
    <t xml:space="preserve">میتلا کریانہ سٹور والی گلی ، </t>
  </si>
  <si>
    <t>مدرسہ ، مدرسے والی گلی ،</t>
  </si>
  <si>
    <t xml:space="preserve">لنک گلی ، </t>
  </si>
  <si>
    <t>عسکری کالونی</t>
  </si>
  <si>
    <t>کریانہ سٹور والی گلی ،</t>
  </si>
  <si>
    <t xml:space="preserve">جنجوعہ ہاوس والی گلی ، </t>
  </si>
  <si>
    <t>لنکس گلی 1،2،3،4 عسکری کالونی ,</t>
  </si>
  <si>
    <t xml:space="preserve"> گلی مسجد عبدالرحمن والی گلی ، مسجد عبدالرحمن </t>
  </si>
  <si>
    <t>لنک گلی ،۔</t>
  </si>
  <si>
    <t xml:space="preserve">مین عسکری کالونی ، لنک گلی ، </t>
  </si>
  <si>
    <t>دفتر والی گلی ,</t>
  </si>
  <si>
    <t xml:space="preserve"> خالد والی گلی ، </t>
  </si>
  <si>
    <t>مین ایم اے جناح روڈ ،</t>
  </si>
  <si>
    <t xml:space="preserve"> ریاض ہاوس والی گلی ، </t>
  </si>
  <si>
    <t xml:space="preserve"> گلشن جبین سڑیٹ، </t>
  </si>
  <si>
    <t>مین ڈاکٹر انیلہ  سٹریٹ ۔</t>
  </si>
  <si>
    <t xml:space="preserve">فاطمہ ھاؤسنگ سوسائٹی </t>
  </si>
  <si>
    <t>عسکری سٹریٹ ، ایم اے جناح روڈ ،</t>
  </si>
  <si>
    <t xml:space="preserve">الخاق والی گلی ، پشتون </t>
  </si>
  <si>
    <t xml:space="preserve"> فاطمہ ہاوسنگ سوسائٹی ،پارک ، متصل لنک ، </t>
  </si>
  <si>
    <t xml:space="preserve"> مدرسہ الخورشید ، مسجد ، ایم ڈی اے کالونی ، </t>
  </si>
  <si>
    <t>رضوان سٹریٹ ۔</t>
  </si>
  <si>
    <t>ایم ڈی اے کالونی ، رانا علی مرتضی گلی ,</t>
  </si>
  <si>
    <t xml:space="preserve"> اکبر والی گلی ,</t>
  </si>
  <si>
    <t xml:space="preserve"> رانا کاشف ، ابرار سٹریٹ ، </t>
  </si>
  <si>
    <t xml:space="preserve">سجاد سٹریٹ ، بازیب سلطان ، </t>
  </si>
  <si>
    <t xml:space="preserve"> سٹور والی گلی ، </t>
  </si>
  <si>
    <t>مترو سٹریٹ ،</t>
  </si>
  <si>
    <t xml:space="preserve">سرسید بلاک ۔ </t>
  </si>
  <si>
    <t>مین ایم ڈی اے کالونی ، گلستان عبداللہ ،</t>
  </si>
  <si>
    <t xml:space="preserve">مسجد ، مسجد والی گلی ، </t>
  </si>
  <si>
    <t xml:space="preserve">مغربی لنکس1،2،3 </t>
  </si>
  <si>
    <t>ایم ڈی اے پارک والی گلی ۔</t>
  </si>
  <si>
    <t xml:space="preserve"> ایم ڈی اے کالونی</t>
  </si>
  <si>
    <t>ایم ڈی اے کالونی ، لنک، مین ایم اے جناح روڈ ،</t>
  </si>
  <si>
    <t xml:space="preserve">سائنس سکول ،کلانجا والا ، </t>
  </si>
  <si>
    <t xml:space="preserve"> مسجد ، مسجد والی گلی </t>
  </si>
  <si>
    <t>مین گلی ،</t>
  </si>
  <si>
    <t>لنک گلی ، لنک،</t>
  </si>
  <si>
    <t xml:space="preserve"> ماما شامی والی گلی ۔ پشتون ۔ </t>
  </si>
  <si>
    <t>کلانجاں والا</t>
  </si>
  <si>
    <t>خیر محمد والا</t>
  </si>
  <si>
    <t xml:space="preserve">خیر محمد والا </t>
  </si>
  <si>
    <t xml:space="preserve">لنکس گلی 1،2،3 </t>
  </si>
  <si>
    <t xml:space="preserve">حاجی ٹینٹ والی گلی ، </t>
  </si>
  <si>
    <t xml:space="preserve"> لنک گلی 1</t>
  </si>
  <si>
    <t xml:space="preserve"> لنک گلی 2</t>
  </si>
  <si>
    <t xml:space="preserve"> لنک گلی 3</t>
  </si>
  <si>
    <t xml:space="preserve"> لنک گلی 4</t>
  </si>
  <si>
    <t>ڈھورے والا</t>
  </si>
  <si>
    <t>مہر ہاوس والی گلی  ،</t>
  </si>
  <si>
    <t xml:space="preserve"> سکول والی گلی ،انسائیڈ سکول ،    </t>
  </si>
  <si>
    <t>لنک ،  مین بخاری سڑیٹ،</t>
  </si>
  <si>
    <t xml:space="preserve">ماربل فیکٹری والی گلی ، </t>
  </si>
  <si>
    <t xml:space="preserve"> مدرسے والی گلی ، لنک ۔</t>
  </si>
  <si>
    <t>مین ڈھورے والا۔جھونپڑی</t>
  </si>
  <si>
    <t xml:space="preserve">بخاری کالونی </t>
  </si>
  <si>
    <t>مین ڈھورے والا، مدرسے والی گلی ،</t>
  </si>
  <si>
    <t xml:space="preserve">سکول،مسجد ،  مدرسے کے سامنے والی گلی ، </t>
  </si>
  <si>
    <t>مسجد ،  گلی محمد حسین بھٹا ،</t>
  </si>
  <si>
    <t xml:space="preserve"> عامر شہزاد گلی ، </t>
  </si>
  <si>
    <t>جمیل والی گلی ، بخاری کالونی ،</t>
  </si>
  <si>
    <t>بخاری کالونی ، گلی نمبر 2،</t>
  </si>
  <si>
    <t>پارک ،متصل گلی ،</t>
  </si>
  <si>
    <t>گلی نمبر 7۔</t>
  </si>
  <si>
    <t>گلی نمبر 8۔</t>
  </si>
  <si>
    <t>مین بخاری کالونی، سٹریٹ نمبر 8،</t>
  </si>
  <si>
    <t>سٹریٹ نمبر7،</t>
  </si>
  <si>
    <t>سٹریٹ نمبر6،</t>
  </si>
  <si>
    <t>سٹریٹ نمبر5،</t>
  </si>
  <si>
    <t>سٹریٹ نمبر4،</t>
  </si>
  <si>
    <t>سٹریٹ نمبر3،پارک ۔</t>
  </si>
  <si>
    <t>گلریز ٹاؤن</t>
  </si>
  <si>
    <t>نیو بخاری کالونی ، سٹریٹ نمبر3،</t>
  </si>
  <si>
    <t>سٹریٹ نمبر1،</t>
  </si>
  <si>
    <t>لنک گلی نمبر1،</t>
  </si>
  <si>
    <t>مسجد ، لنک گلی نمبر2،</t>
  </si>
  <si>
    <t>لنک گلی نمبر3،</t>
  </si>
  <si>
    <t>لنک گلی نمبر4،</t>
  </si>
  <si>
    <t>الہادی سٹریٹ ،۔</t>
  </si>
  <si>
    <t>الہادی سٹریٹ ، نرسنگ کالج</t>
  </si>
  <si>
    <t xml:space="preserve"> گلی فلٹر پلانٹ ، مین ایم اے جناح روڈ ،  </t>
  </si>
  <si>
    <t xml:space="preserve">ابراہیم فارمیسی ، سمارٹ ولاز ، </t>
  </si>
  <si>
    <t>مغربی لنک 2،</t>
  </si>
  <si>
    <t>جنوبی لنک 1،</t>
  </si>
  <si>
    <t>جنوبی لنک 2،</t>
  </si>
  <si>
    <t xml:space="preserve">مسجد ، پارک ، ترین سٹریٹ ، </t>
  </si>
  <si>
    <t>محمدی سٹریٹ ، مسجد ، بھینی ۔</t>
  </si>
  <si>
    <t>بھینی ،مین ایم اے جناح روڈ ،</t>
  </si>
  <si>
    <t>گجر آٹا چکی گلی ،</t>
  </si>
  <si>
    <t>الخورشید سکول ، الخورشید سکول والی گلی ۔</t>
  </si>
  <si>
    <t>رابطہ نمبر      :ـــــــــــ03085957369ــــــــ7ـ کیا ایریا انچارج گورنمنٹ ملازم ہے:ــہاںــــــ جنس: مرد</t>
  </si>
  <si>
    <t>ایریا انچارج کا نام :ـــــــــــــــــمحمد جنیدــــــــــــ</t>
  </si>
  <si>
    <t>مجاہد گرین ویلی</t>
  </si>
  <si>
    <t>Junaid</t>
  </si>
  <si>
    <t xml:space="preserve">اختر والی گلی، </t>
  </si>
  <si>
    <t>عثمان والی گلی، خالی گلی,</t>
  </si>
  <si>
    <t>انور وڑائچ والی گلی،</t>
  </si>
  <si>
    <t xml:space="preserve"> چوہدری نذیر والی گلی، </t>
  </si>
  <si>
    <t>اختر عباس والی گلی،</t>
  </si>
  <si>
    <t xml:space="preserve"> شیخ  طارق حبیب والی گلی،</t>
  </si>
  <si>
    <t xml:space="preserve">محمد یوسف والی گلی، </t>
  </si>
  <si>
    <t>جہانزیب والی گلی۔</t>
  </si>
  <si>
    <t>ڈاکٹر حافظ طاہر والی گلی،</t>
  </si>
  <si>
    <t xml:space="preserve"> ایم پرویز والی گلی,</t>
  </si>
  <si>
    <t xml:space="preserve">رانا جاوید والی گلی ، </t>
  </si>
  <si>
    <t>شوکت والی گلی,</t>
  </si>
  <si>
    <t>طحٰہ ہاؤس والی گلی،</t>
  </si>
  <si>
    <t>مین سڑک والے گھر,</t>
  </si>
  <si>
    <t>ننگانہ چوک روڈ والے گھر۔جھونپڑیاں</t>
  </si>
  <si>
    <t xml:space="preserve">واپڈا ٹاؤن فیز 2 </t>
  </si>
  <si>
    <t>عادل والی گلی،</t>
  </si>
  <si>
    <t xml:space="preserve">خاکوانی ہاؤس والی گلی، </t>
  </si>
  <si>
    <t xml:space="preserve"> سیگل ہاؤس والی گلی ،</t>
  </si>
  <si>
    <t xml:space="preserve">اقبال منزل مین سڑک والے گھر، </t>
  </si>
  <si>
    <t>پارک کے کوچے والے گھر،</t>
  </si>
  <si>
    <t xml:space="preserve"> یعقوب والی گلی، </t>
  </si>
  <si>
    <t>پی بلاک کے سامنے این بلاک والے گھر،</t>
  </si>
  <si>
    <t xml:space="preserve"> نعیم اللہ والی گلی </t>
  </si>
  <si>
    <t xml:space="preserve">نعمت والی گلی، </t>
  </si>
  <si>
    <t xml:space="preserve">کواٹر ، </t>
  </si>
  <si>
    <t xml:space="preserve">عبدالحمید والی گلی، </t>
  </si>
  <si>
    <t>ظفر والی گلی،</t>
  </si>
  <si>
    <t xml:space="preserve">خضر حیات والی گلی، علی عباس کے گھر تک، </t>
  </si>
  <si>
    <t xml:space="preserve">جنید والی گلی، </t>
  </si>
  <si>
    <t xml:space="preserve"> حسن والی گلی،</t>
  </si>
  <si>
    <t xml:space="preserve"> عبداللہ والی گلی،</t>
  </si>
  <si>
    <t xml:space="preserve"> صدیقی والی گلی، </t>
  </si>
  <si>
    <t xml:space="preserve"> یحٰی خان والی گلی، </t>
  </si>
  <si>
    <t xml:space="preserve">آصف والی گلی، </t>
  </si>
  <si>
    <t xml:space="preserve">سعید والی گلی، </t>
  </si>
  <si>
    <t>اکرم کے گھر  والی گلی۔</t>
  </si>
  <si>
    <t>شاہد والی گلی،</t>
  </si>
  <si>
    <t xml:space="preserve">  قصر یوسف والی گلی، </t>
  </si>
  <si>
    <t xml:space="preserve"> ساجد والی گلی، </t>
  </si>
  <si>
    <t xml:space="preserve"> بخاری کلینک والی گلی، </t>
  </si>
  <si>
    <t xml:space="preserve">سلمان بابر والی گلی، </t>
  </si>
  <si>
    <t>آصف صدیقی والی گلی، خدا بخش کے گھر تک</t>
  </si>
  <si>
    <t xml:space="preserve">بشیر احمد والی گلی، </t>
  </si>
  <si>
    <t xml:space="preserve">طاہر والی گلی، </t>
  </si>
  <si>
    <t xml:space="preserve"> عیشا پارلر والی گلی، </t>
  </si>
  <si>
    <t>امیر ہاؤس والی گلی,</t>
  </si>
  <si>
    <t xml:space="preserve">ڈبل مین روڈ والے گھر، </t>
  </si>
  <si>
    <t>محسن والی گلی۔</t>
  </si>
  <si>
    <t xml:space="preserve">ملک جاوید اقبال والی گلی، </t>
  </si>
  <si>
    <t xml:space="preserve"> خلیل والی گلی، </t>
  </si>
  <si>
    <t xml:space="preserve"> نواز کے گھر سے سلیم والی گلی،</t>
  </si>
  <si>
    <t xml:space="preserve"> بلوچ والی گلی، </t>
  </si>
  <si>
    <t>خان ہاؤس والی گلی,</t>
  </si>
  <si>
    <t xml:space="preserve"> ڈاکٹر یعقوب والی گلی۔</t>
  </si>
  <si>
    <t xml:space="preserve">ذیشان کے گھر سے بھٹی ہاؤس والی گلی، </t>
  </si>
  <si>
    <t xml:space="preserve">پروفیسر بشیر والی گلی، </t>
  </si>
  <si>
    <t xml:space="preserve"> حبیب والی گلی، </t>
  </si>
  <si>
    <t>علی شیر ہاؤس والی گلی،وسیم کے گھر تک۔</t>
  </si>
  <si>
    <t>توصیف کے گھر سے فلٹر پلانٹ کے سامنے شاہد والی گلی،</t>
  </si>
  <si>
    <t xml:space="preserve"> خواجہ مسعود والی گلی، </t>
  </si>
  <si>
    <t xml:space="preserve"> طاہر والی گلی، </t>
  </si>
  <si>
    <t xml:space="preserve"> خضر عباس والی گلی، </t>
  </si>
  <si>
    <t xml:space="preserve"> آر بلاک کے سامنے  کیو  بلاک کے گھر، </t>
  </si>
  <si>
    <t xml:space="preserve">حافظ عمران والی گلی، </t>
  </si>
  <si>
    <t xml:space="preserve"> مرتضٰی والی گلی،</t>
  </si>
  <si>
    <t>روشن والی گلی، فیصل کے گھر تک۔</t>
  </si>
  <si>
    <t xml:space="preserve">خاور والی گلی، </t>
  </si>
  <si>
    <t xml:space="preserve">ا R بلاک کے سامنے Q والے گھر، </t>
  </si>
  <si>
    <t>خ  Q788والی گلی،</t>
  </si>
  <si>
    <t xml:space="preserve">بزدار ہاؤس والی گلی، </t>
  </si>
  <si>
    <t xml:space="preserve">گرڈ اسٹیشن والے گھر، </t>
  </si>
  <si>
    <t xml:space="preserve"> ندیم والی گلی، </t>
  </si>
  <si>
    <t xml:space="preserve">گوشہ عطا والے گھر </t>
  </si>
  <si>
    <t>اقبال انجم والی گلی۔</t>
  </si>
  <si>
    <t>ندیم جوئیہ والی گلی،</t>
  </si>
  <si>
    <t xml:space="preserve"> وقاص والی گلی، </t>
  </si>
  <si>
    <t>چوہدری منصور والی گلی،</t>
  </si>
  <si>
    <t xml:space="preserve">حاجی مکی والی گلی، </t>
  </si>
  <si>
    <t>راشد والی گلی۔</t>
  </si>
  <si>
    <t>راؤ ندیم کے گھر سے خان والی گلی،</t>
  </si>
  <si>
    <t xml:space="preserve"> برٹش سکول کے گیٹ والی گلی، </t>
  </si>
  <si>
    <t xml:space="preserve"> منصور شاہ والی گلی،</t>
  </si>
  <si>
    <t xml:space="preserve"> پارک کے کوچے والے گھر، </t>
  </si>
  <si>
    <t xml:space="preserve">کیو بلاک کے سامے آر بلاک والے گھر، </t>
  </si>
  <si>
    <t xml:space="preserve"> فاطمہ بیوٹی پارلر والی گلی، </t>
  </si>
  <si>
    <t>شیخ فیضان کے گھر تک۔</t>
  </si>
  <si>
    <t>محمد طاہر کے گھر سے طارق والی گلی،</t>
  </si>
  <si>
    <t xml:space="preserve"> یٰسین والی گلی، </t>
  </si>
  <si>
    <t xml:space="preserve"> شیخ ہاؤس سے ولید خان کے گھر تک۔</t>
  </si>
  <si>
    <t>شیخ انجم  کے گھر سے ڈاکٹر مصعود والی گلی،</t>
  </si>
  <si>
    <t xml:space="preserve"> خورشید ہاؤس والی گلی، </t>
  </si>
  <si>
    <t>حسن رضا کے گھر تک۔</t>
  </si>
  <si>
    <t xml:space="preserve">محمد علی کے گھر سے ۔مین روڈ ایس بلاک والے گھر، </t>
  </si>
  <si>
    <t xml:space="preserve">م، M بلاک سامنے S بلاک والے گھر، </t>
  </si>
  <si>
    <t xml:space="preserve">جاوید شوکت والی گلی، </t>
  </si>
  <si>
    <t xml:space="preserve"> جاوید اقبال والی گلی،  </t>
  </si>
  <si>
    <t xml:space="preserve">  سعید احمد کے گھر تک۔</t>
  </si>
  <si>
    <t>مبشر حیا ت والی گلی ،</t>
  </si>
  <si>
    <t>زاہد والی گلی،</t>
  </si>
  <si>
    <t xml:space="preserve">علی والی گلی، </t>
  </si>
  <si>
    <t xml:space="preserve">جلال والی گلی، </t>
  </si>
  <si>
    <t>قصر زینب مین روڈS  بلاک والی سائیڈ</t>
  </si>
  <si>
    <t xml:space="preserve"> اشفاق  والی گلی۔</t>
  </si>
  <si>
    <t>محمد افضل کے گھر سے شروع R بلاک والی سائیڈ ،</t>
  </si>
  <si>
    <t>کیو بلاک کے سامنے آر بلاک والے گھر,</t>
  </si>
  <si>
    <t xml:space="preserve"> کاشف ضیاء والی گلی، </t>
  </si>
  <si>
    <t xml:space="preserve">ولائے محمد والی گلی، </t>
  </si>
  <si>
    <t xml:space="preserve">حاجی محمد یونس والی گلی، </t>
  </si>
  <si>
    <t xml:space="preserve">چوہدی افتخار  والی گلی، </t>
  </si>
  <si>
    <t xml:space="preserve"> رضوان رشید والی گلی  رضوان رشید کے گھر تک</t>
  </si>
  <si>
    <t>ایریا انچارج کا نام :ــــــــــــــــــــــسعیدـــــــــــــــــــــ</t>
  </si>
  <si>
    <t>رابطہ نمبر      :ــــ03067767133ــــ                ـ کیا ایریا انچارج گورنمنٹ ملازم ہے:ــہاںــــــ جنس:  مرد</t>
  </si>
  <si>
    <t>Saeed Ahmad</t>
  </si>
  <si>
    <t xml:space="preserve">مصطفٰی آباد </t>
  </si>
  <si>
    <t xml:space="preserve"> واسا والی گلی -</t>
  </si>
  <si>
    <t>مسجد طارق والی-</t>
  </si>
  <si>
    <t>سلیم کاڈیرہ والی گلی ۔</t>
  </si>
  <si>
    <t>مین روڑ والے گھر ۔</t>
  </si>
  <si>
    <t>اقبال  ٹاؤن فیز ٹو ۔</t>
  </si>
  <si>
    <t>عرفان والی گلی ۔</t>
  </si>
  <si>
    <t>منیر والی گلی ۔</t>
  </si>
  <si>
    <t>خالد محمود والی گلی ۔</t>
  </si>
  <si>
    <t xml:space="preserve">بھا بہ آبادی </t>
  </si>
  <si>
    <t>کاشف کے گھر سے ۔کباڑیہ والی گلی ۔</t>
  </si>
  <si>
    <t>جواۓ لینڈ والی گلی ۔</t>
  </si>
  <si>
    <t>ارشد والی گلی ۔</t>
  </si>
  <si>
    <t>لنک نمبر1</t>
  </si>
  <si>
    <t>لنک نمبر2</t>
  </si>
  <si>
    <t>لنک نمبر3</t>
  </si>
  <si>
    <t>لنک نمبر4</t>
  </si>
  <si>
    <t>لنک نمبر5</t>
  </si>
  <si>
    <t>جامع مسجد اللہ والی ۔مسجد گلی ۔</t>
  </si>
  <si>
    <t>مین روڑ پائپ فیکٹری ۔</t>
  </si>
  <si>
    <t xml:space="preserve"> بڈھا کھوہ-Adوالی گلی - </t>
  </si>
  <si>
    <t>پی آئی اے کالونی</t>
  </si>
  <si>
    <t xml:space="preserve">کرور والا </t>
  </si>
  <si>
    <t xml:space="preserve"> اشرف گلی ۔</t>
  </si>
  <si>
    <t xml:space="preserve"> خالد گلی ۔</t>
  </si>
  <si>
    <t>گلی نمبر ابلاک ای ۔</t>
  </si>
  <si>
    <t xml:space="preserve">پیس سٹی  </t>
  </si>
  <si>
    <t>لنک نمبر 1 ٹینکی سائیڈ ۔</t>
  </si>
  <si>
    <t>مین روڑ بائی پاس ۔</t>
  </si>
  <si>
    <t>پیس سٹی  گلی نمبر 2</t>
  </si>
  <si>
    <t>ہیون ہوم گلی نمبر 1۔</t>
  </si>
  <si>
    <t>گلی 3</t>
  </si>
  <si>
    <t>گلی 4</t>
  </si>
  <si>
    <t xml:space="preserve">بوسن والا </t>
  </si>
  <si>
    <t>گوالہ کالونی</t>
  </si>
  <si>
    <t>پائپ فیکٹری آبادی ۔</t>
  </si>
  <si>
    <t>نور والا ۔</t>
  </si>
  <si>
    <t>ا۔MPS روڑ ۔</t>
  </si>
  <si>
    <t>فہدشبیر</t>
  </si>
  <si>
    <t xml:space="preserve">03008262475  جام نیاز </t>
  </si>
  <si>
    <t>ایم افضل مہار</t>
  </si>
  <si>
    <t>ایم طلحہ</t>
  </si>
  <si>
    <t>انور حیدر شاہ بخاری</t>
  </si>
  <si>
    <t>رانا  اعجاز</t>
  </si>
  <si>
    <t>0304-7102068</t>
  </si>
  <si>
    <t>سائرہ</t>
  </si>
  <si>
    <t>نوید</t>
  </si>
  <si>
    <t>0307-6972152</t>
  </si>
  <si>
    <t>رابعہ</t>
  </si>
  <si>
    <t>0305-7393600</t>
  </si>
  <si>
    <t>36302-4797404-2</t>
  </si>
  <si>
    <t>ایم طارق</t>
  </si>
  <si>
    <t>آ خری گھر کے سربراہ کا نام</t>
  </si>
  <si>
    <t>ایم سہیل اسلم</t>
  </si>
  <si>
    <t>رانا ایم سرور</t>
  </si>
  <si>
    <t>شہباز خان</t>
  </si>
  <si>
    <t xml:space="preserve">ایم فیاض </t>
  </si>
  <si>
    <t>خالد بشیر</t>
  </si>
  <si>
    <t>اکمل محمود</t>
  </si>
  <si>
    <t>ایم آصف</t>
  </si>
  <si>
    <t xml:space="preserve">محبوب مصطفی' </t>
  </si>
  <si>
    <t xml:space="preserve">مظفر حسین </t>
  </si>
  <si>
    <t>احمد اکرام</t>
  </si>
  <si>
    <t>سمیع  ا  للہ  خان</t>
  </si>
  <si>
    <t>ایم امجد</t>
  </si>
  <si>
    <t>چوہدری  ظفر</t>
  </si>
  <si>
    <t>ایم فرحان</t>
  </si>
  <si>
    <t>ایم ساجد</t>
  </si>
  <si>
    <t>ایم جمیل خان</t>
  </si>
  <si>
    <t xml:space="preserve">گلوبل ہاؤس </t>
  </si>
  <si>
    <t xml:space="preserve">لودھی ہاؤس </t>
  </si>
  <si>
    <t xml:space="preserve">حسین </t>
  </si>
  <si>
    <t>جاوید حمید</t>
  </si>
  <si>
    <t>امین</t>
  </si>
  <si>
    <t>نور السلام</t>
  </si>
  <si>
    <t>چوہدری عبدلستار</t>
  </si>
  <si>
    <t>خالد جاویدوڑائچ</t>
  </si>
  <si>
    <t>چوہدری عبدالستار</t>
  </si>
  <si>
    <t>زین</t>
  </si>
  <si>
    <t>0308-4990749</t>
  </si>
  <si>
    <t>36603-2983845-7</t>
  </si>
  <si>
    <t>شمائلہ</t>
  </si>
  <si>
    <t>0308-7491841</t>
  </si>
  <si>
    <t>36303-9597095-0</t>
  </si>
  <si>
    <t>عمران</t>
  </si>
  <si>
    <t>New Shalimar Colony</t>
  </si>
  <si>
    <t>Wapda Town</t>
  </si>
  <si>
    <t>AREA INCHARGE NAME  ایریا انچارج کا نام : Tanveer____</t>
  </si>
  <si>
    <t>AREA NAME  علاقے کا نام :_____________Dorana Langana C_________________</t>
  </si>
  <si>
    <t>UC NAME  یو سی کا نام   : Dorana Langana</t>
  </si>
  <si>
    <t>UCMO NAME  یو سی  میڈیکل آفیسر کا نام : ___ Ateeq ur Rehman</t>
  </si>
  <si>
    <t>نام ایریا انچارج:ــــــــــمحمد تنویر ـــــــــ</t>
  </si>
  <si>
    <t xml:space="preserve">رابطہ نمبر:ـــ 03007317814ـــــ  </t>
  </si>
  <si>
    <t>یونین کونسل؛ـــــــدورانہ لنگانہ Cــــ</t>
  </si>
  <si>
    <t>ہورائزن سکول</t>
  </si>
  <si>
    <t>MMP=2</t>
  </si>
  <si>
    <t>محمد وسیم</t>
  </si>
  <si>
    <t xml:space="preserve">             </t>
  </si>
  <si>
    <t xml:space="preserve">ثمینہ    Vol   </t>
  </si>
  <si>
    <t>آخری گھر کا سر براہ</t>
  </si>
  <si>
    <t xml:space="preserve">محمد شعیب 03000799081  </t>
  </si>
  <si>
    <t>پہلے گھر کے سربراہ</t>
  </si>
  <si>
    <t xml:space="preserve">محمد اسلم </t>
  </si>
  <si>
    <t>شناختی کارڈ نمبر3620289522282</t>
  </si>
  <si>
    <t xml:space="preserve">محمد بخش </t>
  </si>
  <si>
    <t>علیزہ  Vol</t>
  </si>
  <si>
    <t>محمد بشیر</t>
  </si>
  <si>
    <t>0303-6527134</t>
  </si>
  <si>
    <t>شناختی کارڈ نمبر 36302.7900812.6</t>
  </si>
  <si>
    <t>محمد ارشاد</t>
  </si>
  <si>
    <t xml:space="preserve">کام شروع کرنے کا وقت. ہر  دن:
 1_9:00__  2_9:00____
3__9:00___  4__9:00__
</t>
  </si>
  <si>
    <t>سرخ  108</t>
  </si>
  <si>
    <t>نیلے 11</t>
  </si>
  <si>
    <r>
      <t xml:space="preserve">مائگرینٹ اور موبائل(MMP) آبادی :
مائگرینٹ  آبادی: </t>
    </r>
    <r>
      <rPr>
        <b/>
        <sz val="12"/>
        <rFont val="Jameel Noori Nastaleeq"/>
      </rPr>
      <t xml:space="preserve">وہ آبادی جو افغانستان ، پاک افغان سرحد سے منسلک اضلاع *،افغان مہاجرین،آئی ڈی پیز، اورایسے علاقے جہاں پولیو وائرس کی  مسلسل  تصدیق ہو رہی ہے۔ 
* (کراچی، پشاور، خیبر، کوئٹہ، چمن، قلعہ عبداللہ، پشین، ڈی آئی خان، ٹانک، جنوبی و شمالی وزیرستان، بنوں، لکی مروت) 
</t>
    </r>
    <r>
      <rPr>
        <b/>
        <u/>
        <sz val="12"/>
        <rFont val="Jameel Noori Nastaleeq"/>
      </rPr>
      <t>موبائل  آبادی:</t>
    </r>
    <r>
      <rPr>
        <b/>
        <sz val="12"/>
        <rFont val="Jameel Noori Nastaleeq"/>
      </rPr>
      <t xml:space="preserve"> وہ آبادی جو مستقل طور پر آباد نہیں ہوتی اور اپنی جگہ مسلسل بدلتی رہتی ہے مثلاً خانہ بدوش، بھٹہ خشت کے مزدور، موسمی مہاجر، اور اسی طرح کی دیگر متحرک آبادیاں۔</t>
    </r>
  </si>
  <si>
    <t xml:space="preserve">عبد الشکور </t>
  </si>
  <si>
    <t xml:space="preserve">حسنہ رسول </t>
  </si>
  <si>
    <t xml:space="preserve">  Vol  </t>
  </si>
  <si>
    <t>سعید</t>
  </si>
  <si>
    <t>0323-8969394</t>
  </si>
  <si>
    <t>MMP=3</t>
  </si>
  <si>
    <t>M=11</t>
  </si>
  <si>
    <t xml:space="preserve">کامران </t>
  </si>
  <si>
    <t>شناختی کارڈ نمبر 36303-5048119-6</t>
  </si>
  <si>
    <t xml:space="preserve">اقراء Vol </t>
  </si>
  <si>
    <t xml:space="preserve">خالد جاوید </t>
  </si>
  <si>
    <t>0308-7913776</t>
  </si>
  <si>
    <t>شناختی کارڈ نمبر36303.4490695.6</t>
  </si>
  <si>
    <t>خالد جاوید</t>
  </si>
  <si>
    <t>محمدریاض</t>
  </si>
  <si>
    <t xml:space="preserve">ساجد </t>
  </si>
  <si>
    <t>مین ایم ڈی اے کالونی ، گلستان عبداللہ ، مسجد ، مسجد والی گلی ، مغربی لنکس1،2،3 ایم ڈی اے پارک والی گلی ۔</t>
  </si>
  <si>
    <t>مصباح</t>
  </si>
  <si>
    <t>سید محمد انصار احمد</t>
  </si>
  <si>
    <t>سمیع اللہ</t>
  </si>
  <si>
    <t>MMP.3</t>
  </si>
  <si>
    <t>S=9</t>
  </si>
  <si>
    <t>رانا منظور</t>
  </si>
  <si>
    <t xml:space="preserve">ایم ڈی اے کالونی ، لنک، مین ایم اے جناح روڈ ،سائنس سکول ،کلانجا والا ، مسجد ، مسجد والی گلی ، مین گلی ،لنک گلی ، لنک، ماما شامی والی گلی ۔ پشتون ۔ </t>
  </si>
  <si>
    <t>شناختی کارڈ نمبر 3630261076396</t>
  </si>
  <si>
    <t xml:space="preserve">عتیق الرحمن </t>
  </si>
  <si>
    <t xml:space="preserve">چوہدری اکرم </t>
  </si>
  <si>
    <t>شاہ جیلان</t>
  </si>
  <si>
    <t xml:space="preserve">قیصر فاروق </t>
  </si>
  <si>
    <t>خیر محمد والا ، لنکس گلی 1،2،3 حاجی ٹینٹ والی گلی ، لنک گلی ، لنک گلی 2، لنک گلی 3،لنک گلی 4۔</t>
  </si>
  <si>
    <t>0317-6371049</t>
  </si>
  <si>
    <t>شناختی کارڈ نمبر36302.2314751.1</t>
  </si>
  <si>
    <t xml:space="preserve">راشد </t>
  </si>
  <si>
    <t>سرخ 131</t>
  </si>
  <si>
    <t xml:space="preserve"> نیلے  14</t>
  </si>
  <si>
    <t>N=2</t>
  </si>
  <si>
    <t>S=3 M=2</t>
  </si>
  <si>
    <t xml:space="preserve">ملازم حسین </t>
  </si>
  <si>
    <t>مہر ہاوس والی گلی ، سکول والی گلی ،انسائیڈ سکول ،   لنک ،  مین بخاری سڑیٹ، ماربل فیکٹری والی گلی ، مدرسے والی گلی ، لنک ۔مین ڈھورے والا۔جھونپڑی</t>
  </si>
  <si>
    <t>ملازم حسین</t>
  </si>
  <si>
    <t xml:space="preserve">صفدر حسین </t>
  </si>
  <si>
    <t>0305-1951812</t>
  </si>
  <si>
    <t xml:space="preserve">S=3 </t>
  </si>
  <si>
    <t xml:space="preserve">ارسلان </t>
  </si>
  <si>
    <t>مین ڈھورے والا، مدرسے والی گلی ،سکول،مسجد ،  مدرسے کے سامنے والی گلی ،مسجد ،  گلی محمد حسین بھٹا ، عامر شہزاد گلی ، جمیل والی گلی ، بخاری کالونی ، گلی نمبر 2،پارک ،متصل گلی ، گلی نمبر 7۔گلی نمبر 8۔</t>
  </si>
  <si>
    <t>شناختی کارڈ نمبر3630245095420</t>
  </si>
  <si>
    <t>حمیرا</t>
  </si>
  <si>
    <t xml:space="preserve">عباس گرواں </t>
  </si>
  <si>
    <t xml:space="preserve">مدثر منظور </t>
  </si>
  <si>
    <t>مین بخاری کالونی، سٹریٹ نمبر 8،سٹریٹ نمبر7،سٹریٹ نمبر6،سٹریٹ نمبر5،سٹریٹ نمبر4،سٹریٹ نمبر3،پارک ۔</t>
  </si>
  <si>
    <t>شناختی کارڈ نمبر 36302.1671772.8</t>
  </si>
  <si>
    <t>عارف</t>
  </si>
  <si>
    <t>سرخ93</t>
  </si>
  <si>
    <t>نیلے ۱۱</t>
  </si>
  <si>
    <t xml:space="preserve">حامد </t>
  </si>
  <si>
    <t>نیو بخاری کالونی ، سٹریٹ نمبر3،سٹریٹ نمبر1،لنک گلی نمبر1،مسجد ، لنک گلی نمبر2،لنک گلی نمبر3،لنک گلی نمبر4،الہادی سٹریٹ ،۔</t>
  </si>
  <si>
    <t xml:space="preserve">وقار </t>
  </si>
  <si>
    <t>vol</t>
  </si>
  <si>
    <t xml:space="preserve">حامد محمود </t>
  </si>
  <si>
    <t>امجد پرویز</t>
  </si>
  <si>
    <t xml:space="preserve">فدا حسین </t>
  </si>
  <si>
    <t>الہادی سٹریٹ ، نرسنگ کالج ، گلی فلٹر پلانٹ ، مین ایم اے جناح روڈ ،  ابراہیم فارمیسی ، سمارٹ ولاز ، مغربی لنک 1،مغربی لنک 2، جنوبی لنک 1،جنوبی لنک 2،مسجد ، پارک ، ترین سٹریٹ ، محمدی سٹریٹ ، مسجد ، بھینی ۔</t>
  </si>
  <si>
    <t>شناختی کارڈ نمبر4240170344396</t>
  </si>
  <si>
    <t>جویریہ</t>
  </si>
  <si>
    <t>غلام یسین</t>
  </si>
  <si>
    <t xml:space="preserve">
S=10</t>
  </si>
  <si>
    <t xml:space="preserve">رحیم نواز </t>
  </si>
  <si>
    <t>بھینی ،مین ایم اے جناح روڈ ،گجر آٹا چکی گلی ، لنک گلی 1،لنک گلی 2،لنک گلی3،لنک گلی4،الخورشید سکول ، الخورشید سکول والی گلی ۔</t>
  </si>
  <si>
    <t>شناختی کارڈ نمبر 36303.8061305.6</t>
  </si>
  <si>
    <t>شاہد رشید</t>
  </si>
  <si>
    <t>سرخ 100</t>
  </si>
  <si>
    <t>نیلے  6</t>
  </si>
  <si>
    <t>رابطہ نمبر      :ــــــ03398570465ـ کیا ایریا انچارج گورنمنٹ ملازم ہے:ــہاںــــــ جنس: مرد</t>
  </si>
  <si>
    <t>ایریا انچارج کا نام :ــــــــــــــــعتیق الرحمٰنــــــــــــــــــ</t>
  </si>
  <si>
    <t>S</t>
  </si>
  <si>
    <t>M</t>
  </si>
  <si>
    <t xml:space="preserve">نیلے  </t>
  </si>
  <si>
    <t>نام ایریا انچارج:ـــعتیق الرحمٰن</t>
  </si>
  <si>
    <t>ضلع:ـــــــملتانــ</t>
  </si>
  <si>
    <t>0304-3867071</t>
  </si>
  <si>
    <t>ارسلان</t>
  </si>
  <si>
    <t>تاج پبلک سکول</t>
  </si>
  <si>
    <t>0303-6623590</t>
  </si>
  <si>
    <t>قاری مجاہد</t>
  </si>
  <si>
    <t>جامع الغوثیہ قمر العلوم</t>
  </si>
  <si>
    <t>0309-5724769</t>
  </si>
  <si>
    <t>عالیہ آصف</t>
  </si>
  <si>
    <t>فاطمہ ھاؤسنگ سکیم</t>
  </si>
  <si>
    <t>الخورشید مدرسہ</t>
  </si>
  <si>
    <t>0321-7394147</t>
  </si>
  <si>
    <t>آیان ملک</t>
  </si>
  <si>
    <t>ایم اے جناح روڈ</t>
  </si>
  <si>
    <t>ملتان سٹی سائنس سکول</t>
  </si>
  <si>
    <t>0323-8560204</t>
  </si>
  <si>
    <t>احمد علی</t>
  </si>
  <si>
    <t xml:space="preserve">انسائیڈ سکول </t>
  </si>
  <si>
    <t>0301-7511848</t>
  </si>
  <si>
    <t xml:space="preserve"> محمدانصرنواز</t>
  </si>
  <si>
    <t>مدرسہ ڈھورے والا</t>
  </si>
  <si>
    <t>0306-8277117</t>
  </si>
  <si>
    <t>روبینہ شریف</t>
  </si>
  <si>
    <t>ایجوکشن کمیونٹی سکول</t>
  </si>
  <si>
    <t>0307-6168540</t>
  </si>
  <si>
    <t>شاھدہ زاھدہ</t>
  </si>
  <si>
    <t xml:space="preserve">گلریز ٹاون </t>
  </si>
  <si>
    <t>الخورشید پبلک سکول</t>
  </si>
  <si>
    <t>TOTAL</t>
  </si>
  <si>
    <t>Sr. No</t>
  </si>
  <si>
    <t xml:space="preserve">Settlement Number   </t>
  </si>
  <si>
    <t>Child’s Name</t>
  </si>
  <si>
    <t>Father’s Name</t>
  </si>
  <si>
    <t>Camp No.</t>
  </si>
  <si>
    <t>Team No.</t>
  </si>
  <si>
    <r>
      <t xml:space="preserve">Day of </t>
    </r>
    <r>
      <rPr>
        <b/>
        <sz val="14"/>
        <rFont val="Times New Roman"/>
        <family val="1"/>
      </rPr>
      <t>Coverage</t>
    </r>
  </si>
  <si>
    <t>Supervisor (AIC) Name</t>
  </si>
  <si>
    <t>Age in Month</t>
  </si>
  <si>
    <t>Routine Vaccination Y√N</t>
  </si>
  <si>
    <t xml:space="preserve">Health seeking Behaviour </t>
  </si>
  <si>
    <t>فاطمہ ہاؤسنگ کالونی</t>
  </si>
  <si>
    <t xml:space="preserve">عدنان </t>
  </si>
  <si>
    <t xml:space="preserve">فرمان </t>
  </si>
  <si>
    <t>32M</t>
  </si>
  <si>
    <t>FAMILY HOSPITAL</t>
  </si>
  <si>
    <t>مروہ</t>
  </si>
  <si>
    <t>اکرام</t>
  </si>
  <si>
    <t>24 M</t>
  </si>
  <si>
    <t>ریحان</t>
  </si>
  <si>
    <t>2M</t>
  </si>
  <si>
    <t>بلال</t>
  </si>
  <si>
    <t>بادام خان</t>
  </si>
  <si>
    <t>36M</t>
  </si>
  <si>
    <t xml:space="preserve"> y</t>
  </si>
  <si>
    <t>یوسف خان</t>
  </si>
  <si>
    <t>5M</t>
  </si>
  <si>
    <t>رضوان</t>
  </si>
  <si>
    <t>12M</t>
  </si>
  <si>
    <t>خانہ بدوش بچوں کی لسٹ</t>
  </si>
  <si>
    <t xml:space="preserve">قیصر آباد </t>
  </si>
  <si>
    <t xml:space="preserve">فاطمہ </t>
  </si>
  <si>
    <t>آصف</t>
  </si>
  <si>
    <t>13M</t>
  </si>
  <si>
    <t>28M</t>
  </si>
  <si>
    <t xml:space="preserve">ببل خان </t>
  </si>
  <si>
    <t>حقنواز</t>
  </si>
  <si>
    <t>48M</t>
  </si>
  <si>
    <t>شہزادی</t>
  </si>
  <si>
    <t>30M</t>
  </si>
  <si>
    <t>دستخط یوسی انچارج؛ــــــــــــــــــــــــــــــــــــــــــــــــــــــــــ</t>
  </si>
  <si>
    <t>نام ایریا انچارج:ـــــــــعتیق الرحمٰنـــــــــ</t>
  </si>
  <si>
    <t>یونین کونسل؛ــــــدورانہ لنگانہ Cــــ</t>
  </si>
  <si>
    <t xml:space="preserve">رابطہ نمبر:ـــ 03398570465ـ ــــ  </t>
  </si>
  <si>
    <t>عتیق الرحمٰن</t>
  </si>
  <si>
    <t>(MMP List)</t>
  </si>
  <si>
    <t>صبا یامین  VOL 03137944004</t>
  </si>
  <si>
    <t>اختر عباس 03336157079</t>
  </si>
  <si>
    <t>اختر والی گلی، عثمان والی گلی، خالی گلی، انور وڑائچ والی گلی، چوہدری نذیر والی گلی، اختر عباس والی گلی، شیخ  طارق حبیب والی گلی، محمد یوسف والی گلی، جہانزیب والی گلی۔</t>
  </si>
  <si>
    <t>ذیشان احمد  VOL 3006384994</t>
  </si>
  <si>
    <t>زالقرنین  VOL03286912972</t>
  </si>
  <si>
    <t>جہانزیب    03007334546</t>
  </si>
  <si>
    <t>محمد اختر    3036929977</t>
  </si>
  <si>
    <t>32302-6206456-6</t>
  </si>
  <si>
    <t>شوکت نواز   03036631759</t>
  </si>
  <si>
    <t>36302-0971241-7</t>
  </si>
  <si>
    <t>Sobia VOL 0329.4183348</t>
  </si>
  <si>
    <t>رمشہ  VOL 03049514910</t>
  </si>
  <si>
    <t>فیاض 03276147613</t>
  </si>
  <si>
    <t>ڈاکٹر  طاہر عثمان    03005199606</t>
  </si>
  <si>
    <t>نعم اللہ    03007195698</t>
  </si>
  <si>
    <t>عادل والی گلی،  خاکوانی ہاؤس والی گلی، سیگل ہاؤس والی گلی ، اقبال منزل مین سڑک والے گھر، پارک کے کوچے والے گھر، یعقوب والی گلی، پی بلاک کے سامنے این بلاک والے گھر، نعیم اللہ والی گلی تک۔</t>
  </si>
  <si>
    <t>36302.3744040.0</t>
  </si>
  <si>
    <t>نعیم اللہ 3007195698</t>
  </si>
  <si>
    <t xml:space="preserve">کام شروع کرنے کا وقت. ہر  دن:
 1_9:00__  2_9:00____
3__9:00___  4__9:00__
</t>
  </si>
  <si>
    <t>36302-1985751-5</t>
  </si>
  <si>
    <t>سرخ.74</t>
  </si>
  <si>
    <t>نیلے.10</t>
  </si>
  <si>
    <t>نوید SP 3006263954</t>
  </si>
  <si>
    <t>36303-70270581</t>
  </si>
  <si>
    <t xml:space="preserve">فرح ناز  VOL 03143405174  
  </t>
  </si>
  <si>
    <t>علی عباس</t>
  </si>
  <si>
    <t>36302-9131750-6</t>
  </si>
  <si>
    <t>جنید والی گلی، حسن والی گلی، عبداللہ والی گلی، صدیقی والی گلی، یحٰی خان والی گلی، آصف والی گلی، سعید والی گلی، اکرم کے گھر  والی گلی۔</t>
  </si>
  <si>
    <t>Saira 0311.6562871</t>
  </si>
  <si>
    <t xml:space="preserve">لبنہ  VOL 03063086164  
  </t>
  </si>
  <si>
    <t>اکرم  03007304538</t>
  </si>
  <si>
    <t>شاہد والی گلی،  قصر یوسف والی گلی، ساجد والی گلی، بخاری کلینک والی گلی، سلمان بابر والی گلی، آصف صدیقی والی گلی، خدا بخش کے گھر تک</t>
  </si>
  <si>
    <t>36303.8464889.4</t>
  </si>
  <si>
    <t>شاہد       03009637887</t>
  </si>
  <si>
    <t>سرخ.</t>
  </si>
  <si>
    <t>وقار  VOL      3087329499</t>
  </si>
  <si>
    <t>گرمانی 0336004108</t>
  </si>
  <si>
    <t xml:space="preserve">Umer Rasheed
0302-7336078 
</t>
  </si>
  <si>
    <t>بشیر امجد</t>
  </si>
  <si>
    <t>32303.0203001.5</t>
  </si>
  <si>
    <t>یامین03017483467</t>
  </si>
  <si>
    <t>ملک جاوید اقبال والی گلی، خلیل والی گلی، نواز کے گھر سے سلیم والی گلی، بلوچ والی گلی، خان ہاؤس والی گلی، ڈاکٹر یعقوب والی گلی۔</t>
  </si>
  <si>
    <t>32302.5498762.2</t>
  </si>
  <si>
    <t xml:space="preserve">مہ لقائ شہزادی   03221077425  VOL       </t>
  </si>
  <si>
    <t>قیصر03069596008</t>
  </si>
  <si>
    <t>ذیشان کے گھر سے بھٹی ہاؤس والی گلی، پروفیسر بشیر والی گلی، حبیب والی گلی، علی شیر ہاؤس والی گلی،وسیم کے گھر تک۔</t>
  </si>
  <si>
    <t>36302.7022250.8</t>
  </si>
  <si>
    <t>نیلے.</t>
  </si>
  <si>
    <r>
      <t xml:space="preserve">مائگرینٹ اور موبائل(MMP) آبادی :
مائگرینٹ  آبادی: </t>
    </r>
    <r>
      <rPr>
        <b/>
        <sz val="9"/>
        <rFont val="Jameel Noori Nastaleeq"/>
      </rPr>
      <t xml:space="preserve">وہ آبادی جو افغانستان ، پاک افغان سرحد سے منسلک اضلاع *،افغان مہاجرین،آئی ڈی پیز، اورایسے علاقے جہاں پولیو وائرس کی  مسلسل  تصدیق ہو رہی ہے۔ 
* (کراچی، پشاور، خیبر، کوئٹہ، چمن، قلعہ عبداللہ، پشین، ڈی آئی خان، ٹانک، جنوبی و شمالی وزیرستان، بنوں، لکی مروت) 
</t>
    </r>
    <r>
      <rPr>
        <b/>
        <u/>
        <sz val="9"/>
        <rFont val="Jameel Noori Nastaleeq"/>
      </rPr>
      <t>موبائل  آبادی:</t>
    </r>
    <r>
      <rPr>
        <b/>
        <sz val="9"/>
        <rFont val="Jameel Noori Nastaleeq"/>
      </rPr>
      <t xml:space="preserve"> وہ آبادی جو مستقل طور پر آباد نہیں ہوتی اور اپنی جگہ مسلسل بدلتی رہتی ہے مثلاً خانہ بدوش، بھٹہ خشت کے مزدور، موسمی مہاجر، اور اسی طرح کی دیگر متحرک آبادیاں۔</t>
    </r>
  </si>
  <si>
    <t>سیف اللہ  SP 03225379470</t>
  </si>
  <si>
    <r>
      <t xml:space="preserve">حق نواز 0971     </t>
    </r>
    <r>
      <rPr>
        <sz val="16"/>
        <rFont val="Jameel Noori Nastaleeq"/>
      </rPr>
      <t>03356737807</t>
    </r>
  </si>
  <si>
    <t>توصیف کے گھر سے فلٹر پلانٹ کے سامنے شاہد والی گلی، خواجہ مسعود والی گلی، طاہر والی گلی، خضر عباس والی گلی، آر بلاک کے سامنے  کیو  بلاک کے گھر، حافظ عمران والی گلی، مرتضٰی والی گلی، روشن والی گلی، فیصل کے گھر تک۔</t>
  </si>
  <si>
    <t>فیصل   03006353804</t>
  </si>
  <si>
    <t>توصیف  03322006872</t>
  </si>
  <si>
    <t>36302-4955743-5</t>
  </si>
  <si>
    <t xml:space="preserve">03326352957  Q98   عبدالغفار     </t>
  </si>
  <si>
    <t>خاور والی گلی، R بلاک کے سامنے Q والے گھر، Q788والی گلی، بزدار ہاؤس والی گلی، گرڈ اسٹیشن والے گھر، ندیم والی گلی، گوشہ عطا والے گھر اقبال انجم والی گلی۔</t>
  </si>
  <si>
    <t>Misbah 0319.8755013</t>
  </si>
  <si>
    <t>خاور منیر   03006395707</t>
  </si>
  <si>
    <t>ایم ارشد   03336022351</t>
  </si>
  <si>
    <t>ندیم جوئیہ والی گلی، وقاص والی گلی، چوہدری منصور والی گلی، حاجی مکی والی گلی، راشد والی گلی۔</t>
  </si>
  <si>
    <t>ندیم جوئیہ  03007320756</t>
  </si>
  <si>
    <t xml:space="preserve">سیف اللہ  SP </t>
  </si>
  <si>
    <t>محمود عالم</t>
  </si>
  <si>
    <t>راؤ ندیم کے گھر سے خان والی گلی، برٹش سکول کے گیٹ والی گلی، منصور شاہ والی گلی، پارک کے کوچے والے گھر، کیو بلاک کے سامے آر بلاک والے گھر، فاطمہ بیوٹی پارلر والی گلی، شیخ فیضان کے گھر تک۔</t>
  </si>
  <si>
    <t xml:space="preserve">نازیہ بلقیس  VOL 923221077425  
  </t>
  </si>
  <si>
    <t>اقرا ء شیخ        VOL 03067364478</t>
  </si>
  <si>
    <t>شیخ فیضان  03078763132</t>
  </si>
  <si>
    <t xml:space="preserve">آخری گھر کے سربراہ کا نام </t>
  </si>
  <si>
    <t>اصغر</t>
  </si>
  <si>
    <t>36302-6166286-8</t>
  </si>
  <si>
    <t>Iqra 0308.7913776</t>
  </si>
  <si>
    <t>36302-8643274-0</t>
  </si>
  <si>
    <t>ایم طاہر  03002775776</t>
  </si>
  <si>
    <t>عابد حسین</t>
  </si>
  <si>
    <t>شیخ انجم  کے گھر سے ڈاکٹر مصعود والی گلی، خورشید ہاؤس والی گلی، حسن رضا کے گھر تک۔</t>
  </si>
  <si>
    <t>حسن رضا 03009787589</t>
  </si>
  <si>
    <t>شیخ انجم  03008633033</t>
  </si>
  <si>
    <t>خواجہ ہاؤس</t>
  </si>
  <si>
    <t>قصر زینب</t>
  </si>
  <si>
    <t>36203.7268316.0</t>
  </si>
  <si>
    <t>Rimsha 
0304.9514490</t>
  </si>
  <si>
    <t>ملک اشفاق</t>
  </si>
  <si>
    <t>عمر شیخ1260</t>
  </si>
  <si>
    <t>محمد افضل کے گھر سے شروع R بلاک والی سائیڈ ، کیو بلاک کے سامنے آر بلاک والے گھر، کاشف ضیاء والی گلی، ولائے محمد والی گلی، حاجی محمد یونس والی گلی، چوہدی افتخار  والی گلی، رضوان رشید والی گلی  رضوان رشید کے گھر تک</t>
  </si>
  <si>
    <t>36304-1688964-4</t>
  </si>
  <si>
    <t>رضوان رشید 03007486204</t>
  </si>
  <si>
    <t>محمد افضل</t>
  </si>
  <si>
    <t>NID []  SNID  [√] 1 TO 5 Sep 2025</t>
  </si>
  <si>
    <t>نظرثانی کی تاریخــــــــــــــ08-08-2025</t>
  </si>
  <si>
    <t xml:space="preserve">موبائل   06 </t>
  </si>
  <si>
    <t xml:space="preserve">رابطہ نمبر:ـــ ــ03085957369ــــــ  </t>
  </si>
  <si>
    <t>نام ایریا انچارج:ـــــــمحمد جنیدــــــــــ</t>
  </si>
  <si>
    <t>سکول/مدرسہ کے بچے</t>
  </si>
  <si>
    <t>MMP= 3</t>
  </si>
  <si>
    <t>منور</t>
  </si>
  <si>
    <t>Usama Zaffer
0303.9825300</t>
  </si>
  <si>
    <t>غلام سرور</t>
  </si>
  <si>
    <t>عدنان3047626334</t>
  </si>
  <si>
    <t>M.0</t>
  </si>
  <si>
    <t>وارث3009551388</t>
  </si>
  <si>
    <t>شناختی کارڈ نمبر
36302-7178574-5</t>
  </si>
  <si>
    <t>Soniya Jaffer
0305.5591272</t>
  </si>
  <si>
    <t>عمران VOL 03007034650</t>
  </si>
  <si>
    <t>فیض بخش</t>
  </si>
  <si>
    <t>یوسف</t>
  </si>
  <si>
    <t xml:space="preserve">فارق گجر3076996204 </t>
  </si>
  <si>
    <t>شناختی کارڈ نمبر
36303-3836675-8</t>
  </si>
  <si>
    <t>شناختی کارڈ نمبر
36302-2606280-5</t>
  </si>
  <si>
    <t>شہزاد</t>
  </si>
  <si>
    <t>عابد</t>
  </si>
  <si>
    <t>شعبان</t>
  </si>
  <si>
    <t>Rimsha
0302-0829563</t>
  </si>
  <si>
    <t>آصف ملنگ</t>
  </si>
  <si>
    <t>حنیف</t>
  </si>
  <si>
    <t>شناختی کارڈ نمبر
36303-9058249-0</t>
  </si>
  <si>
    <t>Khursheed 
0305-7870631</t>
  </si>
  <si>
    <t>خادم</t>
  </si>
  <si>
    <t xml:space="preserve">صدیق </t>
  </si>
  <si>
    <t xml:space="preserve">شناختی کارڈ نمبر.36303.21389812
</t>
  </si>
  <si>
    <t>عرفان</t>
  </si>
  <si>
    <t>عظیم</t>
  </si>
  <si>
    <t>سجاد دکان دار</t>
  </si>
  <si>
    <t>Nadeem Ahmad 
0304.6958146</t>
  </si>
  <si>
    <t>سعدیہ VOL 03265771632</t>
  </si>
  <si>
    <t>خرم شمشاد</t>
  </si>
  <si>
    <t xml:space="preserve">عبدالمجید </t>
  </si>
  <si>
    <t>عاشق کھوکھر</t>
  </si>
  <si>
    <t xml:space="preserve">پی آئی اے کالونی </t>
  </si>
  <si>
    <t>شناختی کارڈ نمبر
36302.7571144.7</t>
  </si>
  <si>
    <t>شناختی کارڈ نمبر
36303-0851167-2</t>
  </si>
  <si>
    <t>Zahra
0307-7355431</t>
  </si>
  <si>
    <t>زاہد خان</t>
  </si>
  <si>
    <t xml:space="preserve">عطا ءالرحمن </t>
  </si>
  <si>
    <t>S.19</t>
  </si>
  <si>
    <t>خالد 3057997075</t>
  </si>
  <si>
    <t>شناختی کارڈ نمبر
36302-2733978-6</t>
  </si>
  <si>
    <t>ریاض نوناری</t>
  </si>
  <si>
    <t>حاجی ریاض</t>
  </si>
  <si>
    <t xml:space="preserve">بیس سٹی </t>
  </si>
  <si>
    <t>Shan
0307-6195426</t>
  </si>
  <si>
    <t xml:space="preserve">کرن عارف VOL 03057554742 </t>
  </si>
  <si>
    <t>خرم سعید</t>
  </si>
  <si>
    <t>حاجی منیر</t>
  </si>
  <si>
    <t>اکبر</t>
  </si>
  <si>
    <t>شناختی کارڈ نمبر
363031497695.5</t>
  </si>
  <si>
    <t>سائرہ VOL  03077805260</t>
  </si>
  <si>
    <t>شناختی کارڈ نمبر
36303-6730951-0</t>
  </si>
  <si>
    <t>اسد رضا</t>
  </si>
  <si>
    <t>مظہر 3036713775</t>
  </si>
  <si>
    <t>شناختی کارڈ نمبر
36303-9441522-2</t>
  </si>
  <si>
    <t>ندیم</t>
  </si>
  <si>
    <t>راؤ فیصل</t>
  </si>
  <si>
    <t>متحرک آبادی کے  بچوں کی تعداد
MMP</t>
  </si>
  <si>
    <t>نوازش3099821496</t>
  </si>
  <si>
    <t>سلمان VOL 03091519613</t>
  </si>
  <si>
    <t>عاصم</t>
  </si>
  <si>
    <t>اویس ننگانہ</t>
  </si>
  <si>
    <t>S=0</t>
  </si>
  <si>
    <t>عرفان3046657098</t>
  </si>
  <si>
    <t>شناختی کارڈ نمبر
36303-0130354-5</t>
  </si>
  <si>
    <t>Sobia 
0326.6445738</t>
  </si>
  <si>
    <t>عالم300409305</t>
  </si>
  <si>
    <t>شناختی کارڈ نمبر
36303-7795058-0</t>
  </si>
  <si>
    <t>خلیل</t>
  </si>
  <si>
    <t>عظیم  بھابھہ</t>
  </si>
  <si>
    <t>School</t>
  </si>
  <si>
    <t>Moazam Ali
03047766787</t>
  </si>
  <si>
    <t>رمضان</t>
  </si>
  <si>
    <t>شناختی کارڈ نمبر
36303-7853699-1</t>
  </si>
  <si>
    <t>KENWAL
0306.7376233</t>
  </si>
  <si>
    <t>شیر زبیر 3143233741</t>
  </si>
  <si>
    <t>فاروق گجر</t>
  </si>
  <si>
    <t>شناختی کارڈ نمبر
36303.2432258.4</t>
  </si>
  <si>
    <t>کاشف3007384885</t>
  </si>
  <si>
    <t xml:space="preserve"> نظر ثانی کی  تاریخ:ـــــــــ08.08.2025ــــ</t>
  </si>
  <si>
    <t xml:space="preserve">NID []  SNID  [√]1 to 5 Sep-2025 -مہم کا نام </t>
  </si>
  <si>
    <t>S1=10</t>
  </si>
  <si>
    <t>S1=8 S2=23</t>
  </si>
  <si>
    <t>M.0  S=3</t>
  </si>
  <si>
    <t>فہد خان</t>
  </si>
  <si>
    <t>S1=14 S2=9</t>
  </si>
  <si>
    <t xml:space="preserve"> کل بچے: 47</t>
  </si>
  <si>
    <t>یونین کونسل؛ـــــــدورانہ لنگانہـــــ</t>
  </si>
  <si>
    <t xml:space="preserve">رابطہ نمبر:ـــ 03067767133ــــ  </t>
  </si>
  <si>
    <t>نام ایریا انچارج:ـــــــــــسعیدــــــــــ</t>
  </si>
  <si>
    <t>NID MAY-2025</t>
  </si>
  <si>
    <t>جھونپڑیوں میں رہنے والے بچوں کی لسٹ</t>
  </si>
  <si>
    <t>AIC: سعید احمد</t>
  </si>
  <si>
    <r>
      <t xml:space="preserve">Day of </t>
    </r>
    <r>
      <rPr>
        <b/>
        <sz val="12"/>
        <rFont val="Times New Roman"/>
        <family val="1"/>
      </rPr>
      <t>Coverage</t>
    </r>
  </si>
  <si>
    <t>Ali.</t>
  </si>
  <si>
    <t>Rajo</t>
  </si>
  <si>
    <t>Yes</t>
  </si>
  <si>
    <t>BHU Durana Langana</t>
  </si>
  <si>
    <t>//</t>
  </si>
  <si>
    <t>Asif</t>
  </si>
  <si>
    <t>Nasir</t>
  </si>
  <si>
    <t>KAlo</t>
  </si>
  <si>
    <t>Waris</t>
  </si>
  <si>
    <t>A Ditta</t>
  </si>
  <si>
    <t>A Rakha</t>
  </si>
  <si>
    <t>Riaz</t>
  </si>
  <si>
    <t>Sheroz</t>
  </si>
  <si>
    <t>Kashif</t>
  </si>
  <si>
    <t>Shazia</t>
  </si>
  <si>
    <t>Molazam</t>
  </si>
  <si>
    <t>Ali Haidar</t>
  </si>
  <si>
    <t>Zainab</t>
  </si>
  <si>
    <t>Bag Ali</t>
  </si>
  <si>
    <t>A Rehman</t>
  </si>
  <si>
    <t>Saira</t>
  </si>
  <si>
    <t>Ajmal</t>
  </si>
  <si>
    <t>Pthani</t>
  </si>
  <si>
    <t>Afzal</t>
  </si>
  <si>
    <t>Hasan</t>
  </si>
  <si>
    <t>Irfan</t>
  </si>
  <si>
    <t>Chand Babo</t>
  </si>
  <si>
    <t>Lala</t>
  </si>
  <si>
    <t>Raju</t>
  </si>
  <si>
    <t>Detail of (MMP)  UC Durana Lingana     AIC Saeed Ahmad</t>
  </si>
  <si>
    <t>S.No</t>
  </si>
  <si>
    <r>
      <rPr>
        <b/>
        <sz val="11"/>
        <rFont val="Carlito"/>
        <family val="2"/>
      </rPr>
      <t>Team</t>
    </r>
  </si>
  <si>
    <r>
      <rPr>
        <b/>
        <sz val="11"/>
        <rFont val="Carlito"/>
        <family val="2"/>
      </rPr>
      <t>Day</t>
    </r>
  </si>
  <si>
    <r>
      <rPr>
        <b/>
        <sz val="11"/>
        <rFont val="Carlito"/>
        <family val="2"/>
      </rPr>
      <t>Address</t>
    </r>
  </si>
  <si>
    <t>Child Name</t>
  </si>
  <si>
    <t>Routine Vaccination Y/N</t>
  </si>
  <si>
    <t xml:space="preserve">Health Seeking Behaviour </t>
  </si>
  <si>
    <t>Farooq Chowk</t>
  </si>
  <si>
    <t>Shammo</t>
  </si>
  <si>
    <t>Jabir</t>
  </si>
  <si>
    <t>BHU Durana Lingana</t>
  </si>
  <si>
    <t>Mansha</t>
  </si>
  <si>
    <t>Haroon</t>
  </si>
  <si>
    <t>Arif</t>
  </si>
  <si>
    <t>Iram</t>
  </si>
  <si>
    <t>Tahir Abbas</t>
  </si>
  <si>
    <t>Ansar</t>
  </si>
  <si>
    <t>Bareera</t>
  </si>
  <si>
    <t>Idress</t>
  </si>
  <si>
    <t>Usama</t>
  </si>
  <si>
    <t>Shera</t>
  </si>
  <si>
    <t>Zuhra</t>
  </si>
  <si>
    <t>Momin</t>
  </si>
  <si>
    <t>Gul Nazz</t>
  </si>
  <si>
    <t>Nadeem</t>
  </si>
  <si>
    <t>Sana</t>
  </si>
  <si>
    <t>Malik Munir</t>
  </si>
  <si>
    <t>Nagina</t>
  </si>
  <si>
    <t>Altaf</t>
  </si>
  <si>
    <t>Mushtaq</t>
  </si>
  <si>
    <t>Hanif</t>
  </si>
  <si>
    <t>Shahid</t>
  </si>
  <si>
    <t>abdul Rehman</t>
  </si>
  <si>
    <t>Sanwal</t>
  </si>
  <si>
    <t>NID MAY 2025</t>
  </si>
  <si>
    <r>
      <rPr>
        <b/>
        <sz val="10"/>
        <rFont val="Arial"/>
        <family val="2"/>
      </rPr>
      <t xml:space="preserve">Day of </t>
    </r>
    <r>
      <rPr>
        <b/>
        <sz val="8"/>
        <rFont val="Times New Roman"/>
        <family val="1"/>
      </rPr>
      <t>Coverage</t>
    </r>
  </si>
  <si>
    <t>مصطفی آباد</t>
  </si>
  <si>
    <t>ajab</t>
  </si>
  <si>
    <t>naina</t>
  </si>
  <si>
    <t>karam</t>
  </si>
  <si>
    <t>ibrahim</t>
  </si>
  <si>
    <t>Karam</t>
  </si>
  <si>
    <t>Zohaar</t>
  </si>
  <si>
    <t>zahid</t>
  </si>
  <si>
    <t>benazair</t>
  </si>
  <si>
    <t>walayat</t>
  </si>
  <si>
    <t>qurban</t>
  </si>
  <si>
    <t>Aqsa</t>
  </si>
  <si>
    <t>bilal</t>
  </si>
  <si>
    <t>mujahid</t>
  </si>
  <si>
    <t>Khizar</t>
  </si>
  <si>
    <t>Ghulam Abbas</t>
  </si>
  <si>
    <t>Saira Khan</t>
  </si>
  <si>
    <t>Mumtaz</t>
  </si>
  <si>
    <t>Khadim</t>
  </si>
  <si>
    <t>roshan</t>
  </si>
  <si>
    <t>Babar</t>
  </si>
  <si>
    <t>Rabia</t>
  </si>
  <si>
    <t>Haider Ali</t>
  </si>
  <si>
    <t>Rajab Ali</t>
  </si>
  <si>
    <t>Neha</t>
  </si>
  <si>
    <t>Luqman</t>
  </si>
  <si>
    <t>Munsab</t>
  </si>
  <si>
    <t>naurine</t>
  </si>
  <si>
    <t>M. Yaar</t>
  </si>
  <si>
    <t>M. Rafique</t>
  </si>
  <si>
    <t>Rasheed</t>
  </si>
  <si>
    <t>yaro</t>
  </si>
  <si>
    <t>Babloo</t>
  </si>
  <si>
    <t>Faizana</t>
  </si>
  <si>
    <t>fahad</t>
  </si>
  <si>
    <t>Abid</t>
  </si>
  <si>
    <t>sikandar</t>
  </si>
  <si>
    <t>ranjha</t>
  </si>
  <si>
    <t>Komal</t>
  </si>
  <si>
    <t>imran</t>
  </si>
  <si>
    <t>subhan</t>
  </si>
  <si>
    <t>Shanzy</t>
  </si>
  <si>
    <t>M tariq</t>
  </si>
  <si>
    <t>akmal</t>
  </si>
  <si>
    <t>akbar</t>
  </si>
  <si>
    <t>Munna</t>
  </si>
  <si>
    <t>qadir</t>
  </si>
  <si>
    <t>bahar</t>
  </si>
  <si>
    <t>Allah Bakhs</t>
  </si>
  <si>
    <t>fakhar</t>
  </si>
  <si>
    <t>maryum</t>
  </si>
  <si>
    <t>sajida</t>
  </si>
  <si>
    <t>zain ali</t>
  </si>
  <si>
    <t>dua fatima</t>
  </si>
  <si>
    <t>Akram</t>
  </si>
  <si>
    <t>Mukhtiar</t>
  </si>
  <si>
    <t>a. salam</t>
  </si>
  <si>
    <t>aiman</t>
  </si>
  <si>
    <t>salman</t>
  </si>
  <si>
    <t>chandani</t>
  </si>
  <si>
    <t>Amanat</t>
  </si>
  <si>
    <t>rehana</t>
  </si>
  <si>
    <t>Hafsa</t>
  </si>
  <si>
    <t>Ziyarat Ali</t>
  </si>
  <si>
    <t>Zoha</t>
  </si>
  <si>
    <t>Manzoor</t>
  </si>
  <si>
    <t>abu bakr</t>
  </si>
  <si>
    <t>M. Naseer</t>
  </si>
  <si>
    <t>Hassnain</t>
  </si>
  <si>
    <t>Haq Nawaz</t>
  </si>
  <si>
    <t>Aleesha</t>
  </si>
  <si>
    <t>Sajid</t>
  </si>
  <si>
    <t>Ali Hassan</t>
  </si>
  <si>
    <t>Pappa</t>
  </si>
  <si>
    <t>M Mashooq</t>
  </si>
  <si>
    <t>Shumaila</t>
  </si>
  <si>
    <t>Jameel</t>
  </si>
  <si>
    <t>Haleema</t>
  </si>
  <si>
    <t>riaz</t>
  </si>
  <si>
    <t>Aman</t>
  </si>
  <si>
    <t>Javeed</t>
  </si>
  <si>
    <t>Sheela</t>
  </si>
  <si>
    <t>Shahzad</t>
  </si>
  <si>
    <t>rizwan</t>
  </si>
  <si>
    <t>Akbar</t>
  </si>
  <si>
    <t>Allah Rakhi</t>
  </si>
  <si>
    <t>Zanib</t>
  </si>
  <si>
    <t>Ahmad Bakhs</t>
  </si>
  <si>
    <t>Sajawal</t>
  </si>
  <si>
    <t>Salma</t>
  </si>
  <si>
    <t>Yousaf</t>
  </si>
  <si>
    <t>Anum</t>
  </si>
  <si>
    <t>Nazim</t>
  </si>
  <si>
    <t>Asia Bibi</t>
  </si>
  <si>
    <t xml:space="preserve"> فہر ست مسا جد</t>
  </si>
  <si>
    <t>مہم کا نام: NID</t>
  </si>
  <si>
    <t>رابطہ نمبر : 03067767133</t>
  </si>
  <si>
    <t>نام ایریا 
 انچارج:</t>
  </si>
  <si>
    <t>یونین کونسل؛    56درانہ لنگانہ</t>
  </si>
  <si>
    <t xml:space="preserve">تحصیل/تعلقہ /ٹاؤن: بوسن ٹاؤن </t>
  </si>
  <si>
    <t>ضلع: :ملتان</t>
  </si>
  <si>
    <t>ا ما م مسجد کا نا م</t>
  </si>
  <si>
    <t>مصطفی ٓباد</t>
  </si>
  <si>
    <t>جامع مسجد نسیم مدینہ</t>
  </si>
  <si>
    <t>03006398978</t>
  </si>
  <si>
    <t>قاری احمد رضا</t>
  </si>
  <si>
    <t>03027483542</t>
  </si>
  <si>
    <t>قاری محمد آصف</t>
  </si>
  <si>
    <t>جامع مسجد خضراء</t>
  </si>
  <si>
    <t>0301-9225705</t>
  </si>
  <si>
    <t>جامع مسجد مصطفیٰ</t>
  </si>
  <si>
    <t>0303-6905236</t>
  </si>
  <si>
    <t>قاری عمر</t>
  </si>
  <si>
    <t>جامع مسجد اللہ والی</t>
  </si>
  <si>
    <t>0308-7371735</t>
  </si>
  <si>
    <t>قاری اقبال</t>
  </si>
  <si>
    <t>جامع بہار مدینہ</t>
  </si>
  <si>
    <t>0301-7465465</t>
  </si>
  <si>
    <t>قاری عمران</t>
  </si>
  <si>
    <t>کرور والا</t>
  </si>
  <si>
    <t>جامع مسجد مدنی</t>
  </si>
  <si>
    <t>0300-7343160</t>
  </si>
  <si>
    <t>شاہد متولی</t>
  </si>
  <si>
    <t>مسجد فضل</t>
  </si>
  <si>
    <t>فہرست مدارس</t>
  </si>
  <si>
    <t>مصطفیٰ آباد</t>
  </si>
  <si>
    <t xml:space="preserve">مدرسہ زینت القرآن </t>
  </si>
  <si>
    <t>مدرسی جامع الخدیجہ</t>
  </si>
  <si>
    <t xml:space="preserve">کل </t>
  </si>
  <si>
    <t>UC LEVEL SOCIAL MOBILIZATION PLAN  SIA 16 MP</t>
  </si>
  <si>
    <t>UC:_56-Durana Langana_</t>
  </si>
  <si>
    <t>___Multan_____</t>
  </si>
  <si>
    <t>Province: __Punjab</t>
  </si>
  <si>
    <t>UC Incharge: Zeeshan Khan</t>
  </si>
  <si>
    <t xml:space="preserve">BHU Durana Langana </t>
  </si>
  <si>
    <t>10.00 am</t>
  </si>
  <si>
    <t xml:space="preserve">Awearness Session Polio &amp; Walk and Saminar with Lawyer &amp; Doctors </t>
  </si>
  <si>
    <t>12.00 pm</t>
  </si>
  <si>
    <t>Zahid / Wapda 1</t>
  </si>
  <si>
    <t>Dr. Khadim Hussain: 0303.5411530</t>
  </si>
  <si>
    <t xml:space="preserve">Awearness Session for Upcoming Polio Campaign with MDA &amp; Wapda Officers  </t>
  </si>
  <si>
    <t>12.15 pm</t>
  </si>
  <si>
    <t>Zeeshan Hameed / MDA Society</t>
  </si>
  <si>
    <t>Umer Daraz Langana: 0301.7527193</t>
  </si>
  <si>
    <t xml:space="preserve">Awearness Session Polio &amp; Walk / Saminar Elder of Basti Shor Kot  </t>
  </si>
  <si>
    <t>01.00 pm</t>
  </si>
  <si>
    <t>Ateeq / Basti Shor Kot</t>
  </si>
  <si>
    <t>Altaf Nagana: 03004272401</t>
  </si>
  <si>
    <t>Awearness Session Polio &amp; Walk Wapda II</t>
  </si>
  <si>
    <t>01.30 pm</t>
  </si>
  <si>
    <t>Junaid/ Wapda 2</t>
  </si>
  <si>
    <t xml:space="preserve">Madam Nazish 0300.7333272 </t>
  </si>
  <si>
    <t>Awearness Session Polio with Elder of MMP community</t>
  </si>
  <si>
    <t>02.00 pm</t>
  </si>
  <si>
    <t>Saeed / Mustafa Abadi</t>
  </si>
  <si>
    <t>Alhaj Madni: 0300.7300533</t>
  </si>
  <si>
    <t>سکول و مدارس کی سطح پر کی جانے والی سرگرمیاں</t>
  </si>
  <si>
    <t>Horizen School, Speech in Assembly and Announcment of Polio Campaign Polio message in ASSEMBLY SESSION /تقریری مقابلہ</t>
  </si>
  <si>
    <t>9.30</t>
  </si>
  <si>
    <t>Saqib Shah, 037.4003333</t>
  </si>
  <si>
    <t>Laureates School, Speech in Assembly and Announcment of Polio Campaign (ASSEMBLY SESSION, Meeting with School teachers.)</t>
  </si>
  <si>
    <t>Zeeshan Hameed / Mda</t>
  </si>
  <si>
    <t>Lubna Mam, 0301.7531143</t>
  </si>
  <si>
    <t>Taj Public School, Speech in Assembly and Announcment of Polio Campaign Meeting with school teachers /Session with students پولیو کی افادیت کی میٹنگ</t>
  </si>
  <si>
    <t>10.30</t>
  </si>
  <si>
    <t>Ateeq / basti Shorkot</t>
  </si>
  <si>
    <t>Arsalan 0304.3867071</t>
  </si>
  <si>
    <t>City School, Speech in Assembly and Announcment of Polio Campaign Meeting with school teachers /Session with students پولیو کی افادیت کی میٹنگ</t>
  </si>
  <si>
    <t>12.00</t>
  </si>
  <si>
    <t>Junaid/ Shor Kot</t>
  </si>
  <si>
    <t>M. Jamsheed, 0300.5395544</t>
  </si>
  <si>
    <t>The Khnowledge School, Speech in Assembly and Announcment of Polio Campaign</t>
  </si>
  <si>
    <t>11.30</t>
  </si>
  <si>
    <t>Saeed / Musataf Abadi</t>
  </si>
  <si>
    <t>Madam Khalida.0322.5472885</t>
  </si>
  <si>
    <t xml:space="preserve"> Masjid Umer Farooq, Announcment inخطبہ   of Juma Tul Mubarak</t>
  </si>
  <si>
    <t>11.00</t>
  </si>
  <si>
    <t>Zahid Wapda 1</t>
  </si>
  <si>
    <t>Qari Bilal, 0303.8102242</t>
  </si>
  <si>
    <t xml:space="preserve">Jamiya Masjid MDA Society, Announcment in Khutba of Juma Tul Mubarak Jumaمسجد /اعلانات  </t>
  </si>
  <si>
    <t>12.30</t>
  </si>
  <si>
    <t>Zeeshan Hameed /  MDA</t>
  </si>
  <si>
    <t>Qari Qaiser Abbas, 0305.6893220</t>
  </si>
  <si>
    <t>Madni Masid Shortkot, Announcment in Khutba of Juma Tul Mubarak علماء کے ساتھ بیٹھک</t>
  </si>
  <si>
    <t>Qari Mujahid: 0303.6623590</t>
  </si>
  <si>
    <t>Jamiya Masjid W-2, Announcment in خطبہ  of Juma Tul Mubarak</t>
  </si>
  <si>
    <t>01.00</t>
  </si>
  <si>
    <t>Juniad/ Wapda 2</t>
  </si>
  <si>
    <t>Qari Iram ul Haq: 0302.7454118</t>
  </si>
  <si>
    <t>Masjid Bosan Wali, Announcment in خطبہ  of Juma Tul Mubarak</t>
  </si>
  <si>
    <t>Qari Ahmad Raza: 0300.6398978</t>
  </si>
  <si>
    <t>MMP Awearness  / Refusal counciling &amp; coverage</t>
  </si>
  <si>
    <t>Sajjad Khokhrar 0300.7381100</t>
  </si>
  <si>
    <t>Father Session / SMC T # 56: 9, T # 57 : 10 Children MDA Society</t>
  </si>
  <si>
    <t>11.00 am</t>
  </si>
  <si>
    <t>Malik Sajid: 0300.6107260</t>
  </si>
  <si>
    <t>Father Session / SMC T # 59: 7 Children Qaisar Abad, Gardezi Street</t>
  </si>
  <si>
    <t>Muhammad Saddique 0300.8384129</t>
  </si>
  <si>
    <t>Mother Session and coverage plan of SMC Team No. 64,65,66 &amp; 67</t>
  </si>
  <si>
    <t>12.30 pm</t>
  </si>
  <si>
    <t>Ahmad Hassan 0315.3333333</t>
  </si>
  <si>
    <t xml:space="preserve">Mother Session / SMC (T # 70; 4 &amp; T # 71: 2, T # 72: 8, T # 74 : 11 children) Mustafa Abadi / MMP Awearness </t>
  </si>
  <si>
    <t xml:space="preserve">Saeed / Mustafa Abadi </t>
  </si>
  <si>
    <t>Mushtaq Sb. 03006334939</t>
  </si>
  <si>
    <t xml:space="preserve">Polio walk /Awareness session with local cast representative, Secratry UC, Local business man group, civil society members to sensitize on importance of OPV, NA coverage by keeping current virus circulation in Team No.48,49,50, area. Polio walk from Hassan Hussain Chowk To Mohallah Sheikh at the end of session </t>
  </si>
  <si>
    <t>Malik Khokhar</t>
  </si>
  <si>
    <t xml:space="preserve">Community awareness session with male community T. No 56,57,58 (in last NID 46 NA, 1 hidden refusal reported). To increase OPV acceptance, campaign awareness before start of campaign, maximum coverage of under five years children’s </t>
  </si>
  <si>
    <t>Umer Daraz Langana</t>
  </si>
  <si>
    <t>Parents councilling Meeting / Mother Session in the area of Team # 59,60,61</t>
  </si>
  <si>
    <t>Allah Wasaya</t>
  </si>
  <si>
    <t>Refusal / SMC coverage in the area of Team No. 64,65,66,67</t>
  </si>
  <si>
    <t>Malik Sajid</t>
  </si>
  <si>
    <t>Session with Nomadic community elders on current virus circulation, 3 Nomadic settlements with 79 childerns in team area of T. No 70 &amp; 75</t>
  </si>
  <si>
    <t>11.30 am</t>
  </si>
  <si>
    <t>Wapda Phase 1</t>
  </si>
  <si>
    <t>Naved Shoukat</t>
  </si>
  <si>
    <t>MDA Society MA Jinnah Road</t>
  </si>
  <si>
    <t>Yaseen</t>
  </si>
  <si>
    <t>Basti Shorkot</t>
  </si>
  <si>
    <t>Wapda Phase 2</t>
  </si>
  <si>
    <t>Naveed</t>
  </si>
  <si>
    <t>Basti Durana Langana</t>
  </si>
  <si>
    <t xml:space="preserve">Saeed / Durana langana </t>
  </si>
  <si>
    <t>Tariq</t>
  </si>
  <si>
    <t>Contact No: 03086011848</t>
  </si>
  <si>
    <t>Dr. Shoaib, Ashiq UCMO, Yasir UCMO, Ateeq, Zain</t>
  </si>
  <si>
    <t>18/8/25</t>
  </si>
  <si>
    <t>29/8/25</t>
  </si>
  <si>
    <t>28/8/25</t>
  </si>
  <si>
    <t>27/8/25</t>
  </si>
  <si>
    <t>26/8/25</t>
  </si>
  <si>
    <t xml:space="preserve">ایریا انچارج اور ٹیموں کی تربیت کا پلان    [٭]                       </t>
  </si>
  <si>
    <t>تحصیل/تعلقہ/ٹاؤن:ـــــــــــملتانـــــــــ</t>
  </si>
  <si>
    <t>ضلع:ــــــــــــــــملتانــــــــــــــ</t>
  </si>
  <si>
    <t>ایریا انچارج کی تربیت کا پلان</t>
  </si>
  <si>
    <t>ایریا انچارج کی تعداد</t>
  </si>
  <si>
    <t>18/8/2025</t>
  </si>
  <si>
    <t>ایریا انچارج کی تربیت کی تاریخ</t>
  </si>
  <si>
    <t xml:space="preserve"> CEO Office Multan</t>
  </si>
  <si>
    <t>ایریا انچارج کی تربیت کی جگہ</t>
  </si>
  <si>
    <t>تربیت کے آغاز کا وقت</t>
  </si>
  <si>
    <t>تربیت کےاختتام کا وقت</t>
  </si>
  <si>
    <t>Amjad Abbas ( Master Trainer )</t>
  </si>
  <si>
    <t xml:space="preserve">       1-تربیت کار (ٹرینر) کا نام اور عہدہ </t>
  </si>
  <si>
    <t>Mr. Aqeel</t>
  </si>
  <si>
    <t xml:space="preserve">       2-تربیت کار (ٹرینر) کا نام اور عہدہ </t>
  </si>
  <si>
    <t>23/8/25</t>
  </si>
  <si>
    <t>تربیت سے غیر حاضر ایریا انچارج کی تربیت کی تاریخ</t>
  </si>
  <si>
    <t>موبائل اور فکسڈ ٹیموں کی تربیت کا پلان</t>
  </si>
  <si>
    <t>موبائل ٹیموں  کی تعداد</t>
  </si>
  <si>
    <t>فکسڈ ٹیموں  کی تعداد</t>
  </si>
  <si>
    <t>ٹیم ممبران  کی کل تعداد</t>
  </si>
  <si>
    <t>تربیت کی تاریخ اور جگہ</t>
  </si>
  <si>
    <t>تربیت سے غیر حاضر ٹیم ممبران کی تربیت کی تاریخ</t>
  </si>
  <si>
    <t>ٹرانزٹ ٹیموں کی تربیت کا پلان</t>
  </si>
  <si>
    <t>NA</t>
  </si>
  <si>
    <t>ٹرانزٹ ٹیموں کی کل تعداد</t>
  </si>
  <si>
    <t>یونین کونسل انچارج :  عتیق الرحمٰن</t>
  </si>
  <si>
    <t>یونین کونسل:دورانہ لنگانہ C</t>
  </si>
  <si>
    <t>بیسٹ کیئر ہسپتال  / 26/8/25&amp;25/8/25</t>
  </si>
  <si>
    <t>تنویر، ذیشان حمید، جنید، عتیق، سعید</t>
  </si>
  <si>
    <t>Campaign: SNID 1- 4 September 2025</t>
  </si>
  <si>
    <t xml:space="preserve">محمد زین </t>
  </si>
  <si>
    <t>مہم کا نام : SNID 1 Sep to 4 Sep 2025</t>
  </si>
  <si>
    <t xml:space="preserve">تاریخ: 1ستمبر تا 4ستمبر 2025 </t>
  </si>
  <si>
    <t>Muhammad Zain</t>
  </si>
  <si>
    <t>Hadiya: Vol
0329.2111778</t>
  </si>
  <si>
    <t xml:space="preserve">ملک ناہید دھرالہ </t>
  </si>
  <si>
    <t>شناختی کارڈ نمبر36302
-6251885-8</t>
  </si>
  <si>
    <t xml:space="preserve">جاوید </t>
  </si>
  <si>
    <t xml:space="preserve">سرخ </t>
  </si>
  <si>
    <t xml:space="preserve">نیلے </t>
  </si>
  <si>
    <t>پیر بخش کا ڈیرہ</t>
  </si>
  <si>
    <t xml:space="preserve">محمد طاہر </t>
  </si>
  <si>
    <t xml:space="preserve">مشتاق احمد </t>
  </si>
  <si>
    <t xml:space="preserve">پارک </t>
  </si>
  <si>
    <t xml:space="preserve">Syed Shahid Ali </t>
  </si>
  <si>
    <t xml:space="preserve">ڈاکٹر رامیض </t>
  </si>
  <si>
    <t xml:space="preserve">رانا سرور </t>
  </si>
  <si>
    <t xml:space="preserve">افتخار </t>
  </si>
  <si>
    <t xml:space="preserve">کنیز حسن </t>
  </si>
  <si>
    <t xml:space="preserve">مصطفی </t>
  </si>
  <si>
    <t xml:space="preserve">Shazia  Vol
</t>
  </si>
  <si>
    <t xml:space="preserve">عمیر خان </t>
  </si>
  <si>
    <t xml:space="preserve">شفیق </t>
  </si>
  <si>
    <t xml:space="preserve">ندیم </t>
  </si>
  <si>
    <t xml:space="preserve">فیصل امتیاز </t>
  </si>
  <si>
    <t>P=4</t>
  </si>
  <si>
    <t xml:space="preserve">انجیرنگ کالونی </t>
  </si>
  <si>
    <t>میشعل VOL</t>
  </si>
  <si>
    <t xml:space="preserve">اکرم </t>
  </si>
  <si>
    <t>گل خان</t>
  </si>
  <si>
    <t>S=12</t>
  </si>
  <si>
    <t>Memona VOL</t>
  </si>
  <si>
    <t>اللہ بخش</t>
  </si>
  <si>
    <t>شناختی کارڈ نمبر36102.0625849.8</t>
  </si>
  <si>
    <t xml:space="preserve">اللہ رکھا </t>
  </si>
  <si>
    <t>سرخ0</t>
  </si>
  <si>
    <t>نیلے0</t>
  </si>
  <si>
    <t xml:space="preserve">S=10 S=7 </t>
  </si>
  <si>
    <t xml:space="preserve">    عا صمہ شبانL.H.W</t>
  </si>
  <si>
    <t xml:space="preserve">اسلم جوئیہ </t>
  </si>
  <si>
    <t>اختر</t>
  </si>
  <si>
    <t>P=1</t>
  </si>
  <si>
    <t>ممتاز</t>
  </si>
  <si>
    <t>S=3 M=3</t>
  </si>
  <si>
    <t>زرینہ  VOL</t>
  </si>
  <si>
    <t>محمد قسور</t>
  </si>
  <si>
    <t xml:space="preserve">S=10 
S=9 </t>
  </si>
  <si>
    <t>Rabnawaz VOL</t>
  </si>
  <si>
    <t>MMP 1</t>
  </si>
  <si>
    <t>S=79</t>
  </si>
  <si>
    <t xml:space="preserve"> 36201-9178565-4شناختی کارڈ نمبر</t>
  </si>
  <si>
    <t xml:space="preserve"> بینشVol 03051951812</t>
  </si>
  <si>
    <t>شہادت علی  Vol 03017423639</t>
  </si>
  <si>
    <t>شناختی کارڈ نمبر3660352448699</t>
  </si>
  <si>
    <t>Safia VOL 03298076612</t>
  </si>
  <si>
    <t>شناختی کارڈ نمبر 3630281576570</t>
  </si>
  <si>
    <t>Zahid Vol
03068770240</t>
  </si>
  <si>
    <t>شناختی کارڈ نمبر 3630213774788</t>
  </si>
  <si>
    <t>0322-7066388</t>
  </si>
  <si>
    <t>شناختی کارڈ نمبر36302.70616234</t>
  </si>
  <si>
    <t>0304-1204507</t>
  </si>
  <si>
    <t>شناختی کارڈ نمبر3630279896064</t>
  </si>
  <si>
    <t>یاسین  : VOL</t>
  </si>
  <si>
    <t>0303-6326079</t>
  </si>
  <si>
    <t>شناختی کارڈ نمبر3630219643767</t>
  </si>
  <si>
    <t>0313-4995711</t>
  </si>
  <si>
    <t>شناختی کارڈ نمبر3630319976730</t>
  </si>
  <si>
    <t>0303-8996209</t>
  </si>
  <si>
    <t>شناختی کارڈ نمبر3630226088489</t>
  </si>
  <si>
    <t>ملک ناہید دھرالہ 03007182415</t>
  </si>
  <si>
    <t xml:space="preserve"> سلمان </t>
  </si>
  <si>
    <t xml:space="preserve">محمد علی کے گھر  سے شروع ،راو  احمد علی سے سمیع اللہ کے گھر تک </t>
  </si>
  <si>
    <t>محمد علی 03006399699</t>
  </si>
  <si>
    <t>Maroof 03086239509</t>
  </si>
  <si>
    <t>بابر ہاوس  03006341225</t>
  </si>
  <si>
    <t>منصوب  03469993331</t>
  </si>
  <si>
    <t>شیخ اقبال  03009632611</t>
  </si>
  <si>
    <t>کلمہ والا گھر  03226195308</t>
  </si>
  <si>
    <t>ارحم 03338229916</t>
  </si>
  <si>
    <t>لاریٹ سکول</t>
  </si>
  <si>
    <t xml:space="preserve">علی رضا </t>
  </si>
  <si>
    <t>مظہر عباس 03156997349</t>
  </si>
  <si>
    <t>مرتضیٰ</t>
  </si>
  <si>
    <t>محبوب والا لنک،مرتضیٰ کے گھر  تک</t>
  </si>
  <si>
    <t>خلیل احمد 03027906132</t>
  </si>
  <si>
    <t>فہیم  03062034334</t>
  </si>
  <si>
    <t xml:space="preserve">غلام عباس </t>
  </si>
  <si>
    <t>عارف کھرل 03009631948</t>
  </si>
  <si>
    <t>HH House 03041204507</t>
  </si>
  <si>
    <t>غلام  عباس  کے گھر سے شروع ربنواز والی گلی</t>
  </si>
  <si>
    <t>مظہر عباس</t>
  </si>
  <si>
    <t>منیر 03337638244</t>
  </si>
  <si>
    <t>وارث  03227165173</t>
  </si>
  <si>
    <t>محمد یاسین</t>
  </si>
  <si>
    <t>نواز</t>
  </si>
  <si>
    <t>محمد ریاض</t>
  </si>
  <si>
    <t>محمد فیاض</t>
  </si>
  <si>
    <t>محمد ریاض کے گھر سے شروع  الرحیم سکول اور سکول  والی گلی،</t>
  </si>
  <si>
    <t>محمد عثمان 03027769253</t>
  </si>
  <si>
    <t>NID []  SNID  [√] 01 to 04 . Sep-2025</t>
  </si>
  <si>
    <t>House No.</t>
  </si>
  <si>
    <t>Mustafa Abad</t>
  </si>
  <si>
    <t>Ayub</t>
  </si>
  <si>
    <t>Ibrahim</t>
  </si>
  <si>
    <t>Naina</t>
  </si>
  <si>
    <t xml:space="preserve">Sunaina </t>
  </si>
  <si>
    <t>khadim</t>
  </si>
  <si>
    <t xml:space="preserve">zoya </t>
  </si>
  <si>
    <t xml:space="preserve">Zahra </t>
  </si>
  <si>
    <t>ramzan</t>
  </si>
  <si>
    <t>waliyat</t>
  </si>
  <si>
    <t>khizar</t>
  </si>
  <si>
    <t>Nizam</t>
  </si>
  <si>
    <t>Tanver</t>
  </si>
  <si>
    <t>Mehngi</t>
  </si>
  <si>
    <t>Firdos</t>
  </si>
  <si>
    <t xml:space="preserve">zenab </t>
  </si>
  <si>
    <t>Habib</t>
  </si>
  <si>
    <t>Dua Fatima</t>
  </si>
  <si>
    <t>Ashfaq</t>
  </si>
  <si>
    <t>ashfaq</t>
  </si>
  <si>
    <t>Ghulam abbas</t>
  </si>
  <si>
    <t>Ahmed</t>
  </si>
  <si>
    <t>Youdef</t>
  </si>
  <si>
    <t xml:space="preserve">Rabia </t>
  </si>
  <si>
    <t>jabir</t>
  </si>
  <si>
    <t>child</t>
  </si>
  <si>
    <t>Sohni</t>
  </si>
  <si>
    <t>Naoreen</t>
  </si>
  <si>
    <t>Monsib</t>
  </si>
  <si>
    <t>..</t>
  </si>
  <si>
    <t>Jabir Ali</t>
  </si>
  <si>
    <t>Shaziya</t>
  </si>
  <si>
    <t>Salman</t>
  </si>
  <si>
    <t>Iqra</t>
  </si>
  <si>
    <t>Wahid</t>
  </si>
  <si>
    <t>Ranjha</t>
  </si>
  <si>
    <t>Shanza</t>
  </si>
  <si>
    <t>Umar Hayat</t>
  </si>
  <si>
    <t>Qadeer</t>
  </si>
  <si>
    <t>Mano</t>
  </si>
  <si>
    <t xml:space="preserve">Azeem </t>
  </si>
  <si>
    <t xml:space="preserve">Mahi </t>
  </si>
  <si>
    <t>Dulha</t>
  </si>
  <si>
    <t>Saleem</t>
  </si>
  <si>
    <t>Tara</t>
  </si>
  <si>
    <t>Ayesha</t>
  </si>
  <si>
    <t>Farzana</t>
  </si>
  <si>
    <t>Jahangir</t>
  </si>
  <si>
    <t>Mariyam</t>
  </si>
  <si>
    <t>Wahab</t>
  </si>
  <si>
    <t>GulBahar</t>
  </si>
  <si>
    <t>Shakir</t>
  </si>
  <si>
    <t>Child</t>
  </si>
  <si>
    <t>Willayat</t>
  </si>
  <si>
    <t xml:space="preserve">Batoon </t>
  </si>
  <si>
    <t xml:space="preserve">Sana </t>
  </si>
  <si>
    <t>Saqlian</t>
  </si>
  <si>
    <t>Chandnani</t>
  </si>
  <si>
    <t xml:space="preserve">Maqsood </t>
  </si>
  <si>
    <t xml:space="preserve">Abdil Ali </t>
  </si>
  <si>
    <t>Sikandar</t>
  </si>
  <si>
    <t>Jatti</t>
  </si>
  <si>
    <t>Bahar</t>
  </si>
  <si>
    <t>Allah Bakhsh</t>
  </si>
  <si>
    <t xml:space="preserve">Fakhar </t>
  </si>
  <si>
    <t>Amna</t>
  </si>
  <si>
    <t xml:space="preserve">Shafiq </t>
  </si>
  <si>
    <t xml:space="preserve">Babloo </t>
  </si>
  <si>
    <t>M Baber Shakeel</t>
  </si>
  <si>
    <t>Shakeel</t>
  </si>
  <si>
    <t xml:space="preserve">Kousar </t>
  </si>
  <si>
    <t>Musharaf Parvaiz</t>
  </si>
  <si>
    <t xml:space="preserve">Najo </t>
  </si>
  <si>
    <t xml:space="preserve">Ali Raza </t>
  </si>
  <si>
    <t xml:space="preserve">Heera </t>
  </si>
  <si>
    <t xml:space="preserve">Rashid </t>
  </si>
  <si>
    <t xml:space="preserve">Rajid </t>
  </si>
  <si>
    <t>Mustafa</t>
  </si>
  <si>
    <t>Rehman</t>
  </si>
  <si>
    <t>Kaloo</t>
  </si>
  <si>
    <t>Baby</t>
  </si>
  <si>
    <t>Baqir</t>
  </si>
  <si>
    <t xml:space="preserve">Kainat </t>
  </si>
  <si>
    <t xml:space="preserve">Samer </t>
  </si>
  <si>
    <t>Ali</t>
  </si>
  <si>
    <t xml:space="preserve">Sajida </t>
  </si>
  <si>
    <t>Jamat Ali</t>
  </si>
  <si>
    <t>Akmal</t>
  </si>
  <si>
    <t xml:space="preserve">Masab </t>
  </si>
  <si>
    <t>Rafique</t>
  </si>
  <si>
    <t xml:space="preserve">Benazeer </t>
  </si>
  <si>
    <t xml:space="preserve">Sanni </t>
  </si>
  <si>
    <t>Hafza</t>
  </si>
  <si>
    <t>Ziarat Ali</t>
  </si>
  <si>
    <t xml:space="preserve">Fayyaz </t>
  </si>
  <si>
    <t xml:space="preserve">Salma </t>
  </si>
  <si>
    <t>Amant Ali</t>
  </si>
  <si>
    <t xml:space="preserve">Rehana </t>
  </si>
  <si>
    <t xml:space="preserve">Ahmad </t>
  </si>
  <si>
    <t>Arshalan</t>
  </si>
  <si>
    <t xml:space="preserve">Abu Baker </t>
  </si>
  <si>
    <t xml:space="preserve">Awaiz </t>
  </si>
  <si>
    <t xml:space="preserve">Aleeba </t>
  </si>
  <si>
    <t>Hasnain</t>
  </si>
  <si>
    <t xml:space="preserve">Abdul Rehman </t>
  </si>
  <si>
    <t>Amaan Ullah</t>
  </si>
  <si>
    <t xml:space="preserve">Baber </t>
  </si>
  <si>
    <t xml:space="preserve">Child </t>
  </si>
  <si>
    <t xml:space="preserve">Ali Hassan </t>
  </si>
  <si>
    <t xml:space="preserve">Bindiya </t>
  </si>
  <si>
    <t>Waqar</t>
  </si>
  <si>
    <t>Ajab Khan</t>
  </si>
  <si>
    <t xml:space="preserve">Jani </t>
  </si>
  <si>
    <t xml:space="preserve">Maryam </t>
  </si>
  <si>
    <t xml:space="preserve">Zahid </t>
  </si>
  <si>
    <t xml:space="preserve">Mustafa </t>
  </si>
  <si>
    <t xml:space="preserve">Abdil Rehman </t>
  </si>
  <si>
    <t xml:space="preserve">Haleema </t>
  </si>
  <si>
    <t xml:space="preserve">Dua  </t>
  </si>
  <si>
    <t xml:space="preserve">Abbas </t>
  </si>
  <si>
    <t>Javed</t>
  </si>
  <si>
    <t xml:space="preserve">Shaban </t>
  </si>
  <si>
    <t xml:space="preserve">Allah Ditti </t>
  </si>
  <si>
    <t>Affan</t>
  </si>
  <si>
    <t xml:space="preserve">Akbar </t>
  </si>
  <si>
    <t xml:space="preserve">Yousaf </t>
  </si>
  <si>
    <t xml:space="preserve">Abida </t>
  </si>
  <si>
    <t>Bablo</t>
  </si>
  <si>
    <t>8 Days</t>
  </si>
  <si>
    <t>6 M</t>
  </si>
  <si>
    <t>36 M</t>
  </si>
  <si>
    <t>30 M</t>
  </si>
  <si>
    <t>20 M</t>
  </si>
  <si>
    <t>40 M</t>
  </si>
  <si>
    <t>52 M</t>
  </si>
  <si>
    <t>12 M</t>
  </si>
  <si>
    <t>18 M</t>
  </si>
  <si>
    <t>16 M</t>
  </si>
  <si>
    <t>56 M</t>
  </si>
  <si>
    <t>6 Days</t>
  </si>
  <si>
    <t>22 M</t>
  </si>
  <si>
    <t>46 M</t>
  </si>
  <si>
    <t>28 M</t>
  </si>
  <si>
    <t>58 M</t>
  </si>
  <si>
    <t>14 M</t>
  </si>
  <si>
    <t>26 M</t>
  </si>
  <si>
    <t>17 M</t>
  </si>
  <si>
    <t>34 M</t>
  </si>
  <si>
    <t>13 M</t>
  </si>
  <si>
    <t>48 M</t>
  </si>
  <si>
    <t>Masooma</t>
  </si>
  <si>
    <t>2 Days</t>
  </si>
  <si>
    <t>2 M</t>
  </si>
  <si>
    <t>8 M</t>
  </si>
  <si>
    <t>54 M</t>
  </si>
  <si>
    <t>42 M</t>
  </si>
  <si>
    <t>32 M</t>
  </si>
  <si>
    <t>Durana Langana</t>
  </si>
  <si>
    <t xml:space="preserve">Local   </t>
  </si>
  <si>
    <t xml:space="preserve">Saraki </t>
  </si>
  <si>
    <t>Bagger</t>
  </si>
  <si>
    <t>more than 2 years</t>
  </si>
  <si>
    <t>unknown</t>
  </si>
  <si>
    <t>-</t>
  </si>
  <si>
    <t xml:space="preserve">Mumtaz </t>
  </si>
  <si>
    <t xml:space="preserve">M Allam </t>
  </si>
  <si>
    <t>Alamgir</t>
  </si>
  <si>
    <t>Mehboob</t>
  </si>
  <si>
    <t>M Ramzan</t>
  </si>
  <si>
    <t>Mehboob khan</t>
  </si>
  <si>
    <t xml:space="preserve">NID []  SNID  [√]1 to 4 Sep-2025 -مہم کا نام </t>
  </si>
  <si>
    <t xml:space="preserve">
MMP=94</t>
  </si>
  <si>
    <t xml:space="preserve">
MMP=4</t>
  </si>
  <si>
    <t xml:space="preserve">
MMP=6</t>
  </si>
  <si>
    <t>عمران0301.7597587</t>
  </si>
  <si>
    <t>ناظم</t>
  </si>
  <si>
    <t>MMP=17</t>
  </si>
  <si>
    <t>NID []  SNID  [√] 1 TO 4 Sep 2025</t>
  </si>
  <si>
    <t xml:space="preserve">نئیر ملک </t>
  </si>
  <si>
    <t>ڈاکٹر حافظ طاہر والی گلی، ایم پرویز والی گلی، رانا جاوید والی گلی ، شوکت والی گلی،طحٰہ ہاؤس والی گلی،محسن والی  مین سڑک والے گھر، ننگانہ چوک روڈ والے گھر۔جھونپڑیاں</t>
  </si>
  <si>
    <t xml:space="preserve">نعمت والی گلی، کواٹر ، عبدالحمید والی گلی، پارک والی گلی، ظفر والی گلی، خضر حیات والی گلی، علی عباس کے گھر تک، </t>
  </si>
  <si>
    <t>نعمت اللہ قریشی 0300.6340693</t>
  </si>
  <si>
    <t>محمد رمضان</t>
  </si>
  <si>
    <t>طاہر محمد</t>
  </si>
  <si>
    <t>محمد انوار</t>
  </si>
  <si>
    <t>جنید 03006340693</t>
  </si>
  <si>
    <t>بشیر احمد والی گلی، طاہر والی گلی، عیشا پارلر والی گلی، امیر ہاؤس والی گلی، ڈبل مین روڈ والے گھر، عباس رضا والی گلی۔</t>
  </si>
  <si>
    <t>عباس رضا</t>
  </si>
  <si>
    <t>ڈاکٹر خلیل</t>
  </si>
  <si>
    <t>ڈاکٹر سلیم</t>
  </si>
  <si>
    <t>قیسر جمیل</t>
  </si>
  <si>
    <t>وسیم علی</t>
  </si>
  <si>
    <t>چوہدری مظہر اقبال   03005703705</t>
  </si>
  <si>
    <t xml:space="preserve">عبد الماجد </t>
  </si>
  <si>
    <t>محمد طاہر کے گھر سے طارق والی گلی،  پارک والی یٰسین والی گلی، شیخ ہاؤس سے مجیب الرحمن  کے گھر تک۔</t>
  </si>
  <si>
    <t xml:space="preserve">مجیب الرحمن </t>
  </si>
  <si>
    <t xml:space="preserve">فاروق </t>
  </si>
  <si>
    <t xml:space="preserve">مبشر حیات  </t>
  </si>
  <si>
    <t>محمد فاروق کے گھر سے ۔مین روڈ ایس بلاک والے گھر، M بلاک سامنے S بلاک والے گھر،پارک  جاوید شوکت والی گلی، جاوید اقبال والی گلی،  مبشر حیات  کے گھر تک۔</t>
  </si>
  <si>
    <t>انعام  والی گلی ، زاہد والی گلی،علی والی گلی، جلال والی گلی، قصر زینب مین روڈS  بلاک والی سائیڈ اشفاق  والی گلی۔</t>
  </si>
  <si>
    <t xml:space="preserve">انعام </t>
  </si>
  <si>
    <t>MMP=7</t>
  </si>
  <si>
    <t>موبائل28</t>
  </si>
  <si>
    <t>یونین کونسل انچارج :ــــــــــــZeshan /10-14 AICsــــــ</t>
  </si>
  <si>
    <t>نعمان 03245229500</t>
  </si>
  <si>
    <t>حسین احمد 03067551848</t>
  </si>
  <si>
    <t>فاروق احمد 03006379763</t>
  </si>
  <si>
    <t>جاجا بلوچ کا گھر</t>
  </si>
  <si>
    <t>اللہ دتہ والا گھر</t>
  </si>
  <si>
    <t>ہکے والے بابا جی</t>
  </si>
  <si>
    <t>ڈاکٹر صفیع اللہ</t>
  </si>
  <si>
    <t>پیر شاہ زین شاہ</t>
  </si>
  <si>
    <t>Dilawar</t>
  </si>
  <si>
    <t>Ashiq Hussain</t>
  </si>
  <si>
    <t>Rashma</t>
  </si>
  <si>
    <t>M. Bashir</t>
  </si>
  <si>
    <t>Migrant &amp; Mobile Population Registration  (MMP)</t>
  </si>
  <si>
    <t xml:space="preserve">Name Of Union Council </t>
  </si>
  <si>
    <t>Durana Lingana</t>
  </si>
  <si>
    <t xml:space="preserve">UCMO Name             </t>
  </si>
  <si>
    <t>Zeeshan</t>
  </si>
  <si>
    <t>Area Incharge Name</t>
  </si>
  <si>
    <t xml:space="preserve">no Of Routine OPV DOSES </t>
  </si>
  <si>
    <t xml:space="preserve">no Of Routine IPV DOSES </t>
  </si>
  <si>
    <t xml:space="preserve">no Of IPV DOSES SIA </t>
  </si>
  <si>
    <t>Name Of Area</t>
  </si>
  <si>
    <t xml:space="preserve">Age In Months </t>
  </si>
  <si>
    <t>Team No</t>
  </si>
  <si>
    <t xml:space="preserve">Day </t>
  </si>
  <si>
    <t xml:space="preserve">MMP TYPE </t>
  </si>
  <si>
    <t xml:space="preserve">LANGUAGE </t>
  </si>
  <si>
    <t xml:space="preserve">Major Occupation </t>
  </si>
  <si>
    <t>Area Of Origin</t>
  </si>
  <si>
    <t>How Long are They Staying At Current Location</t>
  </si>
  <si>
    <t>What Would Be the Next Destination</t>
  </si>
  <si>
    <t xml:space="preserve">What Would be the route if they will be coming back </t>
  </si>
  <si>
    <t xml:space="preserve">Name Of Community Elder </t>
  </si>
  <si>
    <t>Contact No</t>
  </si>
  <si>
    <t xml:space="preserve">Contact no Of other Person </t>
  </si>
  <si>
    <t>قبرستان بھینی نوناری</t>
  </si>
  <si>
    <t>Usman</t>
  </si>
  <si>
    <t>Saraiki</t>
  </si>
  <si>
    <t>Labour</t>
  </si>
  <si>
    <t>Abdullah</t>
  </si>
  <si>
    <t>Maryum</t>
  </si>
  <si>
    <t>Mehrban</t>
  </si>
  <si>
    <t>Hashim</t>
  </si>
  <si>
    <t>Hassan</t>
  </si>
  <si>
    <t>Humaira</t>
  </si>
  <si>
    <t>واپڈاٹاؤن فیز 2</t>
  </si>
  <si>
    <t>Khadija</t>
  </si>
  <si>
    <t>Nouman</t>
  </si>
  <si>
    <t>Pastoon</t>
  </si>
  <si>
    <t xml:space="preserve">Business </t>
  </si>
  <si>
    <t>Dua</t>
  </si>
  <si>
    <t>amir</t>
  </si>
  <si>
    <t>رمضان والی گلی جھوگیاں</t>
  </si>
  <si>
    <t xml:space="preserve">ربنواز والی گلی </t>
  </si>
  <si>
    <t xml:space="preserve">ریاض والی گلی </t>
  </si>
  <si>
    <t xml:space="preserve">جامع مسجد نسیم والی گلی </t>
  </si>
  <si>
    <t xml:space="preserve">باقر والی گلی </t>
  </si>
  <si>
    <t>عمران کے گھر سے ۔</t>
  </si>
  <si>
    <t>عبدالستار والی کریانہ گلی ۔</t>
  </si>
  <si>
    <t>انصر عباس والی گلی ، شیر زبیرمسجد بہار مدینہ  کے گھر تک</t>
  </si>
  <si>
    <t xml:space="preserve">خورشید والے گھر ۔مین روڑ </t>
  </si>
  <si>
    <t>گورئمنٹ گرلز پرائمری سکول والی گلی  ۔</t>
  </si>
  <si>
    <t>اکبر والی گلی جھوپڑیاں ۔</t>
  </si>
  <si>
    <t>الہی بخش والی جھونپڑی ۔</t>
  </si>
  <si>
    <t>الفلاح شاہین سٹی ۔ وحید والی گلی ۔</t>
  </si>
  <si>
    <t xml:space="preserve">. عدنان  کے گھر  والی گلی </t>
  </si>
  <si>
    <t xml:space="preserve">.عدنان سٹی ۔جامع مسجد سبحان ۔ </t>
  </si>
  <si>
    <t xml:space="preserve">کچی ابادی </t>
  </si>
  <si>
    <t xml:space="preserve">ایم ندیم والی گلی </t>
  </si>
  <si>
    <t xml:space="preserve">. علمگیر  پٹھان والی گلی </t>
  </si>
  <si>
    <t>۔ناصر  کے گھروالی گلی</t>
  </si>
  <si>
    <t xml:space="preserve">حمید  کے گھر سے ۔کچی ابادی </t>
  </si>
  <si>
    <t xml:space="preserve">ایم اعجاز والی گلی </t>
  </si>
  <si>
    <t xml:space="preserve">کلانجاں والا ۔ </t>
  </si>
  <si>
    <t xml:space="preserve">مدرسہ زینت القرآن -والی گلی </t>
  </si>
  <si>
    <t>وارث والی گلی،  -</t>
  </si>
  <si>
    <t xml:space="preserve">ٹویا آبادی مکمل۔ </t>
  </si>
  <si>
    <t xml:space="preserve">عابدکے گھر سے-کچی آبادی ۔ </t>
  </si>
  <si>
    <t>ایم علیم والی گلی</t>
  </si>
  <si>
    <t>اعجاز والی گلی</t>
  </si>
  <si>
    <t xml:space="preserve"> گلیکسی سکول  و سکول والا مین روڈ</t>
  </si>
  <si>
    <t xml:space="preserve">مین روڈ ۔ کچرا فیکٹری </t>
  </si>
  <si>
    <t xml:space="preserve">ظفر بھابھہ والی گلی ۔ نالج سکول۔ </t>
  </si>
  <si>
    <t>مصطفی آباد ۔</t>
  </si>
  <si>
    <t xml:space="preserve"> مصطفی آباد ۔</t>
  </si>
  <si>
    <t xml:space="preserve">اشرف گھبل والی گلی </t>
  </si>
  <si>
    <t>ادریس  والی گلی ۔</t>
  </si>
  <si>
    <t>سجاد کھوکھر  والی گلی ۔</t>
  </si>
  <si>
    <t xml:space="preserve">دوکانیں  والی گلی </t>
  </si>
  <si>
    <t xml:space="preserve">پٹرول پمپ  والی گلی </t>
  </si>
  <si>
    <t>پٹرول پمپ  والی گلی ۔</t>
  </si>
  <si>
    <t>چوہدری رفیق والی  گلی ۔</t>
  </si>
  <si>
    <t xml:space="preserve">اختر کھوکر  والی گلی ۔ مسجد  بہاد مدینہ </t>
  </si>
  <si>
    <t>پٹرول  پمپ والی گلی ۔</t>
  </si>
  <si>
    <t xml:space="preserve">لنک نمبر 4 </t>
  </si>
  <si>
    <t xml:space="preserve"> بڈھا کھوہ</t>
  </si>
  <si>
    <t xml:space="preserve">علی حسن والی گلی - </t>
  </si>
  <si>
    <t xml:space="preserve">اکبر ساجد + دکان والی گلی </t>
  </si>
  <si>
    <t xml:space="preserve">مسجد بلال والی گلی </t>
  </si>
  <si>
    <t xml:space="preserve">حاجی اللہ بخش والی گلی </t>
  </si>
  <si>
    <t xml:space="preserve">PIA Colony،  بی بلاک </t>
  </si>
  <si>
    <t xml:space="preserve">جعفر نایچ والی گلی </t>
  </si>
  <si>
    <t xml:space="preserve">بی بلاک قاری ہاوس ۔ </t>
  </si>
  <si>
    <t xml:space="preserve">پالر والی گلی </t>
  </si>
  <si>
    <t xml:space="preserve">. عبدالرحمن والی گلی </t>
  </si>
  <si>
    <t xml:space="preserve">.  والی گلی B بلاک ۔ </t>
  </si>
  <si>
    <t xml:space="preserve">بستی کھوکھر </t>
  </si>
  <si>
    <t xml:space="preserve">ریاض + محسن والی گلی </t>
  </si>
  <si>
    <t xml:space="preserve">اذان پبلک سکول ۔ </t>
  </si>
  <si>
    <t xml:space="preserve">عبداللہ والی گلی </t>
  </si>
  <si>
    <t xml:space="preserve">مسجد مدنی ، با قر والی گلی </t>
  </si>
  <si>
    <t xml:space="preserve"> فتح محمد گلی ۔ بھنی نوناری</t>
  </si>
  <si>
    <t xml:space="preserve">حاجی منیر والی گلی </t>
  </si>
  <si>
    <t>لنک 1۔</t>
  </si>
  <si>
    <t>لنک 2 ۔</t>
  </si>
  <si>
    <t xml:space="preserve">ایف بلاک </t>
  </si>
  <si>
    <t xml:space="preserve">گلی فیضان  والی </t>
  </si>
  <si>
    <t xml:space="preserve">مین روڑ PIA کالونی  مسجد </t>
  </si>
  <si>
    <t>پیس سٹی   مین روڈ</t>
  </si>
  <si>
    <t>پیس سٹی  گلی نمبر1</t>
  </si>
  <si>
    <t>شیر والا</t>
  </si>
  <si>
    <t xml:space="preserve">گلی نمبر2 ۔ مسجد گلزار مدینہ ۔ہیون ہوم </t>
  </si>
  <si>
    <t>فاروق چوک</t>
  </si>
  <si>
    <t xml:space="preserve"> اویس ننگانہ کے گھرسے فاروق چوک  جھونپڑیاں ۔</t>
  </si>
  <si>
    <t xml:space="preserve">فیکٹری ۔ ملحقہ ابادی </t>
  </si>
  <si>
    <t xml:space="preserve">امیر بخش والا ۔ </t>
  </si>
  <si>
    <t>کبیئر گارڈن ۔</t>
  </si>
  <si>
    <t>۔بستی موچیاں ۔</t>
  </si>
  <si>
    <t xml:space="preserve">لنک نمبر 1 </t>
  </si>
  <si>
    <t>ہنڈا  والی   گلی ۔</t>
  </si>
  <si>
    <t>ٹاور  والی گلی ۔</t>
  </si>
  <si>
    <t xml:space="preserve">بھینی بشیر والی  </t>
  </si>
  <si>
    <t xml:space="preserve"> خان سٹریٹ  زاہد کے گھر تک </t>
  </si>
  <si>
    <t xml:space="preserve">مصطفیٰ ابادی </t>
  </si>
  <si>
    <t xml:space="preserve">بوسن والا ۔ </t>
  </si>
  <si>
    <t xml:space="preserve">بوسن والا ۔مین روڈ بای پاس سٹی سکول </t>
  </si>
  <si>
    <t>مظہر بھابھہ کے گھر سے ۔</t>
  </si>
  <si>
    <t>مسجد اشفاق ملحقہ ابادی ؎</t>
  </si>
  <si>
    <t xml:space="preserve"> GBSمرغی خانہ ۔</t>
  </si>
  <si>
    <t>گلی اقبال ۔ ۔مصطفی آباد ۔</t>
  </si>
  <si>
    <t xml:space="preserve"> گلی ہسنلہ  ۔مصطفی آباد ۔</t>
  </si>
  <si>
    <t>بڈھا کھوہ</t>
  </si>
  <si>
    <t>مصطفیٰ آبادی</t>
  </si>
  <si>
    <t xml:space="preserve"> ملک ناہید دھرالہ  کے گھر سے شروع سی ،ڈی بلاک گیٹ  تک</t>
  </si>
  <si>
    <t>مسجد جمال مصطفی لنک ون  Aسائیڈ</t>
  </si>
  <si>
    <t>لنک تھری اے سائیڈ</t>
  </si>
  <si>
    <t>لنک تھری بی سائیڈ</t>
  </si>
  <si>
    <t>لنک ون بی سائیڈ</t>
  </si>
  <si>
    <t xml:space="preserve">شائن ڈینٹل کلینک لنک سلمان </t>
  </si>
  <si>
    <t>قائد اعظم بلاک لنک اے سائیڈ</t>
  </si>
  <si>
    <t>ڈی ایس پی سیف اللہ خٹک کہ گھر کا لنک،</t>
  </si>
  <si>
    <t>قائد اعظم بلاک لنک  بی سائیڈ</t>
  </si>
  <si>
    <t>نیو مسجد، نیو مسجد والا لنک  ۔طاہرکے گھر تک</t>
  </si>
  <si>
    <t>ڈاکٹر رمیض رائیٹ سائیڈ  رانا سرور کے گھر تک</t>
  </si>
  <si>
    <t>مشرقی لنک ،</t>
  </si>
  <si>
    <t xml:space="preserve"> شفیق کے گھر سے شروع  بائیں طرف ، </t>
  </si>
  <si>
    <t xml:space="preserve"> پارک  کے سامنے لنک، </t>
  </si>
  <si>
    <t>مین سٹریٹ لنک لیفٹ1</t>
  </si>
  <si>
    <t>مین سٹریٹ لنک لیفٹ2</t>
  </si>
  <si>
    <t>گل خان کے گھر سے شروع  ، MMPہاؤس</t>
  </si>
  <si>
    <t>انجینئرنگ کالونی ماماشامی والا لنک</t>
  </si>
  <si>
    <t xml:space="preserve">لاریٹ سکول ، لاریٹ سکول والا لنک </t>
  </si>
  <si>
    <t xml:space="preserve">یارووالا لنک </t>
  </si>
  <si>
    <t xml:space="preserve">مدرسہ اسلامک سنٹر </t>
  </si>
  <si>
    <t xml:space="preserve">عارف والا لنک </t>
  </si>
  <si>
    <t xml:space="preserve">علی رضا    کے گھر سے شروع  </t>
  </si>
  <si>
    <t>ڈاکٹر رفیق والا لنک</t>
  </si>
  <si>
    <t xml:space="preserve"> ظہوردایا   والا لنک</t>
  </si>
  <si>
    <t>اللہ رکھا  کے گھر سے شروع ،  اللہ رکھا  والا لنک</t>
  </si>
  <si>
    <t>مرتضیٰ کے گھر  تک</t>
  </si>
  <si>
    <t>فلاحی مرکز والی گلی الفاز سکول</t>
  </si>
  <si>
    <t xml:space="preserve"> مسجد مدنی والی گلی رائٹ سائیڈ</t>
  </si>
  <si>
    <t>مسجد مدنی والی گلی لفٹ سائیڈ</t>
  </si>
  <si>
    <t xml:space="preserve">ڈاکٹر شاہد کا کلینک </t>
  </si>
  <si>
    <t>اسلم جوئیہ  کے گھر تک</t>
  </si>
  <si>
    <t xml:space="preserve"> خادم گارڈز والی گلی MMP</t>
  </si>
  <si>
    <t>ممتاز کے گھر  تک ۔</t>
  </si>
  <si>
    <t xml:space="preserve"> خرم  کے گھروالا لنک ، </t>
  </si>
  <si>
    <t xml:space="preserve">بشیرنائی والی گلی </t>
  </si>
  <si>
    <t>فلاحی مرکز والا لنک،</t>
  </si>
  <si>
    <t xml:space="preserve"> Akram  کے گھر تک </t>
  </si>
  <si>
    <t xml:space="preserve"> قسور کے گھر مسجد غوثیہ واا لنک </t>
  </si>
  <si>
    <t xml:space="preserve">سکول نک </t>
  </si>
  <si>
    <t xml:space="preserve"> زاوار رگھڑ والی گلی   </t>
  </si>
  <si>
    <t xml:space="preserve">لیاقت والی گلی </t>
  </si>
  <si>
    <t>وارث والی گلی ۔ ایند پوائینٖٹ</t>
  </si>
  <si>
    <t xml:space="preserve">فریال  کلینک   لنک </t>
  </si>
  <si>
    <t xml:space="preserve">یونس رگھڑ والی گلی </t>
  </si>
  <si>
    <t>نواز  کے گھر سے شروع  گرین لینڈ سکول والی سایڈ</t>
  </si>
  <si>
    <t xml:space="preserve">الرحیم سکول والی سائیڈ </t>
  </si>
  <si>
    <t>ابراھیم سائیڈ</t>
  </si>
  <si>
    <t xml:space="preserve">جنید والا لنک </t>
  </si>
  <si>
    <t xml:space="preserve">بلوچ چوک۔ </t>
  </si>
  <si>
    <t xml:space="preserve">یاسین کے گھر تک </t>
  </si>
  <si>
    <t xml:space="preserve">سیالاں والی گلی </t>
  </si>
  <si>
    <t>مین سٹریٹ  اے سائیڈٖ</t>
  </si>
  <si>
    <t>مسجد  والی گلی،</t>
  </si>
  <si>
    <t xml:space="preserve">ہلکو خان والی گلی </t>
  </si>
  <si>
    <t xml:space="preserve">غفار ڈوگر وال  گلی </t>
  </si>
  <si>
    <t>مین سٹریٹ  بی سائیڈٖ</t>
  </si>
  <si>
    <t>مین سٹریٹ  سی  سائیڈٖ</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</si>
</sst>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Rs&quot;* #,##0_-;\-&quot;Rs&quot;* #,##0_-;_-&quot;Rs&quot;* &quot;-&quot;_-;_-@_-"/>
    <numFmt numFmtId="165" formatCode="dd/mm/yyyy"/>
    <numFmt numFmtId="166" formatCode="hh:mm:ss"/>
  </numFmts>
  <fonts count="204">
    <font>
      <sz val="11"/>
      <color theme="1"/>
      <name val="Calibri"/>
      <family val="2"/>
      <scheme val="minor"/>
    </font>
    <font>
      <b/>
      <sz val="18"/>
      <color theme="1"/>
      <name val="Jameel Noori Nastaleeq"/>
    </font>
    <font>
      <sz val="11"/>
      <color theme="1"/>
      <name val="Jameel Noori Nastaleeq"/>
    </font>
    <font>
      <sz val="12"/>
      <color theme="1"/>
      <name val="Jameel Noori Nastaleeq"/>
    </font>
    <font>
      <b/>
      <sz val="14"/>
      <color theme="1"/>
      <name val="Jameel Noori Nastaleeq"/>
    </font>
    <font>
      <b/>
      <sz val="16"/>
      <color theme="1"/>
      <name val="Jameel Noori Nastaleeq"/>
    </font>
    <font>
      <b/>
      <sz val="28"/>
      <color theme="0"/>
      <name val="Jameel Noori Nastaleeq"/>
    </font>
    <font>
      <sz val="28"/>
      <color theme="1"/>
      <name val="Jameel Noori Nastaleeq"/>
    </font>
    <font>
      <sz val="16"/>
      <color theme="1"/>
      <name val="Jameel Noori Nastaleeq"/>
    </font>
    <font>
      <b/>
      <sz val="24"/>
      <color theme="0"/>
      <name val="Jameel Noori Nastaleeq"/>
    </font>
    <font>
      <sz val="18"/>
      <color theme="1"/>
      <name val="Jameel Noori Nastaleeq"/>
    </font>
    <font>
      <sz val="18"/>
      <color theme="1"/>
      <name val="Calibri"/>
      <family val="2"/>
      <scheme val="minor"/>
    </font>
    <font>
      <sz val="18"/>
      <color theme="0"/>
      <name val="Jameel Noori Nastaleeq"/>
    </font>
    <font>
      <b/>
      <sz val="18"/>
      <color theme="0"/>
      <name val="Jameel Noori Nastaleeq"/>
    </font>
    <font>
      <sz val="20"/>
      <color theme="1"/>
      <name val="Jameel Noori Nastaleeq"/>
    </font>
    <font>
      <b/>
      <sz val="20"/>
      <color theme="1"/>
      <name val="Jameel Noori Nastaleeq"/>
    </font>
    <font>
      <sz val="11"/>
      <color indexed="8"/>
      <name val="Calibri"/>
      <family val="2"/>
    </font>
    <font>
      <sz val="10"/>
      <name val="Arial"/>
      <family val="2"/>
    </font>
    <font>
      <sz val="10"/>
      <name val="Jameel Noori Nastaleeq"/>
    </font>
    <font>
      <b/>
      <sz val="10"/>
      <name val="Jameel Noori Nastaleeq"/>
    </font>
    <font>
      <b/>
      <sz val="14"/>
      <name val="Jameel Noori Nastaleeq"/>
    </font>
    <font>
      <b/>
      <sz val="26"/>
      <color indexed="9"/>
      <name val="Jameel Noori Nastaleeq"/>
    </font>
    <font>
      <sz val="11"/>
      <name val="Alvi Nastaleeq"/>
    </font>
    <font>
      <b/>
      <sz val="11"/>
      <name val="Jameel Noori Nastaleeq"/>
    </font>
    <font>
      <b/>
      <sz val="12"/>
      <name val="Jameel Noori Nastaleeq"/>
    </font>
    <font>
      <b/>
      <sz val="16"/>
      <name val="Jameel Noori Nastaleeq"/>
    </font>
    <font>
      <sz val="12"/>
      <name val="Jameel Noori Nastaleeq"/>
    </font>
    <font>
      <b/>
      <sz val="11"/>
      <name val="Times New Roman"/>
      <family val="1"/>
    </font>
    <font>
      <b/>
      <sz val="11"/>
      <name val="Arial"/>
      <family val="2"/>
    </font>
    <font>
      <sz val="14"/>
      <color indexed="8"/>
      <name val="Jameel Noori Nastaleeq"/>
    </font>
    <font>
      <sz val="11"/>
      <name val="Jameel Noori Nastaleeq"/>
    </font>
    <font>
      <b/>
      <sz val="14"/>
      <color theme="0"/>
      <name val="Jameel Noori Nastaleeq"/>
    </font>
    <font>
      <b/>
      <sz val="11"/>
      <color indexed="8"/>
      <name val="Jameel Noori Nastaleeq"/>
    </font>
    <font>
      <sz val="11"/>
      <name val="Arial"/>
      <family val="2"/>
    </font>
    <font>
      <sz val="14"/>
      <name val="Jameel Noori Nastaleeq"/>
    </font>
    <font>
      <sz val="10"/>
      <color indexed="8"/>
      <name val="Arial"/>
      <family val="2"/>
    </font>
    <font>
      <b/>
      <sz val="10"/>
      <name val="Arial"/>
      <family val="2"/>
    </font>
    <font>
      <b/>
      <sz val="22"/>
      <color theme="0"/>
      <name val="Jameel Noori Nastaleeq"/>
    </font>
    <font>
      <b/>
      <sz val="11"/>
      <color theme="1"/>
      <name val="Jameel Noori Nastaleeq"/>
    </font>
    <font>
      <sz val="18"/>
      <name val="Jameel Noori Nastaleeq"/>
    </font>
    <font>
      <b/>
      <sz val="18"/>
      <name val="Jameel Noori Nastaleeq"/>
    </font>
    <font>
      <b/>
      <sz val="10"/>
      <color theme="1"/>
      <name val="Jameel Noori Nastaleeq"/>
    </font>
    <font>
      <b/>
      <sz val="8"/>
      <color theme="1"/>
      <name val="Jameel Noori Nastaleeq"/>
    </font>
    <font>
      <b/>
      <sz val="12"/>
      <color theme="1"/>
      <name val="Jameel Noori Nastaleeq"/>
    </font>
    <font>
      <b/>
      <sz val="11"/>
      <color theme="0"/>
      <name val="Jameel Noori Nastaleeq"/>
    </font>
    <font>
      <sz val="11"/>
      <color theme="1"/>
      <name val="Calibri"/>
      <family val="2"/>
      <scheme val="minor"/>
    </font>
    <font>
      <sz val="14"/>
      <color theme="1"/>
      <name val="Calibri"/>
      <family val="2"/>
      <scheme val="minor"/>
    </font>
    <font>
      <sz val="22"/>
      <color theme="1"/>
      <name val="Jameel Noori Nastaleeq"/>
    </font>
    <font>
      <sz val="24"/>
      <color theme="1"/>
      <name val="Jameel Noori Nastaleeq"/>
    </font>
    <font>
      <b/>
      <sz val="22"/>
      <color theme="1"/>
      <name val="Jameel Noori Nastaleeq"/>
    </font>
    <font>
      <b/>
      <sz val="14"/>
      <color indexed="8"/>
      <name val="Jameel Noori Nastaleeq"/>
    </font>
    <font>
      <sz val="12"/>
      <color indexed="8"/>
      <name val="Jameel Noori Nastaleeq"/>
    </font>
    <font>
      <sz val="12"/>
      <name val="Wingdings 2"/>
      <family val="1"/>
      <charset val="2"/>
    </font>
    <font>
      <b/>
      <sz val="14"/>
      <name val="Times New Roman"/>
      <family val="1"/>
    </font>
    <font>
      <b/>
      <sz val="12"/>
      <name val="Times New Roman"/>
      <family val="1"/>
    </font>
    <font>
      <sz val="16"/>
      <name val="Jameel Noori Nastaleeq"/>
    </font>
    <font>
      <sz val="20"/>
      <name val="Jameel Noori Nastaleeq"/>
    </font>
    <font>
      <sz val="22"/>
      <name val="Jameel Noori Nastaleeq"/>
    </font>
    <font>
      <sz val="20"/>
      <color theme="0"/>
      <name val="Jameel Noori Nastaleeq"/>
    </font>
    <font>
      <sz val="11"/>
      <name val="Calibri"/>
      <family val="2"/>
    </font>
    <font>
      <sz val="11"/>
      <color rgb="FF000000"/>
      <name val="Calibri"/>
      <family val="2"/>
    </font>
    <font>
      <sz val="11"/>
      <name val="Calibri"/>
      <family val="2"/>
    </font>
    <font>
      <sz val="11"/>
      <color rgb="FF000000"/>
      <name val="Calibri"/>
      <family val="2"/>
      <charset val="204"/>
    </font>
    <font>
      <sz val="26"/>
      <color theme="1"/>
      <name val="Jameel Noori Nastaleeq"/>
    </font>
    <font>
      <b/>
      <u/>
      <sz val="16"/>
      <name val="Jameel Noori Nastaleeq"/>
    </font>
    <font>
      <sz val="12"/>
      <color rgb="FF000000"/>
      <name val="Jameel Noori Nastaleeq"/>
    </font>
    <font>
      <sz val="12"/>
      <name val="Noto Sans Symbols"/>
    </font>
    <font>
      <b/>
      <sz val="11"/>
      <color rgb="FF000000"/>
      <name val="Jameel Noori Nastaleeq"/>
    </font>
    <font>
      <b/>
      <sz val="14"/>
      <color rgb="FF000000"/>
      <name val="Jameel Noori Nastaleeq"/>
    </font>
    <font>
      <sz val="12"/>
      <name val="Calibri"/>
      <family val="2"/>
    </font>
    <font>
      <b/>
      <sz val="11"/>
      <color theme="1"/>
      <name val="Calibri"/>
      <family val="2"/>
      <scheme val="minor"/>
    </font>
    <font>
      <b/>
      <sz val="16"/>
      <color theme="1"/>
      <name val="Calibri"/>
      <family val="2"/>
      <scheme val="minor"/>
    </font>
    <font>
      <sz val="11"/>
      <name val="Calibri"/>
      <family val="2"/>
    </font>
    <font>
      <sz val="11"/>
      <color rgb="FF000000"/>
      <name val="Calibri"/>
      <family val="2"/>
      <scheme val="minor"/>
    </font>
    <font>
      <sz val="12"/>
      <color theme="5"/>
      <name val="Jameel Noori Nastaleeq"/>
    </font>
    <font>
      <b/>
      <sz val="14"/>
      <color rgb="FFFFFFFF"/>
      <name val="Jameel Noori Nastaleeq"/>
    </font>
    <font>
      <b/>
      <sz val="11"/>
      <color rgb="FFFFFFFF"/>
      <name val="Jameel Noori Nastaleeq"/>
    </font>
    <font>
      <b/>
      <sz val="10"/>
      <color rgb="FF000000"/>
      <name val="Jameel Noori Nastaleeq"/>
    </font>
    <font>
      <b/>
      <sz val="8"/>
      <color rgb="FF000000"/>
      <name val="Jameel Noori Nastaleeq"/>
    </font>
    <font>
      <b/>
      <sz val="16"/>
      <color rgb="FF000000"/>
      <name val="Jameel Noori Nastaleeq"/>
    </font>
    <font>
      <sz val="12"/>
      <name val="Arial"/>
      <family val="2"/>
    </font>
    <font>
      <sz val="14"/>
      <name val="Arial"/>
      <family val="2"/>
    </font>
    <font>
      <b/>
      <sz val="12"/>
      <color rgb="FF000000"/>
      <name val="Jameel Noori Nastaleeq"/>
    </font>
    <font>
      <b/>
      <sz val="11"/>
      <color rgb="FF000000"/>
      <name val="Calibri"/>
      <family val="2"/>
    </font>
    <font>
      <sz val="11"/>
      <color rgb="FF000000"/>
      <name val="Jameel Noori Nastaleeq"/>
    </font>
    <font>
      <sz val="18"/>
      <color rgb="FF000000"/>
      <name val="Jameel Noori Nastaleeq"/>
    </font>
    <font>
      <b/>
      <sz val="18"/>
      <color rgb="FF000000"/>
      <name val="Jameel Noori Nastaleeq"/>
    </font>
    <font>
      <sz val="24"/>
      <name val="Jameel Noori Nastaleeq"/>
    </font>
    <font>
      <b/>
      <sz val="18"/>
      <color theme="0"/>
      <name val="Calibri"/>
      <family val="2"/>
      <scheme val="minor"/>
    </font>
    <font>
      <b/>
      <sz val="11"/>
      <color rgb="FFC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color theme="1"/>
      <name val="Times New Roman"/>
      <family val="2"/>
    </font>
    <font>
      <b/>
      <sz val="11"/>
      <color indexed="8"/>
      <name val="Calibri"/>
      <family val="2"/>
    </font>
    <font>
      <sz val="10"/>
      <color rgb="FF000000"/>
      <name val="Arial"/>
      <family val="2"/>
    </font>
    <font>
      <b/>
      <sz val="10"/>
      <name val="Times New Roman"/>
      <family val="1"/>
    </font>
    <font>
      <b/>
      <u/>
      <sz val="16"/>
      <color theme="1"/>
      <name val="Jameel Noori Nastaleeq"/>
    </font>
    <font>
      <sz val="11"/>
      <name val="Calibri"/>
      <family val="2"/>
    </font>
    <font>
      <sz val="11"/>
      <color rgb="FF000000"/>
      <name val="Calibri"/>
      <family val="2"/>
    </font>
    <font>
      <sz val="16"/>
      <color theme="1"/>
      <name val="Calibri"/>
      <family val="2"/>
      <scheme val="minor"/>
    </font>
    <font>
      <sz val="14"/>
      <color theme="1"/>
      <name val="Jameel Noori Nastaleeq"/>
    </font>
    <font>
      <b/>
      <sz val="9"/>
      <name val="Arial"/>
      <family val="2"/>
    </font>
    <font>
      <b/>
      <i/>
      <sz val="14"/>
      <name val="Jameel Noori Nastaleeq"/>
    </font>
    <font>
      <b/>
      <sz val="36"/>
      <name val="Jameel Noori Nastaleeq"/>
    </font>
    <font>
      <b/>
      <sz val="12"/>
      <name val="Arial"/>
      <family val="2"/>
    </font>
    <font>
      <b/>
      <i/>
      <sz val="24"/>
      <name val="Jameel Noori Nastaleeq"/>
    </font>
    <font>
      <b/>
      <i/>
      <sz val="16"/>
      <name val="Jameel Noori Nastaleeq"/>
    </font>
    <font>
      <b/>
      <sz val="13"/>
      <name val="Jameel Noori Nastaleeq"/>
    </font>
    <font>
      <b/>
      <i/>
      <sz val="13"/>
      <name val="Jameel Noori Nastaleeq"/>
    </font>
    <font>
      <sz val="18"/>
      <color rgb="FF000000"/>
      <name val="Calibri"/>
      <family val="2"/>
    </font>
    <font>
      <sz val="11"/>
      <color indexed="8"/>
      <name val="Calibri"/>
      <family val="2"/>
    </font>
    <font>
      <sz val="10"/>
      <color indexed="8"/>
      <name val="Jameel Noori Nastaleeq"/>
    </font>
    <font>
      <sz val="11"/>
      <name val="Arial"/>
      <family val="2"/>
    </font>
    <font>
      <b/>
      <sz val="16"/>
      <name val="Calibri"/>
      <family val="2"/>
    </font>
    <font>
      <b/>
      <sz val="11"/>
      <name val="Calibri"/>
      <family val="2"/>
    </font>
    <font>
      <b/>
      <u/>
      <sz val="12"/>
      <color theme="1"/>
      <name val="Jameel Noori Nastaleeq"/>
    </font>
    <font>
      <b/>
      <sz val="12"/>
      <color theme="1"/>
      <name val="Calibri"/>
      <family val="2"/>
      <scheme val="minor"/>
    </font>
    <font>
      <b/>
      <i/>
      <sz val="11"/>
      <name val="Jameel Noori Nastaleeq"/>
    </font>
    <font>
      <b/>
      <sz val="9"/>
      <name val="Times New Roman"/>
      <family val="1"/>
    </font>
    <font>
      <b/>
      <sz val="11"/>
      <color theme="1"/>
      <name val="Calibri"/>
      <family val="2"/>
    </font>
    <font>
      <b/>
      <u/>
      <sz val="22"/>
      <name val="Jameel Noori Nastaleeq"/>
    </font>
    <font>
      <sz val="16"/>
      <color theme="0"/>
      <name val="Jameel Noori Nastaleeq"/>
    </font>
    <font>
      <b/>
      <sz val="9"/>
      <name val="Jameel Noori Nastaleeq"/>
    </font>
    <font>
      <sz val="9"/>
      <name val="Calibri"/>
      <family val="2"/>
    </font>
    <font>
      <sz val="16"/>
      <name val="Calibri"/>
      <family val="2"/>
      <scheme val="minor"/>
    </font>
    <font>
      <i/>
      <sz val="16"/>
      <color theme="1"/>
      <name val="Calibri"/>
      <family val="2"/>
      <scheme val="minor"/>
    </font>
    <font>
      <b/>
      <sz val="16"/>
      <color indexed="8"/>
      <name val="Calibri"/>
      <family val="2"/>
    </font>
    <font>
      <sz val="14"/>
      <color rgb="FF000000"/>
      <name val="Jameel Noori Nastaleeq"/>
    </font>
    <font>
      <b/>
      <sz val="22"/>
      <color rgb="FF000000"/>
      <name val="Jameel Noori Nastaleeq"/>
    </font>
    <font>
      <sz val="10"/>
      <color rgb="FF000000"/>
      <name val="Calibri"/>
      <family val="2"/>
      <scheme val="minor"/>
    </font>
    <font>
      <sz val="9"/>
      <name val="Jameel Noori Nastaleeq"/>
    </font>
    <font>
      <sz val="8"/>
      <name val="Jameel Noori Nastaleeq"/>
    </font>
    <font>
      <b/>
      <sz val="14"/>
      <color theme="1"/>
      <name val="Calibri"/>
      <family val="2"/>
      <scheme val="minor"/>
    </font>
    <font>
      <b/>
      <sz val="14"/>
      <color theme="1"/>
      <name val="Times New Roman"/>
      <family val="2"/>
    </font>
    <font>
      <b/>
      <sz val="14"/>
      <color theme="1"/>
      <name val="Calibri"/>
      <family val="2"/>
    </font>
    <font>
      <sz val="11"/>
      <name val="Aptos Narrow"/>
    </font>
    <font>
      <b/>
      <sz val="20"/>
      <color rgb="FF000000"/>
      <name val="Jamil"/>
    </font>
    <font>
      <b/>
      <sz val="20"/>
      <color rgb="FF000000"/>
      <name val="ADLaM Display"/>
    </font>
    <font>
      <sz val="11"/>
      <color rgb="FF000000"/>
      <name val="Jamil"/>
    </font>
    <font>
      <sz val="11"/>
      <color rgb="FF000000"/>
      <name val="ADLaM Display"/>
    </font>
    <font>
      <b/>
      <sz val="11"/>
      <color rgb="FF000000"/>
      <name val="Jamil"/>
    </font>
    <font>
      <b/>
      <sz val="18"/>
      <color rgb="FF000000"/>
      <name val="ADLaM Display"/>
    </font>
    <font>
      <b/>
      <sz val="18"/>
      <name val="Aptos Narrow"/>
    </font>
    <font>
      <b/>
      <sz val="20"/>
      <color rgb="FF000000"/>
      <name val="Jameel Noori Nastaleeq"/>
    </font>
    <font>
      <b/>
      <sz val="11"/>
      <name val="Calibri"/>
      <family val="2"/>
      <scheme val="minor"/>
    </font>
    <font>
      <b/>
      <sz val="22"/>
      <color rgb="FFFFFFFF"/>
      <name val="Jameel Noori Nastaleeq"/>
    </font>
    <font>
      <b/>
      <sz val="20"/>
      <name val="Jameel Noori Nastaleeq"/>
    </font>
    <font>
      <b/>
      <u/>
      <sz val="11"/>
      <name val="Jameel Noori Nastaleeq"/>
    </font>
    <font>
      <sz val="8"/>
      <name val="Calibri"/>
      <family val="2"/>
      <scheme val="minor"/>
    </font>
    <font>
      <b/>
      <sz val="22"/>
      <name val="Jameel Noori Nastaleeq"/>
    </font>
    <font>
      <sz val="11"/>
      <name val="Calibri"/>
    </font>
    <font>
      <b/>
      <sz val="16"/>
      <color indexed="8"/>
      <name val="Jameel Noori Nastaleeq"/>
    </font>
    <font>
      <b/>
      <u/>
      <sz val="12"/>
      <name val="Jameel Noori Nastaleeq"/>
    </font>
    <font>
      <b/>
      <sz val="18"/>
      <color rgb="FF000000"/>
      <name val="Calibri"/>
      <family val="2"/>
    </font>
    <font>
      <b/>
      <sz val="14"/>
      <name val="Arial"/>
      <family val="2"/>
    </font>
    <font>
      <b/>
      <sz val="12"/>
      <color rgb="FF000000"/>
      <name val="Calibri"/>
      <family val="2"/>
    </font>
    <font>
      <b/>
      <sz val="18"/>
      <color rgb="FFFFFFFF"/>
      <name val="Jameel Noori Nastaleeq"/>
    </font>
    <font>
      <b/>
      <sz val="10"/>
      <color rgb="FF000000"/>
      <name val="Times New Roman"/>
      <family val="1"/>
    </font>
    <font>
      <b/>
      <u/>
      <sz val="9"/>
      <name val="Jameel Noori Nastaleeq"/>
    </font>
    <font>
      <b/>
      <i/>
      <u/>
      <sz val="16"/>
      <name val="Jameel Noori Nastaleeq"/>
    </font>
    <font>
      <b/>
      <sz val="26"/>
      <color theme="1"/>
      <name val="Jameel Noori Nastaleeq"/>
    </font>
    <font>
      <sz val="16"/>
      <color indexed="8"/>
      <name val="Jameel Noori Nastaleeq"/>
    </font>
    <font>
      <b/>
      <sz val="16"/>
      <color theme="1"/>
      <name val="Jameel Noori Kasheeda"/>
    </font>
    <font>
      <b/>
      <sz val="12"/>
      <color theme="1"/>
      <name val="Calibri"/>
      <family val="2"/>
    </font>
    <font>
      <b/>
      <sz val="12"/>
      <name val="Jameel Noori Kasheeda"/>
    </font>
    <font>
      <b/>
      <sz val="11"/>
      <color theme="1"/>
      <name val="Arial"/>
      <family val="2"/>
    </font>
    <font>
      <sz val="10"/>
      <color rgb="FF000000"/>
      <name val="Times New Roman"/>
      <family val="1"/>
    </font>
    <font>
      <b/>
      <sz val="16"/>
      <name val="Carlito"/>
      <family val="2"/>
    </font>
    <font>
      <b/>
      <sz val="16"/>
      <name val="Carlito"/>
    </font>
    <font>
      <b/>
      <sz val="11"/>
      <name val="Carlito"/>
      <family val="2"/>
    </font>
    <font>
      <b/>
      <sz val="11"/>
      <name val="Carlito"/>
    </font>
    <font>
      <b/>
      <sz val="8"/>
      <name val="Carlito"/>
    </font>
    <font>
      <sz val="11"/>
      <color rgb="FF000000"/>
      <name val="Carlito"/>
      <family val="2"/>
    </font>
    <font>
      <b/>
      <sz val="8"/>
      <name val="Times New Roman"/>
      <family val="1"/>
    </font>
    <font>
      <b/>
      <sz val="8"/>
      <name val="Arial"/>
      <family val="2"/>
    </font>
    <font>
      <b/>
      <sz val="9"/>
      <color theme="1"/>
      <name val="Calibri"/>
      <family val="2"/>
      <scheme val="minor"/>
    </font>
    <font>
      <sz val="14"/>
      <color theme="1"/>
      <name val="Calibri"/>
      <family val="2"/>
    </font>
    <font>
      <sz val="14"/>
      <name val="Jameel Noori Kasheeda"/>
    </font>
    <font>
      <b/>
      <sz val="12"/>
      <color theme="1"/>
      <name val="Arial"/>
      <family val="2"/>
    </font>
    <font>
      <sz val="12"/>
      <color theme="1"/>
      <name val="Calibri"/>
      <family val="2"/>
    </font>
    <font>
      <b/>
      <sz val="13"/>
      <color theme="1"/>
      <name val="Jameel Noori Nastaleeq"/>
    </font>
    <font>
      <sz val="10"/>
      <color theme="1"/>
      <name val="Calibri"/>
      <family val="2"/>
      <scheme val="minor"/>
    </font>
    <font>
      <b/>
      <sz val="11"/>
      <color theme="1"/>
      <name val="Times New Roman"/>
      <family val="1"/>
    </font>
    <font>
      <b/>
      <sz val="14"/>
      <color rgb="FF000000"/>
      <name val="Calibri"/>
      <family val="2"/>
    </font>
    <font>
      <sz val="12"/>
      <name val="Times New Roman"/>
      <family val="1"/>
    </font>
    <font>
      <sz val="11"/>
      <color indexed="8"/>
      <name val="Calibri"/>
      <family val="2"/>
      <scheme val="minor"/>
    </font>
    <font>
      <sz val="11"/>
      <color rgb="FF000000"/>
      <name val="Aptos Narrow"/>
      <family val="2"/>
    </font>
    <font>
      <b/>
      <sz val="18"/>
      <color rgb="FF000000"/>
      <name val="Jameel Noori Nastaleeq"/>
      <charset val="134"/>
    </font>
    <font>
      <b/>
      <sz val="22"/>
      <color rgb="FFFFFFFF"/>
      <name val="Jameel Noori Nastaleeq"/>
      <charset val="134"/>
    </font>
    <font>
      <b/>
      <sz val="20"/>
      <name val="Jameel Noori Nastaleeq"/>
      <charset val="134"/>
    </font>
    <font>
      <sz val="10"/>
      <name val="Jameel Noori Nastaleeq"/>
      <charset val="134"/>
    </font>
    <font>
      <b/>
      <sz val="26"/>
      <color indexed="9"/>
      <name val="Jameel Noori Nastaleeq"/>
      <charset val="134"/>
    </font>
    <font>
      <b/>
      <sz val="12"/>
      <name val="Jameel Noori Nastaleeq"/>
      <charset val="134"/>
    </font>
    <font>
      <b/>
      <sz val="16"/>
      <name val="Jameel Noori Nastaleeq"/>
      <charset val="134"/>
    </font>
    <font>
      <b/>
      <sz val="14"/>
      <name val="Jameel Noori Nastaleeq"/>
      <charset val="134"/>
    </font>
    <font>
      <b/>
      <sz val="11"/>
      <name val="Jameel Noori Nastaleeq"/>
      <charset val="134"/>
    </font>
    <font>
      <b/>
      <sz val="14"/>
      <color indexed="8"/>
      <name val="Jameel Noori Nastaleeq"/>
      <charset val="134"/>
    </font>
    <font>
      <b/>
      <sz val="10"/>
      <name val="Jameel Noori Nastaleeq"/>
      <charset val="134"/>
    </font>
    <font>
      <b/>
      <sz val="18"/>
      <name val="Jameel Noori Nastaleeq"/>
      <charset val="134"/>
    </font>
    <font>
      <sz val="14"/>
      <name val="Jameel Noori Nastaleeq"/>
      <charset val="134"/>
    </font>
    <font>
      <sz val="10"/>
      <color indexed="8"/>
      <name val="Jameel Noori Nastaleeq"/>
      <charset val="134"/>
    </font>
    <font>
      <b/>
      <sz val="9"/>
      <color theme="1"/>
      <name val="Jameel Noori Nastaleeq"/>
    </font>
    <font>
      <b/>
      <sz val="16"/>
      <color theme="1"/>
      <name val="Calibri"/>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BFBFBF"/>
        <bgColor rgb="FFBFBFBF"/>
      </patternFill>
    </fill>
    <fill>
      <patternFill patternType="solid">
        <fgColor rgb="FFFFFF00"/>
        <bgColor rgb="FFFFFF00"/>
      </patternFill>
    </fill>
    <fill>
      <patternFill patternType="solid">
        <fgColor rgb="FF92D050"/>
        <bgColor rgb="FF92D050"/>
      </patternFill>
    </fill>
    <fill>
      <patternFill patternType="solid">
        <fgColor rgb="FFFFFFFF"/>
        <bgColor indexed="64"/>
      </patternFill>
    </fill>
    <fill>
      <patternFill patternType="solid">
        <fgColor rgb="FF00000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0"/>
        <bgColor theme="4" tint="0.79998168889431442"/>
      </patternFill>
    </fill>
    <fill>
      <patternFill patternType="solid">
        <fgColor rgb="FFF2F2F2"/>
        <bgColor rgb="FFF2F2F2"/>
      </patternFill>
    </fill>
  </fills>
  <borders count="23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bottom style="double">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right style="medium">
        <color indexed="64"/>
      </right>
      <top style="medium">
        <color indexed="64"/>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hair">
        <color rgb="FF000000"/>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indexed="64"/>
      </right>
      <top style="medium">
        <color indexed="64"/>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indexed="64"/>
      </bottom>
      <diagonal/>
    </border>
    <border>
      <left style="medium">
        <color indexed="64"/>
      </left>
      <right style="thin">
        <color indexed="64"/>
      </right>
      <top style="thin">
        <color indexed="64"/>
      </top>
      <bottom/>
      <diagonal/>
    </border>
    <border>
      <left/>
      <right style="thin">
        <color indexed="64"/>
      </right>
      <top style="thin">
        <color rgb="FF000000"/>
      </top>
      <bottom/>
      <diagonal/>
    </border>
    <border>
      <left style="thin">
        <color rgb="FF000000"/>
      </left>
      <right/>
      <top style="medium">
        <color indexed="64"/>
      </top>
      <bottom/>
      <diagonal/>
    </border>
    <border>
      <left/>
      <right style="thin">
        <color rgb="FF000000"/>
      </right>
      <top style="medium">
        <color indexed="64"/>
      </top>
      <bottom/>
      <diagonal/>
    </border>
    <border>
      <left style="double">
        <color indexed="64"/>
      </left>
      <right/>
      <top/>
      <bottom style="double">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style="medium">
        <color rgb="FF000000"/>
      </top>
      <bottom/>
      <diagonal/>
    </border>
    <border>
      <left/>
      <right/>
      <top style="thin">
        <color rgb="FF000000"/>
      </top>
      <bottom style="thin">
        <color indexed="64"/>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medium">
        <color rgb="FF000000"/>
      </left>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indexed="64"/>
      </right>
      <top style="thin">
        <color indexed="64"/>
      </top>
      <bottom style="thin">
        <color indexed="64"/>
      </bottom>
      <diagonal/>
    </border>
    <border>
      <left style="double">
        <color rgb="FF000000"/>
      </left>
      <right/>
      <top style="thin">
        <color rgb="FF000000"/>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double">
        <color indexed="64"/>
      </top>
      <bottom/>
      <diagonal/>
    </border>
    <border>
      <left style="medium">
        <color rgb="FF000000"/>
      </left>
      <right style="thin">
        <color rgb="FF000000"/>
      </right>
      <top style="medium">
        <color indexed="64"/>
      </top>
      <bottom/>
      <diagonal/>
    </border>
    <border>
      <left style="thin">
        <color indexed="64"/>
      </left>
      <right/>
      <top style="thin">
        <color rgb="FF000000"/>
      </top>
      <bottom style="thin">
        <color rgb="FF000000"/>
      </bottom>
      <diagonal/>
    </border>
    <border>
      <left style="thin">
        <color indexed="64"/>
      </left>
      <right style="thin">
        <color indexed="64"/>
      </right>
      <top style="medium">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medium">
        <color rgb="FF000000"/>
      </right>
      <top style="medium">
        <color indexed="64"/>
      </top>
      <bottom/>
      <diagonal/>
    </border>
    <border>
      <left style="medium">
        <color indexed="64"/>
      </left>
      <right style="thin">
        <color indexed="64"/>
      </right>
      <top style="thin">
        <color rgb="FF000000"/>
      </top>
      <bottom/>
      <diagonal/>
    </border>
    <border>
      <left style="thin">
        <color indexed="64"/>
      </left>
      <right style="thin">
        <color rgb="FF000000"/>
      </right>
      <top style="medium">
        <color indexed="64"/>
      </top>
      <bottom/>
      <diagonal/>
    </border>
    <border>
      <left/>
      <right style="thin">
        <color indexed="64"/>
      </right>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top style="double">
        <color auto="1"/>
      </top>
      <bottom style="double">
        <color auto="1"/>
      </bottom>
      <diagonal/>
    </border>
    <border>
      <left/>
      <right style="thin">
        <color indexed="64"/>
      </right>
      <top style="double">
        <color auto="1"/>
      </top>
      <bottom style="double">
        <color auto="1"/>
      </bottom>
      <diagonal/>
    </border>
    <border>
      <left/>
      <right/>
      <top style="double">
        <color indexed="64"/>
      </top>
      <bottom style="double">
        <color indexed="64"/>
      </bottom>
      <diagonal/>
    </border>
    <border>
      <left/>
      <right style="double">
        <color indexed="64"/>
      </right>
      <top style="double">
        <color auto="1"/>
      </top>
      <bottom style="double">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auto="1"/>
      </bottom>
      <diagonal/>
    </border>
    <border>
      <left/>
      <right style="double">
        <color indexed="64"/>
      </right>
      <top style="thin">
        <color indexed="64"/>
      </top>
      <bottom/>
      <diagonal/>
    </border>
    <border>
      <left style="thin">
        <color indexed="64"/>
      </left>
      <right/>
      <top style="thin">
        <color indexed="64"/>
      </top>
      <bottom style="double">
        <color auto="1"/>
      </bottom>
      <diagonal/>
    </border>
    <border>
      <left style="double">
        <color indexed="64"/>
      </left>
      <right style="thin">
        <color indexed="64"/>
      </right>
      <top/>
      <bottom style="thin">
        <color indexed="64"/>
      </bottom>
      <diagonal/>
    </border>
  </borders>
  <cellStyleXfs count="140">
    <xf numFmtId="0" fontId="0" fillId="0" borderId="0"/>
    <xf numFmtId="0" fontId="16" fillId="0" borderId="0"/>
    <xf numFmtId="164" fontId="45" fillId="0" borderId="0" applyFont="0" applyFill="0" applyBorder="0" applyAlignment="0" applyProtection="0"/>
    <xf numFmtId="0" fontId="17" fillId="0" borderId="0"/>
    <xf numFmtId="0" fontId="45" fillId="0" borderId="0"/>
    <xf numFmtId="0" fontId="17" fillId="0" borderId="0"/>
    <xf numFmtId="0" fontId="60" fillId="0" borderId="0"/>
    <xf numFmtId="0" fontId="61" fillId="0" borderId="0">
      <alignment vertical="center"/>
    </xf>
    <xf numFmtId="0" fontId="61" fillId="0" borderId="0">
      <alignment vertical="center"/>
    </xf>
    <xf numFmtId="0" fontId="45" fillId="0" borderId="0"/>
    <xf numFmtId="0" fontId="17" fillId="0" borderId="0"/>
    <xf numFmtId="0" fontId="17" fillId="0" borderId="0">
      <protection locked="0"/>
    </xf>
    <xf numFmtId="0" fontId="17" fillId="0" borderId="0">
      <protection locked="0"/>
    </xf>
    <xf numFmtId="0" fontId="17" fillId="0" borderId="0"/>
    <xf numFmtId="0" fontId="45" fillId="0" borderId="0"/>
    <xf numFmtId="0" fontId="45" fillId="0" borderId="0"/>
    <xf numFmtId="0" fontId="45" fillId="0" borderId="0"/>
    <xf numFmtId="0" fontId="45" fillId="0" borderId="0"/>
    <xf numFmtId="0" fontId="17" fillId="0" borderId="0"/>
    <xf numFmtId="0" fontId="45" fillId="0" borderId="0"/>
    <xf numFmtId="0" fontId="45" fillId="0" borderId="0"/>
    <xf numFmtId="0" fontId="62" fillId="0" borderId="0"/>
    <xf numFmtId="0" fontId="17" fillId="0" borderId="0"/>
    <xf numFmtId="0" fontId="45" fillId="0" borderId="0"/>
    <xf numFmtId="0" fontId="17" fillId="0" borderId="0"/>
    <xf numFmtId="0" fontId="45" fillId="0" borderId="0"/>
    <xf numFmtId="0" fontId="45" fillId="0" borderId="0"/>
    <xf numFmtId="0" fontId="45" fillId="0" borderId="0"/>
    <xf numFmtId="0" fontId="45" fillId="0" borderId="0"/>
    <xf numFmtId="0" fontId="45" fillId="0" borderId="0"/>
    <xf numFmtId="0" fontId="73" fillId="0" borderId="0"/>
    <xf numFmtId="0" fontId="16" fillId="0" borderId="0"/>
    <xf numFmtId="0" fontId="16" fillId="0" borderId="0">
      <protection locked="0"/>
    </xf>
    <xf numFmtId="0" fontId="17" fillId="0" borderId="0">
      <protection locked="0"/>
    </xf>
    <xf numFmtId="0" fontId="59" fillId="0" borderId="0">
      <protection locked="0"/>
    </xf>
    <xf numFmtId="0" fontId="59" fillId="0" borderId="0">
      <alignment vertical="center"/>
    </xf>
    <xf numFmtId="0" fontId="59" fillId="0" borderId="0">
      <alignment vertical="center"/>
    </xf>
    <xf numFmtId="0" fontId="16" fillId="0" borderId="0"/>
    <xf numFmtId="0" fontId="93" fillId="0" borderId="0"/>
    <xf numFmtId="0" fontId="95" fillId="0" borderId="0"/>
    <xf numFmtId="0" fontId="17" fillId="0" borderId="0"/>
    <xf numFmtId="0" fontId="17" fillId="0" borderId="0"/>
    <xf numFmtId="0" fontId="17" fillId="0" borderId="0">
      <protection locked="0"/>
    </xf>
    <xf numFmtId="0" fontId="45" fillId="0" borderId="0"/>
    <xf numFmtId="0" fontId="45" fillId="0" borderId="0"/>
    <xf numFmtId="0" fontId="98" fillId="0" borderId="0">
      <protection locked="0"/>
    </xf>
    <xf numFmtId="0" fontId="98" fillId="0" borderId="0">
      <protection locked="0"/>
    </xf>
    <xf numFmtId="0" fontId="98" fillId="0" borderId="0">
      <alignment vertical="center"/>
    </xf>
    <xf numFmtId="0" fontId="111" fillId="0" borderId="0">
      <protection locked="0"/>
    </xf>
    <xf numFmtId="0" fontId="113" fillId="0" borderId="0">
      <alignment vertical="center"/>
    </xf>
    <xf numFmtId="0" fontId="45" fillId="0" borderId="0"/>
    <xf numFmtId="0" fontId="99" fillId="0" borderId="0">
      <protection locked="0"/>
    </xf>
    <xf numFmtId="0" fontId="73" fillId="0" borderId="0"/>
    <xf numFmtId="0" fontId="130" fillId="0" borderId="0"/>
    <xf numFmtId="0" fontId="136" fillId="0" borderId="0">
      <alignment vertical="center"/>
    </xf>
    <xf numFmtId="0" fontId="151" fillId="0" borderId="0">
      <alignment vertical="center"/>
    </xf>
    <xf numFmtId="0" fontId="45" fillId="0" borderId="0"/>
    <xf numFmtId="0" fontId="16" fillId="0" borderId="0">
      <protection locked="0"/>
    </xf>
    <xf numFmtId="0" fontId="16" fillId="0" borderId="0"/>
    <xf numFmtId="0" fontId="17" fillId="0" borderId="0">
      <protection locked="0"/>
    </xf>
    <xf numFmtId="0" fontId="60" fillId="0" borderId="0">
      <protection locked="0"/>
    </xf>
    <xf numFmtId="0" fontId="167" fillId="0" borderId="0"/>
    <xf numFmtId="0" fontId="60" fillId="0" borderId="0">
      <protection locked="0"/>
    </xf>
    <xf numFmtId="0" fontId="45" fillId="0" borderId="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5" fillId="0" borderId="0"/>
    <xf numFmtId="0" fontId="45" fillId="0" borderId="0"/>
    <xf numFmtId="0" fontId="60" fillId="0" borderId="0">
      <protection locked="0"/>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0" borderId="0">
      <alignment vertical="center"/>
    </xf>
    <xf numFmtId="0" fontId="45" fillId="0" borderId="0"/>
    <xf numFmtId="0" fontId="45" fillId="0" borderId="0"/>
    <xf numFmtId="0" fontId="17" fillId="0" borderId="0">
      <protection locked="0"/>
    </xf>
    <xf numFmtId="0" fontId="17" fillId="0" borderId="0">
      <protection locked="0"/>
    </xf>
    <xf numFmtId="0" fontId="17" fillId="0" borderId="0"/>
    <xf numFmtId="0" fontId="185" fillId="0" borderId="0">
      <alignment vertical="center"/>
    </xf>
    <xf numFmtId="0" fontId="17" fillId="0" borderId="0"/>
    <xf numFmtId="0" fontId="17" fillId="0" borderId="0"/>
    <xf numFmtId="0" fontId="45" fillId="0" borderId="0"/>
    <xf numFmtId="0" fontId="59" fillId="0" borderId="0" applyFill="0" applyBorder="0"/>
    <xf numFmtId="0" fontId="45" fillId="0" borderId="0"/>
    <xf numFmtId="0" fontId="45" fillId="0" borderId="0"/>
    <xf numFmtId="0" fontId="45" fillId="0" borderId="0"/>
    <xf numFmtId="0" fontId="45" fillId="0" borderId="0"/>
    <xf numFmtId="0" fontId="45" fillId="0" borderId="0"/>
    <xf numFmtId="0" fontId="60" fillId="0" borderId="0">
      <protection locked="0"/>
    </xf>
    <xf numFmtId="0" fontId="60" fillId="0" borderId="0">
      <protection locked="0"/>
    </xf>
    <xf numFmtId="0" fontId="60" fillId="0" borderId="0">
      <protection locked="0"/>
    </xf>
    <xf numFmtId="0" fontId="60" fillId="0" borderId="0">
      <protection locked="0"/>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45" fillId="0" borderId="0"/>
    <xf numFmtId="0" fontId="45" fillId="0" borderId="0"/>
    <xf numFmtId="0" fontId="45" fillId="0" borderId="0"/>
    <xf numFmtId="0" fontId="45" fillId="0" borderId="0"/>
    <xf numFmtId="9" fontId="186" fillId="0" borderId="0" applyFont="0" applyFill="0" applyBorder="0" applyAlignment="0" applyProtection="0"/>
    <xf numFmtId="9" fontId="187" fillId="0" borderId="0">
      <protection locked="0"/>
    </xf>
    <xf numFmtId="9" fontId="186" fillId="0" borderId="0" applyFont="0" applyFill="0" applyBorder="0" applyAlignment="0" applyProtection="0"/>
    <xf numFmtId="9" fontId="187" fillId="0" borderId="0">
      <alignment vertical="top"/>
      <protection locked="0"/>
    </xf>
    <xf numFmtId="0" fontId="45" fillId="0" borderId="0"/>
  </cellStyleXfs>
  <cellXfs count="2940">
    <xf numFmtId="0" fontId="0" fillId="0" borderId="0" xfId="0"/>
    <xf numFmtId="0" fontId="8" fillId="0" borderId="0" xfId="0" applyFont="1"/>
    <xf numFmtId="0" fontId="1" fillId="0" borderId="0" xfId="0" applyFont="1"/>
    <xf numFmtId="0" fontId="8" fillId="0" borderId="7" xfId="0" applyFont="1" applyBorder="1"/>
    <xf numFmtId="0" fontId="8" fillId="0" borderId="0" xfId="0" applyFont="1" applyAlignment="1">
      <alignment horizontal="center" vertical="center"/>
    </xf>
    <xf numFmtId="0" fontId="0" fillId="0" borderId="0" xfId="0" applyAlignment="1">
      <alignment vertical="center"/>
    </xf>
    <xf numFmtId="0" fontId="10" fillId="0" borderId="0" xfId="0" applyFont="1" applyAlignment="1">
      <alignment vertical="center"/>
    </xf>
    <xf numFmtId="0" fontId="10" fillId="0" borderId="12" xfId="0" applyFont="1" applyBorder="1" applyAlignment="1">
      <alignment vertical="center"/>
    </xf>
    <xf numFmtId="0" fontId="17" fillId="0" borderId="0" xfId="0" applyFont="1"/>
    <xf numFmtId="0" fontId="18" fillId="4" borderId="0" xfId="0" applyFont="1" applyFill="1"/>
    <xf numFmtId="0" fontId="21" fillId="4" borderId="0" xfId="0" applyFont="1" applyFill="1" applyAlignment="1">
      <alignment vertical="center"/>
    </xf>
    <xf numFmtId="0" fontId="22" fillId="0" borderId="0" xfId="1" applyFont="1" applyAlignment="1">
      <alignment horizontal="center" vertical="center"/>
    </xf>
    <xf numFmtId="0" fontId="17" fillId="0" borderId="0" xfId="0" applyFont="1" applyAlignment="1">
      <alignment horizontal="center"/>
    </xf>
    <xf numFmtId="0" fontId="26" fillId="0" borderId="1" xfId="1" applyFont="1" applyBorder="1" applyAlignment="1">
      <alignment vertical="center" wrapText="1"/>
    </xf>
    <xf numFmtId="0" fontId="27" fillId="0" borderId="0" xfId="1" applyFont="1" applyAlignment="1">
      <alignment horizontal="center" vertical="center"/>
    </xf>
    <xf numFmtId="0" fontId="33" fillId="0" borderId="0" xfId="1" applyFont="1" applyAlignment="1">
      <alignment horizontal="center" vertical="justify"/>
    </xf>
    <xf numFmtId="0" fontId="26" fillId="0" borderId="0" xfId="1" applyFont="1" applyAlignment="1">
      <alignment horizontal="center" vertical="center" wrapText="1"/>
    </xf>
    <xf numFmtId="0" fontId="26" fillId="0" borderId="0" xfId="1" applyFont="1" applyAlignment="1">
      <alignment horizontal="right" vertical="center" wrapText="1"/>
    </xf>
    <xf numFmtId="0" fontId="35" fillId="0" borderId="0" xfId="0" applyFont="1"/>
    <xf numFmtId="0" fontId="36" fillId="0" borderId="0" xfId="0" applyFont="1" applyAlignment="1">
      <alignment horizontal="centerContinuous" vertical="center"/>
    </xf>
    <xf numFmtId="0" fontId="2" fillId="0" borderId="0" xfId="0" applyFont="1" applyAlignment="1">
      <alignment wrapText="1"/>
    </xf>
    <xf numFmtId="0" fontId="38"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10" fillId="0" borderId="39" xfId="0" applyFont="1" applyBorder="1" applyAlignment="1">
      <alignment vertical="center"/>
    </xf>
    <xf numFmtId="0" fontId="10" fillId="0" borderId="40" xfId="0" applyFont="1" applyBorder="1" applyAlignment="1">
      <alignment vertical="center"/>
    </xf>
    <xf numFmtId="0" fontId="10" fillId="0" borderId="8" xfId="0" applyFont="1" applyBorder="1" applyAlignment="1">
      <alignment vertical="center"/>
    </xf>
    <xf numFmtId="0" fontId="32" fillId="2" borderId="1" xfId="1" applyFont="1" applyFill="1" applyBorder="1" applyAlignment="1">
      <alignment vertical="justify" wrapText="1"/>
    </xf>
    <xf numFmtId="0" fontId="10" fillId="0" borderId="0" xfId="0" applyFont="1" applyAlignment="1">
      <alignment vertical="center" wrapText="1"/>
    </xf>
    <xf numFmtId="0" fontId="31" fillId="3" borderId="1" xfId="1" applyFont="1" applyFill="1" applyBorder="1" applyAlignment="1">
      <alignment vertical="justify"/>
    </xf>
    <xf numFmtId="0" fontId="10" fillId="0" borderId="0" xfId="0" applyFont="1" applyAlignment="1">
      <alignment horizontal="center" vertical="center" wrapText="1"/>
    </xf>
    <xf numFmtId="0" fontId="24" fillId="0" borderId="56" xfId="1" applyFont="1" applyBorder="1" applyAlignment="1">
      <alignment vertical="center" wrapText="1"/>
    </xf>
    <xf numFmtId="0" fontId="10" fillId="0" borderId="11" xfId="0" applyFont="1" applyBorder="1" applyAlignment="1">
      <alignment vertical="center"/>
    </xf>
    <xf numFmtId="0" fontId="10" fillId="0" borderId="67" xfId="0" applyFont="1" applyBorder="1"/>
    <xf numFmtId="0" fontId="24" fillId="0" borderId="27"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25" fillId="0" borderId="1" xfId="0" applyFont="1" applyBorder="1" applyAlignment="1">
      <alignment horizontal="center" vertical="center" wrapText="1"/>
    </xf>
    <xf numFmtId="0" fontId="47" fillId="0" borderId="11" xfId="0" applyFont="1" applyBorder="1" applyAlignment="1">
      <alignment vertical="center"/>
    </xf>
    <xf numFmtId="0" fontId="41" fillId="2" borderId="5" xfId="1" applyFont="1" applyFill="1" applyBorder="1" applyAlignment="1">
      <alignment vertical="center"/>
    </xf>
    <xf numFmtId="0" fontId="17" fillId="0" borderId="0" xfId="0" applyFont="1" applyAlignment="1">
      <alignment vertical="center"/>
    </xf>
    <xf numFmtId="0" fontId="24" fillId="0" borderId="1" xfId="0" applyFont="1" applyBorder="1" applyAlignment="1">
      <alignment horizontal="center" vertical="center" wrapText="1"/>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52" fillId="0" borderId="36" xfId="3" applyFont="1" applyBorder="1" applyAlignment="1">
      <alignment horizontal="center" vertical="center"/>
    </xf>
    <xf numFmtId="0" fontId="52" fillId="0" borderId="1" xfId="3" applyFont="1" applyBorder="1" applyAlignment="1">
      <alignment horizontal="center" vertical="center"/>
    </xf>
    <xf numFmtId="0" fontId="26" fillId="0" borderId="71" xfId="0" applyFont="1" applyBorder="1" applyAlignment="1">
      <alignment horizontal="center" vertical="center"/>
    </xf>
    <xf numFmtId="0" fontId="32" fillId="2" borderId="34" xfId="1" applyFont="1" applyFill="1" applyBorder="1" applyAlignment="1">
      <alignment horizontal="center" vertical="center" wrapText="1"/>
    </xf>
    <xf numFmtId="0" fontId="32" fillId="2" borderId="31" xfId="1" applyFont="1" applyFill="1" applyBorder="1" applyAlignment="1">
      <alignment horizontal="center" vertical="center" wrapText="1"/>
    </xf>
    <xf numFmtId="0" fontId="42" fillId="2" borderId="5" xfId="1" applyFont="1" applyFill="1" applyBorder="1" applyAlignment="1">
      <alignment horizontal="center" vertical="center"/>
    </xf>
    <xf numFmtId="0" fontId="42" fillId="2" borderId="34" xfId="1" applyFont="1" applyFill="1" applyBorder="1" applyAlignment="1">
      <alignment horizontal="center" vertical="center"/>
    </xf>
    <xf numFmtId="0" fontId="5" fillId="2" borderId="27" xfId="1" applyFont="1" applyFill="1" applyBorder="1" applyAlignment="1">
      <alignment horizontal="center" vertical="center"/>
    </xf>
    <xf numFmtId="1" fontId="38" fillId="2" borderId="30" xfId="1" applyNumberFormat="1" applyFont="1" applyFill="1" applyBorder="1" applyAlignment="1">
      <alignment horizontal="center" vertical="center"/>
    </xf>
    <xf numFmtId="0" fontId="52" fillId="0" borderId="57" xfId="3" applyFont="1" applyBorder="1" applyAlignment="1">
      <alignment horizontal="center" vertical="center"/>
    </xf>
    <xf numFmtId="0" fontId="26" fillId="0" borderId="69" xfId="0" applyFont="1" applyBorder="1" applyAlignment="1">
      <alignment horizontal="center" vertical="center" wrapText="1"/>
    </xf>
    <xf numFmtId="0" fontId="26" fillId="0" borderId="1" xfId="1" applyFont="1" applyBorder="1" applyAlignment="1">
      <alignment vertical="center"/>
    </xf>
    <xf numFmtId="1" fontId="28" fillId="0" borderId="27" xfId="0" applyNumberFormat="1" applyFont="1" applyBorder="1" applyAlignment="1">
      <alignment horizontal="center" vertical="center"/>
    </xf>
    <xf numFmtId="0" fontId="24" fillId="0" borderId="1" xfId="0" applyFont="1" applyBorder="1" applyAlignment="1">
      <alignment horizontal="right" vertical="center" wrapText="1"/>
    </xf>
    <xf numFmtId="0" fontId="24" fillId="0" borderId="1" xfId="0" applyFont="1" applyBorder="1" applyAlignment="1">
      <alignment horizontal="right" vertical="center"/>
    </xf>
    <xf numFmtId="0" fontId="26" fillId="0" borderId="69" xfId="0" applyFont="1" applyBorder="1" applyAlignment="1">
      <alignment horizontal="center" vertical="top" wrapText="1"/>
    </xf>
    <xf numFmtId="0" fontId="24" fillId="0" borderId="27" xfId="0" applyFont="1" applyBorder="1" applyAlignment="1">
      <alignment vertical="center"/>
    </xf>
    <xf numFmtId="0" fontId="24" fillId="0" borderId="30" xfId="0" applyFont="1" applyBorder="1" applyAlignment="1">
      <alignment horizontal="left" vertical="center"/>
    </xf>
    <xf numFmtId="0" fontId="30" fillId="0" borderId="0" xfId="1" applyFont="1" applyAlignment="1">
      <alignment horizontal="center" vertical="center"/>
    </xf>
    <xf numFmtId="0" fontId="30" fillId="0" borderId="7" xfId="1" applyFont="1" applyBorder="1" applyAlignment="1">
      <alignment horizontal="center" vertical="center"/>
    </xf>
    <xf numFmtId="0" fontId="24" fillId="0" borderId="1" xfId="1" applyFont="1" applyBorder="1" applyAlignment="1">
      <alignment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0" fillId="0" borderId="9" xfId="0" applyBorder="1" applyAlignment="1">
      <alignment horizontal="center" vertical="center"/>
    </xf>
    <xf numFmtId="0" fontId="39" fillId="2" borderId="12" xfId="0" applyFont="1" applyFill="1" applyBorder="1" applyAlignment="1">
      <alignment horizontal="center" vertical="center" wrapText="1"/>
    </xf>
    <xf numFmtId="0" fontId="0" fillId="0" borderId="12" xfId="0" applyBorder="1" applyAlignment="1">
      <alignment horizontal="center" vertical="center"/>
    </xf>
    <xf numFmtId="0" fontId="14" fillId="0" borderId="12" xfId="0" applyFont="1" applyBorder="1" applyAlignment="1">
      <alignment horizontal="center" vertical="center"/>
    </xf>
    <xf numFmtId="1"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26" fillId="0" borderId="35" xfId="3" applyFont="1" applyBorder="1" applyAlignment="1">
      <alignment horizontal="center" vertical="center"/>
    </xf>
    <xf numFmtId="0" fontId="26" fillId="0" borderId="38" xfId="3" applyFont="1" applyBorder="1" applyAlignment="1">
      <alignment horizontal="center" vertical="center"/>
    </xf>
    <xf numFmtId="0" fontId="26" fillId="0" borderId="71" xfId="3" applyFont="1" applyBorder="1" applyAlignment="1">
      <alignment horizontal="center" vertical="center"/>
    </xf>
    <xf numFmtId="0" fontId="26" fillId="0" borderId="72" xfId="3" applyFont="1" applyBorder="1" applyAlignment="1">
      <alignment horizontal="center" vertical="center" wrapText="1"/>
    </xf>
    <xf numFmtId="0" fontId="10" fillId="0" borderId="1" xfId="0" applyFont="1" applyBorder="1" applyAlignment="1">
      <alignment vertical="center"/>
    </xf>
    <xf numFmtId="0" fontId="10" fillId="0" borderId="54" xfId="0" applyFont="1" applyBorder="1" applyAlignment="1">
      <alignment vertical="center"/>
    </xf>
    <xf numFmtId="0" fontId="10" fillId="0" borderId="56" xfId="0" applyFont="1" applyBorder="1" applyAlignment="1">
      <alignment vertical="center" wrapText="1"/>
    </xf>
    <xf numFmtId="0" fontId="10" fillId="0" borderId="56" xfId="0" applyFont="1" applyBorder="1" applyAlignment="1">
      <alignment vertical="center"/>
    </xf>
    <xf numFmtId="0" fontId="10" fillId="0" borderId="57" xfId="0" applyFont="1" applyBorder="1" applyAlignment="1">
      <alignment vertical="center"/>
    </xf>
    <xf numFmtId="0" fontId="0" fillId="0" borderId="56" xfId="0" applyBorder="1" applyAlignment="1">
      <alignment horizontal="center" vertical="center"/>
    </xf>
    <xf numFmtId="0" fontId="0" fillId="0" borderId="19" xfId="0" applyBorder="1"/>
    <xf numFmtId="0" fontId="0" fillId="0" borderId="7" xfId="0" applyBorder="1"/>
    <xf numFmtId="0" fontId="0" fillId="0" borderId="40" xfId="0" applyBorder="1"/>
    <xf numFmtId="0" fontId="0" fillId="0" borderId="8" xfId="0" applyBorder="1"/>
    <xf numFmtId="0" fontId="49" fillId="0" borderId="33" xfId="0" applyFont="1" applyBorder="1" applyAlignment="1">
      <alignment horizontal="center" vertical="center"/>
    </xf>
    <xf numFmtId="0" fontId="10" fillId="0" borderId="40" xfId="0" applyFont="1" applyBorder="1" applyAlignment="1">
      <alignment vertical="center" wrapText="1"/>
    </xf>
    <xf numFmtId="0" fontId="15" fillId="0" borderId="0" xfId="0" applyFont="1" applyAlignment="1">
      <alignment vertical="center"/>
    </xf>
    <xf numFmtId="0" fontId="20" fillId="0" borderId="74" xfId="0" applyFont="1" applyBorder="1" applyAlignment="1">
      <alignment vertical="center"/>
    </xf>
    <xf numFmtId="0" fontId="59" fillId="0" borderId="75" xfId="0" applyFont="1" applyBorder="1"/>
    <xf numFmtId="0" fontId="59" fillId="0" borderId="77" xfId="0" applyFont="1" applyBorder="1"/>
    <xf numFmtId="0" fontId="59" fillId="0" borderId="78" xfId="0" applyFont="1" applyBorder="1"/>
    <xf numFmtId="0" fontId="59" fillId="0" borderId="79" xfId="0" applyFont="1" applyBorder="1"/>
    <xf numFmtId="0" fontId="20" fillId="0" borderId="37" xfId="0" applyFont="1" applyBorder="1" applyAlignment="1">
      <alignment vertical="center"/>
    </xf>
    <xf numFmtId="0" fontId="46" fillId="0" borderId="56" xfId="0" applyFont="1" applyBorder="1" applyAlignment="1">
      <alignment horizontal="center" vertical="center"/>
    </xf>
    <xf numFmtId="0" fontId="26" fillId="0" borderId="35" xfId="3" applyFont="1" applyBorder="1" applyAlignment="1">
      <alignment vertical="center"/>
    </xf>
    <xf numFmtId="0" fontId="24" fillId="0" borderId="1" xfId="0" applyFont="1" applyBorder="1" applyAlignment="1">
      <alignment horizontal="center" vertical="center"/>
    </xf>
    <xf numFmtId="0" fontId="26" fillId="0" borderId="38" xfId="0" applyFont="1" applyBorder="1" applyAlignment="1">
      <alignment horizontal="center" vertical="center" wrapText="1"/>
    </xf>
    <xf numFmtId="0" fontId="24" fillId="0" borderId="5" xfId="0" applyFont="1" applyBorder="1" applyAlignment="1">
      <alignment horizontal="right" vertical="center" wrapText="1"/>
    </xf>
    <xf numFmtId="0" fontId="52" fillId="0" borderId="90" xfId="3" applyFont="1" applyBorder="1" applyAlignment="1">
      <alignment horizontal="center" vertical="center"/>
    </xf>
    <xf numFmtId="0" fontId="23" fillId="0" borderId="1" xfId="1" applyFont="1" applyBorder="1" applyAlignment="1">
      <alignment horizontal="center" vertical="center" wrapText="1"/>
    </xf>
    <xf numFmtId="0" fontId="36" fillId="0" borderId="34" xfId="0" applyFont="1" applyBorder="1" applyAlignment="1">
      <alignment horizontal="center" vertical="center"/>
    </xf>
    <xf numFmtId="0" fontId="19" fillId="0" borderId="91" xfId="0" applyFont="1" applyBorder="1" applyAlignment="1">
      <alignment horizontal="right" vertical="center"/>
    </xf>
    <xf numFmtId="0" fontId="41" fillId="2" borderId="34" xfId="1" applyFont="1" applyFill="1" applyBorder="1" applyAlignment="1">
      <alignment vertical="center"/>
    </xf>
    <xf numFmtId="0" fontId="5" fillId="2" borderId="30" xfId="1" applyFont="1" applyFill="1" applyBorder="1" applyAlignment="1">
      <alignment horizontal="center" vertical="center"/>
    </xf>
    <xf numFmtId="0" fontId="59" fillId="0" borderId="76" xfId="0" applyFont="1" applyBorder="1"/>
    <xf numFmtId="0" fontId="26" fillId="0" borderId="1" xfId="3" applyFont="1" applyBorder="1" applyAlignment="1">
      <alignment horizontal="center" vertical="center"/>
    </xf>
    <xf numFmtId="0" fontId="48" fillId="0" borderId="10" xfId="0" applyFont="1" applyBorder="1" applyAlignment="1">
      <alignment horizontal="left" vertical="center"/>
    </xf>
    <xf numFmtId="0" fontId="0" fillId="0" borderId="37" xfId="0" applyBorder="1"/>
    <xf numFmtId="0" fontId="26" fillId="0" borderId="68" xfId="0" applyFont="1" applyBorder="1" applyAlignment="1">
      <alignment horizontal="center" vertical="center" wrapText="1"/>
    </xf>
    <xf numFmtId="0" fontId="26" fillId="0" borderId="1" xfId="0" applyFont="1" applyBorder="1" applyAlignment="1">
      <alignment horizontal="center" vertical="center"/>
    </xf>
    <xf numFmtId="0" fontId="63" fillId="0" borderId="10" xfId="0" applyFont="1" applyBorder="1" applyAlignment="1">
      <alignment horizontal="left" vertical="center"/>
    </xf>
    <xf numFmtId="14" fontId="5" fillId="0" borderId="0" xfId="0" applyNumberFormat="1" applyFont="1" applyAlignment="1">
      <alignment horizontal="right"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26" fillId="0" borderId="1"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09" xfId="0" applyFont="1" applyBorder="1" applyAlignment="1">
      <alignment horizontal="center" vertical="center"/>
    </xf>
    <xf numFmtId="0" fontId="66" fillId="0" borderId="109" xfId="0" applyFont="1" applyBorder="1" applyAlignment="1">
      <alignment horizontal="center" vertical="center"/>
    </xf>
    <xf numFmtId="0" fontId="26" fillId="0" borderId="77" xfId="0" applyFont="1" applyBorder="1" applyAlignment="1">
      <alignment horizontal="center" vertical="center"/>
    </xf>
    <xf numFmtId="0" fontId="26" fillId="0" borderId="109" xfId="0" applyFont="1" applyBorder="1" applyAlignment="1">
      <alignment horizontal="center" vertical="center"/>
    </xf>
    <xf numFmtId="0" fontId="26" fillId="0" borderId="114" xfId="0" applyFont="1" applyBorder="1" applyAlignment="1">
      <alignment horizontal="center" vertical="center"/>
    </xf>
    <xf numFmtId="0" fontId="19" fillId="0" borderId="115" xfId="0" applyFont="1" applyBorder="1" applyAlignment="1">
      <alignment horizontal="right" vertical="center"/>
    </xf>
    <xf numFmtId="0" fontId="26" fillId="0" borderId="75" xfId="0" applyFont="1" applyBorder="1" applyAlignment="1">
      <alignment horizontal="center" vertical="center"/>
    </xf>
    <xf numFmtId="0" fontId="26" fillId="0" borderId="109" xfId="0" applyFont="1" applyBorder="1" applyAlignment="1">
      <alignment horizontal="center" vertical="center" wrapText="1"/>
    </xf>
    <xf numFmtId="0" fontId="66" fillId="0" borderId="109" xfId="0" applyFont="1" applyBorder="1" applyAlignment="1">
      <alignment horizontal="center" vertical="center" wrapText="1"/>
    </xf>
    <xf numFmtId="0" fontId="24" fillId="0" borderId="109" xfId="0" applyFont="1" applyBorder="1" applyAlignment="1">
      <alignment horizontal="right" vertical="center" wrapText="1"/>
    </xf>
    <xf numFmtId="0" fontId="24" fillId="0" borderId="109" xfId="0" applyFont="1" applyBorder="1" applyAlignment="1">
      <alignment horizontal="right" vertical="center"/>
    </xf>
    <xf numFmtId="0" fontId="34" fillId="0" borderId="75" xfId="0" applyFont="1" applyBorder="1" applyAlignment="1">
      <alignment horizontal="center" vertical="center"/>
    </xf>
    <xf numFmtId="0" fontId="0" fillId="0" borderId="0" xfId="0" applyAlignment="1">
      <alignment horizontal="center" vertical="center"/>
    </xf>
    <xf numFmtId="0" fontId="10" fillId="0" borderId="56" xfId="0" applyFont="1" applyBorder="1" applyAlignment="1">
      <alignment horizontal="center" vertical="center" wrapText="1"/>
    </xf>
    <xf numFmtId="0" fontId="10" fillId="0" borderId="1" xfId="0" applyFont="1" applyBorder="1" applyAlignment="1">
      <alignment horizontal="center" vertical="center"/>
    </xf>
    <xf numFmtId="0" fontId="39" fillId="2" borderId="56"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10" fillId="0" borderId="125" xfId="0" applyFont="1" applyBorder="1" applyAlignment="1">
      <alignment horizontal="center" vertical="center"/>
    </xf>
    <xf numFmtId="0" fontId="10" fillId="0" borderId="128" xfId="0" applyFont="1" applyBorder="1" applyAlignment="1">
      <alignment horizontal="center" vertical="center"/>
    </xf>
    <xf numFmtId="1" fontId="10" fillId="0" borderId="128" xfId="0" applyNumberFormat="1" applyFont="1" applyBorder="1" applyAlignment="1">
      <alignment horizontal="center" vertical="center"/>
    </xf>
    <xf numFmtId="0" fontId="10" fillId="0" borderId="128" xfId="0" applyFont="1" applyBorder="1" applyAlignment="1">
      <alignment vertical="center" wrapText="1"/>
    </xf>
    <xf numFmtId="0" fontId="10" fillId="0" borderId="129" xfId="0" applyFont="1" applyBorder="1" applyAlignment="1">
      <alignment vertical="center"/>
    </xf>
    <xf numFmtId="0" fontId="9" fillId="3" borderId="8" xfId="0" applyFont="1" applyFill="1" applyBorder="1" applyAlignment="1">
      <alignment horizontal="center" vertical="center"/>
    </xf>
    <xf numFmtId="0" fontId="0" fillId="0" borderId="21" xfId="0" applyBorder="1"/>
    <xf numFmtId="0" fontId="0" fillId="0" borderId="9" xfId="0" applyBorder="1"/>
    <xf numFmtId="0" fontId="0" fillId="0" borderId="22" xfId="0" applyBorder="1"/>
    <xf numFmtId="0" fontId="39" fillId="0" borderId="26" xfId="0" applyFont="1" applyBorder="1" applyAlignment="1">
      <alignment vertical="center" wrapText="1"/>
    </xf>
    <xf numFmtId="0" fontId="39" fillId="2" borderId="26" xfId="0" applyFont="1" applyFill="1" applyBorder="1" applyAlignment="1">
      <alignment vertical="center" wrapText="1"/>
    </xf>
    <xf numFmtId="0" fontId="0" fillId="0" borderId="1" xfId="0" applyBorder="1"/>
    <xf numFmtId="0" fontId="39" fillId="0" borderId="130" xfId="0" applyFont="1" applyBorder="1" applyAlignment="1">
      <alignment vertical="center" wrapText="1"/>
    </xf>
    <xf numFmtId="0" fontId="39" fillId="0" borderId="6" xfId="0" applyFont="1" applyBorder="1" applyAlignment="1">
      <alignment vertical="center" wrapText="1"/>
    </xf>
    <xf numFmtId="0" fontId="10" fillId="0" borderId="24"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39" fillId="2" borderId="1" xfId="0" applyFont="1" applyFill="1" applyBorder="1" applyAlignment="1">
      <alignment vertical="center" wrapText="1"/>
    </xf>
    <xf numFmtId="0" fontId="1" fillId="0" borderId="33" xfId="0" applyFont="1" applyBorder="1" applyAlignment="1">
      <alignment horizontal="center" vertical="center"/>
    </xf>
    <xf numFmtId="0" fontId="0" fillId="0" borderId="53" xfId="0" applyBorder="1"/>
    <xf numFmtId="0" fontId="11" fillId="0" borderId="40" xfId="0" applyFont="1" applyBorder="1" applyAlignment="1">
      <alignment vertical="center"/>
    </xf>
    <xf numFmtId="0" fontId="1" fillId="0" borderId="7" xfId="0" applyFont="1" applyBorder="1"/>
    <xf numFmtId="0" fontId="46" fillId="0" borderId="49" xfId="0" applyFont="1" applyBorder="1" applyAlignment="1">
      <alignment horizontal="center" vertical="center"/>
    </xf>
    <xf numFmtId="0" fontId="70" fillId="0" borderId="0" xfId="0" applyFont="1" applyAlignment="1">
      <alignment horizontal="left" vertical="center"/>
    </xf>
    <xf numFmtId="0" fontId="26" fillId="0" borderId="1" xfId="1" applyFont="1" applyBorder="1" applyAlignment="1">
      <alignment horizontal="center" vertical="center" wrapText="1"/>
    </xf>
    <xf numFmtId="0" fontId="26" fillId="0" borderId="1" xfId="3" applyFont="1" applyBorder="1" applyAlignment="1">
      <alignment horizontal="center" vertical="center" wrapText="1"/>
    </xf>
    <xf numFmtId="0" fontId="0" fillId="0" borderId="1" xfId="0" applyBorder="1" applyAlignment="1">
      <alignment horizontal="center" vertical="center"/>
    </xf>
    <xf numFmtId="0" fontId="0" fillId="7" borderId="0" xfId="0" applyFill="1"/>
    <xf numFmtId="0" fontId="0" fillId="8" borderId="0" xfId="0" applyFill="1"/>
    <xf numFmtId="0" fontId="2" fillId="0" borderId="0" xfId="0" applyFont="1" applyAlignment="1">
      <alignment vertical="center" wrapText="1"/>
    </xf>
    <xf numFmtId="0" fontId="2" fillId="0" borderId="0" xfId="0" applyFont="1" applyAlignment="1">
      <alignment vertical="center"/>
    </xf>
    <xf numFmtId="0" fontId="0" fillId="0" borderId="27" xfId="0"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6" fillId="0" borderId="56" xfId="1" applyFont="1" applyBorder="1" applyAlignment="1">
      <alignment horizontal="center" vertical="center" wrapText="1"/>
    </xf>
    <xf numFmtId="0" fontId="26" fillId="0" borderId="56" xfId="3" applyFont="1" applyBorder="1" applyAlignment="1">
      <alignment horizontal="center" vertical="center" wrapText="1"/>
    </xf>
    <xf numFmtId="0" fontId="0" fillId="0" borderId="57" xfId="0" applyBorder="1" applyAlignment="1">
      <alignment horizontal="center" vertical="center"/>
    </xf>
    <xf numFmtId="0" fontId="0" fillId="0" borderId="60" xfId="0" applyBorder="1" applyAlignment="1">
      <alignment horizontal="center" vertical="center"/>
    </xf>
    <xf numFmtId="0" fontId="26" fillId="0" borderId="58" xfId="1" applyFont="1" applyBorder="1" applyAlignment="1">
      <alignment horizontal="center" vertical="center" wrapText="1"/>
    </xf>
    <xf numFmtId="0" fontId="26" fillId="0" borderId="58" xfId="3"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33" xfId="0" applyBorder="1" applyAlignment="1">
      <alignment horizontal="center" vertical="center" wrapText="1"/>
    </xf>
    <xf numFmtId="0" fontId="0" fillId="0" borderId="134" xfId="0" applyBorder="1" applyAlignment="1">
      <alignment horizontal="center" vertical="center" wrapText="1"/>
    </xf>
    <xf numFmtId="0" fontId="70" fillId="0" borderId="135" xfId="0" applyFont="1" applyBorder="1" applyAlignment="1">
      <alignment horizontal="left" vertical="center"/>
    </xf>
    <xf numFmtId="0" fontId="70" fillId="0" borderId="50" xfId="0" applyFont="1" applyBorder="1" applyAlignment="1">
      <alignment horizontal="left" vertical="center"/>
    </xf>
    <xf numFmtId="0" fontId="0" fillId="0" borderId="42" xfId="0" applyBorder="1" applyAlignment="1">
      <alignment horizontal="center" vertical="center"/>
    </xf>
    <xf numFmtId="0" fontId="70" fillId="0" borderId="63" xfId="0" applyFont="1" applyBorder="1" applyAlignment="1">
      <alignment horizontal="left" vertical="center"/>
    </xf>
    <xf numFmtId="0" fontId="0" fillId="0" borderId="50" xfId="0" applyBorder="1"/>
    <xf numFmtId="0" fontId="70" fillId="0" borderId="42" xfId="0" applyFont="1" applyBorder="1" applyAlignment="1">
      <alignment horizontal="left" vertical="center"/>
    </xf>
    <xf numFmtId="0" fontId="70" fillId="0" borderId="100" xfId="0" applyFont="1" applyBorder="1" applyAlignment="1">
      <alignment horizontal="left" vertical="center"/>
    </xf>
    <xf numFmtId="0" fontId="70" fillId="0" borderId="41" xfId="0" applyFont="1" applyBorder="1" applyAlignment="1">
      <alignment horizontal="left" vertical="center"/>
    </xf>
    <xf numFmtId="0" fontId="70" fillId="0" borderId="48" xfId="0" applyFont="1" applyBorder="1" applyAlignment="1">
      <alignment horizontal="left" vertical="center"/>
    </xf>
    <xf numFmtId="0" fontId="0" fillId="0" borderId="41" xfId="0" applyBorder="1"/>
    <xf numFmtId="0" fontId="70" fillId="0" borderId="49" xfId="0" applyFont="1" applyBorder="1" applyAlignment="1">
      <alignment horizontal="left" vertical="center"/>
    </xf>
    <xf numFmtId="0" fontId="70" fillId="0" borderId="92" xfId="0" applyFont="1" applyBorder="1" applyAlignment="1">
      <alignment horizontal="left" vertical="center"/>
    </xf>
    <xf numFmtId="0" fontId="0" fillId="0" borderId="23" xfId="0" applyBorder="1" applyAlignment="1">
      <alignment horizontal="center" vertical="center"/>
    </xf>
    <xf numFmtId="0" fontId="0" fillId="0" borderId="128" xfId="0" applyBorder="1" applyAlignment="1">
      <alignment horizontal="center" vertical="center"/>
    </xf>
    <xf numFmtId="0" fontId="0" fillId="9" borderId="128" xfId="0" applyFill="1" applyBorder="1" applyAlignment="1">
      <alignment horizontal="center" vertical="center"/>
    </xf>
    <xf numFmtId="0" fontId="0" fillId="9" borderId="129" xfId="0" applyFill="1" applyBorder="1" applyAlignment="1">
      <alignment horizontal="center" vertical="center"/>
    </xf>
    <xf numFmtId="0" fontId="0" fillId="0" borderId="11" xfId="0" applyBorder="1"/>
    <xf numFmtId="0" fontId="0" fillId="9" borderId="23" xfId="0" applyFill="1" applyBorder="1" applyAlignment="1">
      <alignment horizontal="center" vertical="center"/>
    </xf>
    <xf numFmtId="0" fontId="0" fillId="9" borderId="66" xfId="0" applyFill="1" applyBorder="1" applyAlignment="1">
      <alignment horizontal="center" vertical="center"/>
    </xf>
    <xf numFmtId="0" fontId="72" fillId="0" borderId="136" xfId="0" applyFont="1" applyBorder="1" applyAlignment="1">
      <alignment horizontal="center" vertical="center"/>
    </xf>
    <xf numFmtId="0" fontId="72" fillId="0" borderId="109" xfId="0" applyFont="1" applyBorder="1" applyAlignment="1">
      <alignment horizontal="center" vertical="center"/>
    </xf>
    <xf numFmtId="0" fontId="72" fillId="0" borderId="0" xfId="0" applyFont="1" applyAlignment="1">
      <alignment horizontal="center" vertical="center"/>
    </xf>
    <xf numFmtId="0" fontId="72" fillId="0" borderId="137" xfId="0" applyFont="1" applyBorder="1" applyAlignment="1">
      <alignment horizontal="center" vertical="center"/>
    </xf>
    <xf numFmtId="0" fontId="26" fillId="0" borderId="138" xfId="0" applyFont="1" applyBorder="1" applyAlignment="1">
      <alignment horizontal="center" vertical="center" wrapText="1"/>
    </xf>
    <xf numFmtId="0" fontId="72" fillId="0" borderId="138" xfId="0" applyFont="1" applyBorder="1" applyAlignment="1">
      <alignment horizontal="center" vertical="center"/>
    </xf>
    <xf numFmtId="0" fontId="72" fillId="0" borderId="140" xfId="0" applyFont="1" applyBorder="1" applyAlignment="1">
      <alignment horizontal="center" vertical="center"/>
    </xf>
    <xf numFmtId="0" fontId="72" fillId="10" borderId="140" xfId="0" applyFont="1" applyFill="1" applyBorder="1" applyAlignment="1">
      <alignment horizontal="center" vertical="center"/>
    </xf>
    <xf numFmtId="0" fontId="72" fillId="10" borderId="141" xfId="0" applyFont="1" applyFill="1" applyBorder="1" applyAlignment="1">
      <alignment horizontal="center" vertical="center"/>
    </xf>
    <xf numFmtId="0" fontId="26" fillId="0" borderId="143" xfId="0" applyFont="1" applyBorder="1" applyAlignment="1">
      <alignment horizontal="center" vertical="center" wrapText="1"/>
    </xf>
    <xf numFmtId="0" fontId="72" fillId="0" borderId="145" xfId="0" applyFont="1" applyBorder="1" applyAlignment="1">
      <alignment horizontal="center" vertical="center"/>
    </xf>
    <xf numFmtId="0" fontId="72" fillId="0" borderId="146" xfId="0" applyFont="1" applyBorder="1" applyAlignment="1">
      <alignment horizontal="center" vertical="center"/>
    </xf>
    <xf numFmtId="0" fontId="72" fillId="0" borderId="120" xfId="0" applyFont="1" applyBorder="1"/>
    <xf numFmtId="0" fontId="26" fillId="0" borderId="1" xfId="0" applyFont="1" applyBorder="1" applyAlignment="1">
      <alignment horizontal="center" wrapText="1"/>
    </xf>
    <xf numFmtId="0" fontId="20" fillId="0" borderId="74" xfId="0" applyFont="1" applyBorder="1" applyAlignment="1">
      <alignment horizontal="center" vertical="center"/>
    </xf>
    <xf numFmtId="0" fontId="26" fillId="0" borderId="1" xfId="31" applyFont="1" applyBorder="1" applyAlignment="1">
      <alignment horizontal="center" vertical="center" wrapText="1"/>
    </xf>
    <xf numFmtId="0" fontId="74" fillId="0" borderId="1" xfId="31" applyFont="1" applyBorder="1" applyAlignment="1">
      <alignment horizontal="center" vertical="center" wrapText="1"/>
    </xf>
    <xf numFmtId="0" fontId="45" fillId="0" borderId="1" xfId="14" applyBorder="1" applyAlignment="1">
      <alignment horizontal="center" vertical="center"/>
    </xf>
    <xf numFmtId="0" fontId="45" fillId="0" borderId="0" xfId="14" applyAlignment="1">
      <alignment horizontal="center" vertical="center"/>
    </xf>
    <xf numFmtId="0" fontId="45" fillId="0" borderId="53" xfId="14" applyBorder="1" applyAlignment="1">
      <alignment horizontal="center" vertical="center"/>
    </xf>
    <xf numFmtId="0" fontId="30" fillId="0" borderId="1" xfId="31" applyFont="1" applyBorder="1" applyAlignment="1">
      <alignment horizontal="center" vertical="center" wrapText="1"/>
    </xf>
    <xf numFmtId="0" fontId="75" fillId="14" borderId="1" xfId="32" applyFont="1" applyFill="1" applyBorder="1" applyAlignment="1" applyProtection="1">
      <alignment vertical="justify"/>
    </xf>
    <xf numFmtId="0" fontId="26" fillId="0" borderId="1" xfId="32" applyFont="1" applyBorder="1" applyAlignment="1" applyProtection="1">
      <alignment vertical="center" wrapText="1"/>
    </xf>
    <xf numFmtId="0" fontId="32" fillId="13" borderId="1" xfId="32" applyFont="1" applyFill="1" applyBorder="1" applyAlignment="1" applyProtection="1">
      <alignment vertical="justify" wrapText="1"/>
    </xf>
    <xf numFmtId="0" fontId="59" fillId="0" borderId="136" xfId="0" applyFont="1" applyBorder="1" applyAlignment="1">
      <alignment horizontal="center" vertical="center"/>
    </xf>
    <xf numFmtId="0" fontId="59" fillId="0" borderId="109" xfId="0" applyFont="1" applyBorder="1" applyAlignment="1">
      <alignment horizontal="center" vertical="center"/>
    </xf>
    <xf numFmtId="0" fontId="59" fillId="0" borderId="0" xfId="0" applyFont="1" applyAlignment="1">
      <alignment horizontal="center" vertical="center"/>
    </xf>
    <xf numFmtId="0" fontId="59" fillId="0" borderId="145" xfId="0" applyFont="1" applyBorder="1" applyAlignment="1">
      <alignment horizontal="center" vertical="center"/>
    </xf>
    <xf numFmtId="0" fontId="59" fillId="0" borderId="137" xfId="0" applyFont="1" applyBorder="1" applyAlignment="1">
      <alignment horizontal="center" vertical="center"/>
    </xf>
    <xf numFmtId="0" fontId="59" fillId="0" borderId="138" xfId="0" applyFont="1" applyBorder="1" applyAlignment="1">
      <alignment horizontal="center" vertical="center"/>
    </xf>
    <xf numFmtId="0" fontId="59" fillId="0" borderId="146" xfId="0" applyFont="1" applyBorder="1" applyAlignment="1">
      <alignment horizontal="center" vertical="center"/>
    </xf>
    <xf numFmtId="0" fontId="59" fillId="0" borderId="140" xfId="0" applyFont="1" applyBorder="1" applyAlignment="1">
      <alignment horizontal="center" vertical="center"/>
    </xf>
    <xf numFmtId="0" fontId="59" fillId="10" borderId="140" xfId="0" applyFont="1" applyFill="1" applyBorder="1" applyAlignment="1">
      <alignment horizontal="center" vertical="center"/>
    </xf>
    <xf numFmtId="0" fontId="59" fillId="10" borderId="141" xfId="0" applyFont="1" applyFill="1" applyBorder="1" applyAlignment="1">
      <alignment horizontal="center" vertical="center"/>
    </xf>
    <xf numFmtId="0" fontId="59" fillId="0" borderId="142" xfId="0" applyFont="1" applyBorder="1" applyAlignment="1">
      <alignment horizontal="center" vertical="center"/>
    </xf>
    <xf numFmtId="0" fontId="59" fillId="0" borderId="143" xfId="0" applyFont="1" applyBorder="1" applyAlignment="1">
      <alignment horizontal="center" vertical="center"/>
    </xf>
    <xf numFmtId="0" fontId="59" fillId="0" borderId="144" xfId="0" applyFont="1" applyBorder="1" applyAlignment="1">
      <alignment horizontal="center" vertical="center"/>
    </xf>
    <xf numFmtId="14" fontId="70" fillId="0" borderId="50" xfId="0" applyNumberFormat="1" applyFont="1" applyBorder="1" applyAlignment="1">
      <alignment horizontal="left" vertical="center"/>
    </xf>
    <xf numFmtId="0" fontId="87" fillId="0" borderId="10" xfId="0" applyFont="1" applyBorder="1" applyAlignment="1">
      <alignment horizontal="left" vertical="center"/>
    </xf>
    <xf numFmtId="0" fontId="26" fillId="0" borderId="62" xfId="1" applyFont="1" applyBorder="1" applyAlignment="1">
      <alignment horizontal="center" vertical="center" wrapText="1"/>
    </xf>
    <xf numFmtId="0" fontId="70" fillId="16" borderId="1" xfId="0" applyFont="1" applyFill="1" applyBorder="1" applyAlignment="1">
      <alignment horizontal="center" vertical="center" wrapText="1"/>
    </xf>
    <xf numFmtId="0" fontId="89" fillId="16" borderId="1" xfId="0" applyFont="1" applyFill="1" applyBorder="1" applyAlignment="1">
      <alignment horizontal="center" vertical="center" wrapText="1"/>
    </xf>
    <xf numFmtId="0" fontId="90" fillId="0" borderId="1" xfId="0" applyFont="1" applyBorder="1" applyAlignment="1">
      <alignment horizontal="center" vertical="center"/>
    </xf>
    <xf numFmtId="0" fontId="69" fillId="0" borderId="1" xfId="36" applyFont="1" applyBorder="1" applyAlignment="1">
      <alignment horizontal="center" vertical="center"/>
    </xf>
    <xf numFmtId="0" fontId="90" fillId="17" borderId="1" xfId="0" applyFont="1" applyFill="1" applyBorder="1" applyAlignment="1">
      <alignment horizontal="center" vertical="center"/>
    </xf>
    <xf numFmtId="0" fontId="3" fillId="0" borderId="1" xfId="0" applyFont="1" applyBorder="1" applyAlignment="1">
      <alignment horizontal="center" vertical="center"/>
    </xf>
    <xf numFmtId="0" fontId="91" fillId="2" borderId="1" xfId="0" applyFont="1" applyFill="1" applyBorder="1" applyAlignment="1">
      <alignment horizontal="center" vertical="center"/>
    </xf>
    <xf numFmtId="0" fontId="90" fillId="2" borderId="1" xfId="0" applyFont="1" applyFill="1" applyBorder="1" applyAlignment="1">
      <alignment horizontal="center" vertical="center"/>
    </xf>
    <xf numFmtId="0" fontId="92" fillId="2" borderId="1" xfId="0" applyFont="1" applyFill="1" applyBorder="1" applyAlignment="1">
      <alignment horizontal="center" vertical="center" wrapText="1"/>
    </xf>
    <xf numFmtId="0" fontId="90" fillId="0" borderId="0" xfId="0" applyFont="1" applyAlignment="1">
      <alignment horizontal="center" vertical="center"/>
    </xf>
    <xf numFmtId="0" fontId="26" fillId="2" borderId="1" xfId="10" applyFont="1" applyFill="1" applyBorder="1" applyAlignment="1">
      <alignment horizontal="center" vertical="center" wrapText="1"/>
    </xf>
    <xf numFmtId="0" fontId="93" fillId="0" borderId="1" xfId="38" applyBorder="1" applyAlignment="1">
      <alignment horizontal="center" vertical="center"/>
    </xf>
    <xf numFmtId="49" fontId="94" fillId="0" borderId="1" xfId="37" applyNumberFormat="1" applyFont="1" applyBorder="1" applyAlignment="1">
      <alignment horizontal="center" vertical="center"/>
    </xf>
    <xf numFmtId="0" fontId="94" fillId="0" borderId="1" xfId="37" applyFont="1" applyBorder="1" applyAlignment="1">
      <alignment horizontal="center" vertical="center"/>
    </xf>
    <xf numFmtId="0" fontId="27" fillId="0" borderId="1" xfId="18" applyFont="1" applyBorder="1" applyAlignment="1">
      <alignment horizontal="center" vertical="center" wrapText="1"/>
    </xf>
    <xf numFmtId="49" fontId="83" fillId="0" borderId="1" xfId="0" applyNumberFormat="1" applyFont="1" applyBorder="1" applyAlignment="1">
      <alignment horizontal="center" vertical="center"/>
    </xf>
    <xf numFmtId="0" fontId="36" fillId="0" borderId="1" xfId="39" applyFont="1" applyBorder="1" applyAlignment="1">
      <alignment horizontal="center" vertical="center"/>
    </xf>
    <xf numFmtId="0" fontId="17" fillId="0" borderId="1" xfId="39" applyFont="1" applyBorder="1" applyAlignment="1">
      <alignment horizontal="center" vertical="center"/>
    </xf>
    <xf numFmtId="0" fontId="96" fillId="0" borderId="1" xfId="39" applyFont="1" applyBorder="1" applyAlignment="1">
      <alignment horizontal="center" vertical="center"/>
    </xf>
    <xf numFmtId="49" fontId="96" fillId="0" borderId="1" xfId="39" applyNumberFormat="1" applyFont="1" applyBorder="1" applyAlignment="1">
      <alignment horizontal="center" vertical="center" wrapText="1"/>
    </xf>
    <xf numFmtId="0" fontId="0" fillId="0" borderId="0" xfId="0" applyAlignment="1">
      <alignment horizontal="center"/>
    </xf>
    <xf numFmtId="1" fontId="39" fillId="0" borderId="56" xfId="0" applyNumberFormat="1" applyFont="1" applyBorder="1" applyAlignment="1">
      <alignment horizontal="center" vertical="center" wrapText="1"/>
    </xf>
    <xf numFmtId="1" fontId="39" fillId="0" borderId="55" xfId="0" applyNumberFormat="1" applyFont="1" applyBorder="1" applyAlignment="1">
      <alignment horizontal="center" vertical="center" wrapText="1"/>
    </xf>
    <xf numFmtId="1" fontId="10" fillId="0" borderId="56" xfId="0" applyNumberFormat="1" applyFont="1" applyBorder="1" applyAlignment="1">
      <alignment horizontal="center" vertical="center"/>
    </xf>
    <xf numFmtId="0" fontId="5" fillId="0" borderId="0" xfId="0" applyFont="1" applyAlignment="1">
      <alignment horizontal="right" vertical="center" wrapText="1"/>
    </xf>
    <xf numFmtId="0" fontId="5" fillId="0" borderId="40" xfId="0" applyFont="1" applyBorder="1" applyAlignment="1">
      <alignment horizontal="right" vertical="center" wrapText="1"/>
    </xf>
    <xf numFmtId="0" fontId="5" fillId="0" borderId="21" xfId="0" applyFont="1" applyBorder="1" applyAlignment="1">
      <alignment horizontal="right" vertical="center" wrapText="1"/>
    </xf>
    <xf numFmtId="0" fontId="5" fillId="0" borderId="9" xfId="0" applyFont="1" applyBorder="1" applyAlignment="1">
      <alignment horizontal="right" vertical="center" wrapText="1"/>
    </xf>
    <xf numFmtId="0" fontId="58" fillId="3" borderId="10" xfId="0" applyFont="1" applyFill="1" applyBorder="1" applyAlignment="1">
      <alignment vertical="center" wrapText="1"/>
    </xf>
    <xf numFmtId="0" fontId="10" fillId="0" borderId="12" xfId="0" applyFont="1" applyBorder="1" applyAlignment="1">
      <alignment horizontal="center" vertical="center" wrapText="1"/>
    </xf>
    <xf numFmtId="0" fontId="39"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9" fillId="0" borderId="120" xfId="0" applyFont="1" applyBorder="1"/>
    <xf numFmtId="1" fontId="10" fillId="0" borderId="12" xfId="0" applyNumberFormat="1" applyFont="1" applyBorder="1" applyAlignment="1">
      <alignment horizontal="center" vertical="center"/>
    </xf>
    <xf numFmtId="0" fontId="0" fillId="0" borderId="13" xfId="0" applyBorder="1"/>
    <xf numFmtId="0" fontId="0" fillId="0" borderId="14" xfId="0" applyBorder="1"/>
    <xf numFmtId="0" fontId="0" fillId="0" borderId="16" xfId="0" applyBorder="1"/>
    <xf numFmtId="0" fontId="0" fillId="0" borderId="17" xfId="0" applyBorder="1"/>
    <xf numFmtId="0" fontId="1" fillId="0" borderId="163" xfId="0" applyFont="1" applyBorder="1" applyAlignment="1">
      <alignment horizontal="center" vertical="center"/>
    </xf>
    <xf numFmtId="0" fontId="10" fillId="0" borderId="164" xfId="0" applyFont="1" applyBorder="1" applyAlignment="1">
      <alignment vertical="center"/>
    </xf>
    <xf numFmtId="0" fontId="11" fillId="0" borderId="0" xfId="0" applyFont="1" applyAlignment="1">
      <alignment vertical="center"/>
    </xf>
    <xf numFmtId="0" fontId="52" fillId="0" borderId="65" xfId="3" applyFont="1" applyBorder="1" applyAlignment="1">
      <alignment horizontal="center" vertical="center"/>
    </xf>
    <xf numFmtId="0" fontId="69" fillId="0" borderId="75" xfId="0" applyFont="1" applyBorder="1" applyAlignment="1">
      <alignment horizontal="center" vertical="center"/>
    </xf>
    <xf numFmtId="0" fontId="59" fillId="0" borderId="76" xfId="0" applyFont="1" applyBorder="1" applyAlignment="1">
      <alignment horizontal="center" vertical="center"/>
    </xf>
    <xf numFmtId="0" fontId="59" fillId="0" borderId="77" xfId="0" applyFont="1" applyBorder="1" applyAlignment="1">
      <alignment horizontal="center" vertical="center"/>
    </xf>
    <xf numFmtId="0" fontId="59" fillId="0" borderId="78" xfId="0" applyFont="1" applyBorder="1" applyAlignment="1">
      <alignment horizontal="center" vertical="center"/>
    </xf>
    <xf numFmtId="0" fontId="59" fillId="0" borderId="79" xfId="0" applyFont="1" applyBorder="1" applyAlignment="1">
      <alignment horizontal="center" vertical="center"/>
    </xf>
    <xf numFmtId="0" fontId="77" fillId="13" borderId="5" xfId="1" applyFont="1" applyFill="1" applyBorder="1" applyAlignment="1">
      <alignment vertical="center"/>
    </xf>
    <xf numFmtId="0" fontId="77" fillId="13" borderId="34" xfId="1" applyFont="1" applyFill="1" applyBorder="1" applyAlignment="1">
      <alignment vertical="center"/>
    </xf>
    <xf numFmtId="0" fontId="78" fillId="13" borderId="5" xfId="1" applyFont="1" applyFill="1" applyBorder="1" applyAlignment="1">
      <alignment horizontal="center" vertical="center"/>
    </xf>
    <xf numFmtId="0" fontId="32" fillId="13" borderId="34" xfId="1" applyFont="1" applyFill="1" applyBorder="1" applyAlignment="1">
      <alignment horizontal="center" vertical="center" wrapText="1"/>
    </xf>
    <xf numFmtId="0" fontId="79" fillId="13" borderId="27" xfId="1" applyFont="1" applyFill="1" applyBorder="1" applyAlignment="1">
      <alignment horizontal="center" vertical="center"/>
    </xf>
    <xf numFmtId="0" fontId="79" fillId="13" borderId="30" xfId="1" applyFont="1" applyFill="1" applyBorder="1" applyAlignment="1">
      <alignment horizontal="center" vertical="center"/>
    </xf>
    <xf numFmtId="0" fontId="32" fillId="13" borderId="31" xfId="1" applyFont="1" applyFill="1" applyBorder="1" applyAlignment="1">
      <alignment horizontal="center" vertical="center" wrapText="1"/>
    </xf>
    <xf numFmtId="0" fontId="34" fillId="0" borderId="109" xfId="0" applyFont="1" applyBorder="1" applyAlignment="1">
      <alignment horizontal="center" vertical="center"/>
    </xf>
    <xf numFmtId="0" fontId="69" fillId="0" borderId="77" xfId="0" applyFont="1" applyBorder="1"/>
    <xf numFmtId="0" fontId="36" fillId="0" borderId="84" xfId="0" applyFont="1" applyBorder="1" applyAlignment="1">
      <alignment horizontal="center" vertical="center"/>
    </xf>
    <xf numFmtId="0" fontId="67" fillId="13" borderId="5" xfId="1" applyFont="1" applyFill="1" applyBorder="1" applyAlignment="1">
      <alignment vertical="center"/>
    </xf>
    <xf numFmtId="0" fontId="67" fillId="13" borderId="34" xfId="1" applyFont="1" applyFill="1" applyBorder="1" applyAlignment="1">
      <alignment vertical="center"/>
    </xf>
    <xf numFmtId="0" fontId="26" fillId="0" borderId="27" xfId="3" applyFont="1" applyBorder="1" applyAlignment="1">
      <alignment horizontal="center" vertical="center"/>
    </xf>
    <xf numFmtId="0" fontId="38" fillId="2" borderId="5" xfId="1" applyFont="1" applyFill="1" applyBorder="1" applyAlignment="1">
      <alignment vertical="center"/>
    </xf>
    <xf numFmtId="0" fontId="38" fillId="2" borderId="34" xfId="1" applyFont="1" applyFill="1" applyBorder="1" applyAlignment="1">
      <alignment vertical="center"/>
    </xf>
    <xf numFmtId="0" fontId="73" fillId="0" borderId="0" xfId="36" applyFont="1" applyAlignment="1"/>
    <xf numFmtId="0" fontId="30" fillId="0" borderId="0" xfId="36" applyFont="1">
      <alignment vertical="center"/>
    </xf>
    <xf numFmtId="0" fontId="30" fillId="0" borderId="0" xfId="36" applyFont="1" applyAlignment="1">
      <alignment vertical="center" wrapText="1"/>
    </xf>
    <xf numFmtId="0" fontId="59" fillId="12" borderId="0" xfId="36" applyFill="1" applyAlignment="1"/>
    <xf numFmtId="0" fontId="30" fillId="0" borderId="0" xfId="36" applyFont="1" applyAlignment="1">
      <alignment horizontal="left" vertical="center"/>
    </xf>
    <xf numFmtId="0" fontId="2" fillId="0" borderId="0" xfId="0" applyFont="1"/>
    <xf numFmtId="0" fontId="101" fillId="0" borderId="0" xfId="0" applyFont="1"/>
    <xf numFmtId="0" fontId="5" fillId="0" borderId="0" xfId="0" applyFont="1"/>
    <xf numFmtId="0" fontId="43" fillId="0" borderId="1" xfId="0" applyFont="1" applyBorder="1" applyAlignment="1">
      <alignment horizontal="center"/>
    </xf>
    <xf numFmtId="0" fontId="43" fillId="0" borderId="1" xfId="0" applyFont="1" applyBorder="1" applyAlignment="1">
      <alignment horizontal="center" vertical="center"/>
    </xf>
    <xf numFmtId="0" fontId="102" fillId="0" borderId="1" xfId="0" applyFont="1" applyBorder="1" applyAlignment="1">
      <alignment horizontal="center" vertical="center" wrapText="1"/>
    </xf>
    <xf numFmtId="0" fontId="43" fillId="0" borderId="27" xfId="0" applyFont="1" applyBorder="1" applyAlignment="1">
      <alignment horizontal="center" vertical="center"/>
    </xf>
    <xf numFmtId="0" fontId="43" fillId="0" borderId="27" xfId="0" applyFont="1" applyBorder="1" applyAlignment="1">
      <alignment horizontal="center"/>
    </xf>
    <xf numFmtId="0" fontId="38" fillId="0" borderId="1" xfId="0" applyFont="1" applyBorder="1" applyAlignment="1">
      <alignment horizontal="center"/>
    </xf>
    <xf numFmtId="0" fontId="38" fillId="0" borderId="1" xfId="0" applyFont="1" applyBorder="1" applyAlignment="1">
      <alignment horizontal="center" vertical="center"/>
    </xf>
    <xf numFmtId="0" fontId="80" fillId="0" borderId="1" xfId="0" applyFont="1" applyBorder="1" applyAlignment="1">
      <alignment horizontal="center" vertical="center"/>
    </xf>
    <xf numFmtId="0" fontId="25" fillId="0" borderId="1" xfId="0" applyFont="1" applyBorder="1" applyAlignment="1">
      <alignment horizontal="center" vertical="center"/>
    </xf>
    <xf numFmtId="0" fontId="103" fillId="0" borderId="1" xfId="0" applyFont="1" applyBorder="1" applyAlignment="1">
      <alignment horizontal="center" vertical="center" wrapText="1"/>
    </xf>
    <xf numFmtId="0" fontId="2" fillId="0" borderId="1" xfId="0" applyFont="1" applyBorder="1"/>
    <xf numFmtId="0" fontId="17" fillId="0" borderId="0" xfId="18"/>
    <xf numFmtId="0" fontId="25" fillId="0" borderId="0" xfId="18" applyFont="1" applyAlignment="1">
      <alignment horizontal="center" vertical="center"/>
    </xf>
    <xf numFmtId="0" fontId="25" fillId="0" borderId="0" xfId="18" applyFont="1" applyAlignment="1">
      <alignment vertical="center"/>
    </xf>
    <xf numFmtId="0" fontId="105" fillId="0" borderId="1" xfId="18" applyFont="1" applyBorder="1" applyAlignment="1">
      <alignment horizontal="center" vertical="center"/>
    </xf>
    <xf numFmtId="0" fontId="24" fillId="0" borderId="1" xfId="18" applyFont="1" applyBorder="1" applyAlignment="1">
      <alignment horizontal="center" vertical="center" wrapText="1"/>
    </xf>
    <xf numFmtId="0" fontId="25" fillId="0" borderId="1" xfId="18" applyFont="1" applyBorder="1" applyAlignment="1">
      <alignment horizontal="center" vertical="center"/>
    </xf>
    <xf numFmtId="0" fontId="106" fillId="0" borderId="1" xfId="18" applyFont="1" applyBorder="1" applyAlignment="1">
      <alignment horizontal="center" vertical="center"/>
    </xf>
    <xf numFmtId="0" fontId="25" fillId="0" borderId="1" xfId="18" applyFont="1" applyBorder="1" applyAlignment="1">
      <alignment horizontal="right" vertical="center"/>
    </xf>
    <xf numFmtId="0" fontId="107" fillId="0" borderId="1" xfId="18" applyFont="1" applyBorder="1" applyAlignment="1">
      <alignment horizontal="right" vertical="center"/>
    </xf>
    <xf numFmtId="0" fontId="107" fillId="0" borderId="1" xfId="18" applyFont="1" applyBorder="1" applyAlignment="1">
      <alignment vertical="center"/>
    </xf>
    <xf numFmtId="0" fontId="103" fillId="0" borderId="1" xfId="18" applyFont="1" applyBorder="1" applyAlignment="1">
      <alignment horizontal="center" vertical="center"/>
    </xf>
    <xf numFmtId="0" fontId="103" fillId="0" borderId="1" xfId="18" applyFont="1" applyBorder="1" applyAlignment="1">
      <alignment horizontal="right" vertical="center"/>
    </xf>
    <xf numFmtId="0" fontId="36" fillId="0" borderId="1" xfId="18" applyFont="1" applyBorder="1" applyAlignment="1">
      <alignment horizontal="center" vertical="center"/>
    </xf>
    <xf numFmtId="0" fontId="17" fillId="0" borderId="1" xfId="18" applyBorder="1"/>
    <xf numFmtId="0" fontId="36" fillId="0" borderId="1" xfId="18" applyFont="1" applyBorder="1" applyAlignment="1">
      <alignment horizontal="center"/>
    </xf>
    <xf numFmtId="0" fontId="108" fillId="0" borderId="1" xfId="18" applyFont="1" applyBorder="1" applyAlignment="1">
      <alignment horizontal="center"/>
    </xf>
    <xf numFmtId="0" fontId="107" fillId="0" borderId="1" xfId="18" applyFont="1" applyBorder="1" applyAlignment="1">
      <alignment horizontal="center" vertical="center"/>
    </xf>
    <xf numFmtId="0" fontId="17" fillId="0" borderId="1" xfId="18" applyBorder="1" applyAlignment="1">
      <alignment horizontal="center" vertical="center"/>
    </xf>
    <xf numFmtId="0" fontId="36" fillId="0" borderId="0" xfId="18" applyFont="1" applyAlignment="1">
      <alignment horizontal="center"/>
    </xf>
    <xf numFmtId="0" fontId="108" fillId="0" borderId="0" xfId="18" applyFont="1" applyAlignment="1">
      <alignment horizontal="center"/>
    </xf>
    <xf numFmtId="0" fontId="109" fillId="0" borderId="0" xfId="18" applyFont="1"/>
    <xf numFmtId="0" fontId="17" fillId="0" borderId="0" xfId="18" applyAlignment="1">
      <alignment horizontal="center" vertical="center"/>
    </xf>
    <xf numFmtId="0" fontId="105" fillId="0" borderId="0" xfId="18" applyFont="1"/>
    <xf numFmtId="0" fontId="26" fillId="0" borderId="109" xfId="0" applyFont="1" applyBorder="1" applyAlignment="1">
      <alignment horizontal="center" wrapText="1"/>
    </xf>
    <xf numFmtId="0" fontId="113" fillId="0" borderId="0" xfId="49">
      <alignment vertical="center"/>
    </xf>
    <xf numFmtId="0" fontId="98" fillId="0" borderId="152" xfId="49" applyFont="1" applyBorder="1" applyAlignment="1">
      <alignment horizontal="center" vertical="center" wrapText="1"/>
    </xf>
    <xf numFmtId="0" fontId="98" fillId="0" borderId="82" xfId="49" applyFont="1" applyBorder="1" applyAlignment="1">
      <alignment horizontal="center" vertical="center" wrapText="1"/>
    </xf>
    <xf numFmtId="0" fontId="98" fillId="0" borderId="153" xfId="49" applyFont="1" applyBorder="1" applyAlignment="1">
      <alignment horizontal="center" vertical="center" wrapText="1"/>
    </xf>
    <xf numFmtId="0" fontId="115" fillId="0" borderId="0" xfId="49" applyFont="1" applyAlignment="1">
      <alignment horizontal="left" vertical="center"/>
    </xf>
    <xf numFmtId="0" fontId="98" fillId="0" borderId="136" xfId="47" applyBorder="1" applyAlignment="1">
      <alignment horizontal="center" vertical="center"/>
    </xf>
    <xf numFmtId="0" fontId="26" fillId="0" borderId="109" xfId="47" applyFont="1" applyBorder="1" applyAlignment="1">
      <alignment horizontal="center" vertical="center" wrapText="1"/>
    </xf>
    <xf numFmtId="0" fontId="98" fillId="0" borderId="109" xfId="47" applyBorder="1" applyAlignment="1">
      <alignment horizontal="center" vertical="center"/>
    </xf>
    <xf numFmtId="0" fontId="98" fillId="0" borderId="145" xfId="47" applyBorder="1" applyAlignment="1">
      <alignment horizontal="center" vertical="center"/>
    </xf>
    <xf numFmtId="0" fontId="98" fillId="0" borderId="0" xfId="47" applyAlignment="1">
      <alignment horizontal="center" vertical="center"/>
    </xf>
    <xf numFmtId="0" fontId="98" fillId="11" borderId="0" xfId="49" applyFont="1" applyFill="1" applyAlignment="1"/>
    <xf numFmtId="0" fontId="30" fillId="0" borderId="0" xfId="49" applyFont="1">
      <alignment vertical="center"/>
    </xf>
    <xf numFmtId="0" fontId="30" fillId="0" borderId="0" xfId="49" applyFont="1" applyAlignment="1">
      <alignment vertical="center" wrapText="1"/>
    </xf>
    <xf numFmtId="0" fontId="98" fillId="0" borderId="137" xfId="47" applyBorder="1" applyAlignment="1">
      <alignment horizontal="center" vertical="center"/>
    </xf>
    <xf numFmtId="0" fontId="26" fillId="0" borderId="138" xfId="47" applyFont="1" applyBorder="1" applyAlignment="1">
      <alignment horizontal="center" vertical="center" wrapText="1"/>
    </xf>
    <xf numFmtId="0" fontId="98" fillId="0" borderId="138" xfId="47" applyBorder="1" applyAlignment="1">
      <alignment horizontal="center" vertical="center"/>
    </xf>
    <xf numFmtId="0" fontId="98" fillId="0" borderId="146" xfId="47" applyBorder="1" applyAlignment="1">
      <alignment horizontal="center" vertical="center"/>
    </xf>
    <xf numFmtId="0" fontId="98" fillId="10" borderId="140" xfId="47" applyFill="1" applyBorder="1" applyAlignment="1">
      <alignment horizontal="center" vertical="center"/>
    </xf>
    <xf numFmtId="0" fontId="98" fillId="10" borderId="141" xfId="47" applyFill="1" applyBorder="1" applyAlignment="1">
      <alignment horizontal="center" vertical="center"/>
    </xf>
    <xf numFmtId="0" fontId="98" fillId="0" borderId="142" xfId="47" applyBorder="1" applyAlignment="1">
      <alignment horizontal="center" vertical="center"/>
    </xf>
    <xf numFmtId="0" fontId="26" fillId="0" borderId="143" xfId="47" applyFont="1" applyBorder="1" applyAlignment="1">
      <alignment horizontal="center" vertical="center" wrapText="1"/>
    </xf>
    <xf numFmtId="0" fontId="98" fillId="0" borderId="143" xfId="47" applyBorder="1" applyAlignment="1">
      <alignment horizontal="center" vertical="center"/>
    </xf>
    <xf numFmtId="0" fontId="98" fillId="0" borderId="144" xfId="47" applyBorder="1" applyAlignment="1">
      <alignment horizontal="center" vertical="center"/>
    </xf>
    <xf numFmtId="0" fontId="98" fillId="12" borderId="0" xfId="49" applyFont="1" applyFill="1" applyAlignment="1"/>
    <xf numFmtId="0" fontId="98" fillId="0" borderId="136" xfId="49" applyFont="1" applyBorder="1" applyAlignment="1">
      <alignment horizontal="center" vertical="center"/>
    </xf>
    <xf numFmtId="0" fontId="26" fillId="0" borderId="109" xfId="49" applyFont="1" applyBorder="1" applyAlignment="1">
      <alignment horizontal="center" vertical="center" wrapText="1"/>
    </xf>
    <xf numFmtId="0" fontId="98" fillId="0" borderId="109" xfId="49" applyFont="1" applyBorder="1" applyAlignment="1">
      <alignment horizontal="center" vertical="center"/>
    </xf>
    <xf numFmtId="0" fontId="98" fillId="0" borderId="145" xfId="49" applyFont="1" applyBorder="1" applyAlignment="1">
      <alignment horizontal="center" vertical="center"/>
    </xf>
    <xf numFmtId="0" fontId="98" fillId="0" borderId="0" xfId="49" applyFont="1" applyAlignment="1">
      <alignment horizontal="center" vertical="center"/>
    </xf>
    <xf numFmtId="0" fontId="98" fillId="0" borderId="137" xfId="49" applyFont="1" applyBorder="1" applyAlignment="1">
      <alignment horizontal="center" vertical="center"/>
    </xf>
    <xf numFmtId="0" fontId="26" fillId="0" borderId="138" xfId="49" applyFont="1" applyBorder="1" applyAlignment="1">
      <alignment horizontal="center" vertical="center" wrapText="1"/>
    </xf>
    <xf numFmtId="0" fontId="98" fillId="0" borderId="138" xfId="49" applyFont="1" applyBorder="1" applyAlignment="1">
      <alignment horizontal="center" vertical="center"/>
    </xf>
    <xf numFmtId="0" fontId="98" fillId="0" borderId="146" xfId="49" applyFont="1" applyBorder="1" applyAlignment="1">
      <alignment horizontal="center" vertical="center"/>
    </xf>
    <xf numFmtId="0" fontId="98" fillId="0" borderId="140" xfId="49" applyFont="1" applyBorder="1" applyAlignment="1">
      <alignment horizontal="center" vertical="center"/>
    </xf>
    <xf numFmtId="0" fontId="98" fillId="10" borderId="140" xfId="49" applyFont="1" applyFill="1" applyBorder="1" applyAlignment="1">
      <alignment horizontal="center" vertical="center"/>
    </xf>
    <xf numFmtId="0" fontId="98" fillId="10" borderId="141" xfId="49" applyFont="1" applyFill="1" applyBorder="1" applyAlignment="1">
      <alignment horizontal="center" vertical="center"/>
    </xf>
    <xf numFmtId="0" fontId="98" fillId="0" borderId="120" xfId="49" applyFont="1" applyBorder="1" applyAlignment="1"/>
    <xf numFmtId="0" fontId="98" fillId="10" borderId="81" xfId="47" applyFill="1" applyBorder="1" applyAlignment="1">
      <alignment horizontal="center" vertical="center"/>
    </xf>
    <xf numFmtId="0" fontId="98" fillId="10" borderId="167" xfId="47" applyFill="1" applyBorder="1" applyAlignment="1">
      <alignment horizontal="center" vertical="center"/>
    </xf>
    <xf numFmtId="0" fontId="26" fillId="0" borderId="110" xfId="47" applyFont="1" applyBorder="1" applyAlignment="1">
      <alignment horizontal="center" vertical="center" wrapText="1"/>
    </xf>
    <xf numFmtId="0" fontId="98" fillId="0" borderId="110" xfId="47" applyBorder="1" applyAlignment="1">
      <alignment horizontal="center" vertical="center"/>
    </xf>
    <xf numFmtId="0" fontId="98" fillId="0" borderId="168" xfId="47" applyBorder="1" applyAlignment="1">
      <alignment horizontal="center" vertical="center"/>
    </xf>
    <xf numFmtId="0" fontId="98" fillId="0" borderId="172" xfId="47" applyBorder="1" applyAlignment="1">
      <alignment horizontal="center" vertical="center"/>
    </xf>
    <xf numFmtId="0" fontId="26" fillId="0" borderId="1" xfId="47" applyFont="1" applyBorder="1" applyAlignment="1">
      <alignment horizontal="center" vertical="center" wrapText="1"/>
    </xf>
    <xf numFmtId="0" fontId="26" fillId="0" borderId="112" xfId="47" applyFont="1" applyBorder="1" applyAlignment="1">
      <alignment horizontal="center" vertical="center" wrapText="1"/>
    </xf>
    <xf numFmtId="0" fontId="98" fillId="0" borderId="111" xfId="47" applyBorder="1" applyAlignment="1">
      <alignment horizontal="center" vertical="center"/>
    </xf>
    <xf numFmtId="0" fontId="98" fillId="0" borderId="1" xfId="47" applyBorder="1" applyAlignment="1">
      <alignment horizontal="center" vertical="center"/>
    </xf>
    <xf numFmtId="0" fontId="26" fillId="0" borderId="82" xfId="47" applyFont="1" applyBorder="1" applyAlignment="1">
      <alignment horizontal="center" vertical="center" wrapText="1"/>
    </xf>
    <xf numFmtId="0" fontId="98" fillId="0" borderId="82" xfId="47" applyBorder="1" applyAlignment="1">
      <alignment horizontal="center" vertical="center"/>
    </xf>
    <xf numFmtId="0" fontId="98" fillId="0" borderId="153" xfId="47" applyBorder="1" applyAlignment="1">
      <alignment horizontal="center" vertical="center"/>
    </xf>
    <xf numFmtId="0" fontId="110" fillId="0" borderId="12" xfId="47" applyFont="1" applyBorder="1" applyAlignment="1">
      <alignment horizontal="center" vertical="center"/>
    </xf>
    <xf numFmtId="0" fontId="117" fillId="0" borderId="1" xfId="0" applyFont="1" applyBorder="1" applyAlignment="1">
      <alignment horizontal="center" vertical="center"/>
    </xf>
    <xf numFmtId="0" fontId="117" fillId="17" borderId="1" xfId="0" applyFont="1" applyFill="1" applyBorder="1" applyAlignment="1">
      <alignment horizontal="center" vertical="center"/>
    </xf>
    <xf numFmtId="0" fontId="117" fillId="0" borderId="1" xfId="0" applyFont="1" applyBorder="1" applyAlignment="1">
      <alignment horizontal="center" vertical="center" wrapText="1"/>
    </xf>
    <xf numFmtId="0" fontId="118" fillId="0" borderId="1" xfId="18" applyFont="1" applyBorder="1" applyAlignment="1">
      <alignment horizontal="center" vertical="center" wrapText="1"/>
    </xf>
    <xf numFmtId="0" fontId="119" fillId="0" borderId="1" xfId="18" applyFont="1" applyBorder="1" applyAlignment="1">
      <alignment horizontal="center" vertical="center" wrapText="1"/>
    </xf>
    <xf numFmtId="1" fontId="119" fillId="0" borderId="1" xfId="18" applyNumberFormat="1" applyFont="1" applyBorder="1" applyAlignment="1">
      <alignment horizontal="center" vertical="center" wrapText="1"/>
    </xf>
    <xf numFmtId="0" fontId="3" fillId="7" borderId="1" xfId="0" applyFont="1" applyFill="1" applyBorder="1" applyAlignment="1">
      <alignment horizontal="center" vertical="center"/>
    </xf>
    <xf numFmtId="0" fontId="120" fillId="16" borderId="80" xfId="50" applyFont="1" applyFill="1" applyBorder="1" applyAlignment="1">
      <alignment horizontal="center" vertical="center" wrapText="1"/>
    </xf>
    <xf numFmtId="0" fontId="100" fillId="0" borderId="0" xfId="0" applyFont="1" applyAlignment="1">
      <alignment horizontal="center" vertical="center"/>
    </xf>
    <xf numFmtId="0" fontId="122" fillId="3" borderId="119" xfId="0" applyFont="1" applyFill="1" applyBorder="1" applyAlignment="1">
      <alignment vertical="center" wrapText="1"/>
    </xf>
    <xf numFmtId="0" fontId="39" fillId="0" borderId="182" xfId="0" applyFont="1" applyBorder="1" applyAlignment="1">
      <alignment vertical="center"/>
    </xf>
    <xf numFmtId="0" fontId="39" fillId="0" borderId="183" xfId="0" applyFont="1" applyBorder="1" applyAlignment="1">
      <alignment vertical="top" wrapText="1"/>
    </xf>
    <xf numFmtId="0" fontId="100" fillId="0" borderId="1" xfId="0" applyFont="1" applyBorder="1" applyAlignment="1">
      <alignment horizontal="center" vertical="center"/>
    </xf>
    <xf numFmtId="0" fontId="25" fillId="2" borderId="1" xfId="10" applyFont="1" applyFill="1" applyBorder="1" applyAlignment="1">
      <alignment horizontal="center" vertical="center" wrapText="1"/>
    </xf>
    <xf numFmtId="0" fontId="71" fillId="0" borderId="1" xfId="0" applyFont="1" applyBorder="1" applyAlignment="1">
      <alignment horizontal="center" vertical="center"/>
    </xf>
    <xf numFmtId="0" fontId="71" fillId="17" borderId="1" xfId="0" applyFont="1" applyFill="1" applyBorder="1" applyAlignment="1">
      <alignment horizontal="center" vertical="center"/>
    </xf>
    <xf numFmtId="0" fontId="100" fillId="17" borderId="1" xfId="0" applyFont="1" applyFill="1" applyBorder="1" applyAlignment="1">
      <alignment horizontal="center" vertical="center"/>
    </xf>
    <xf numFmtId="0" fontId="100" fillId="2" borderId="1" xfId="0" applyFont="1" applyFill="1" applyBorder="1" applyAlignment="1">
      <alignment horizontal="center" vertical="center"/>
    </xf>
    <xf numFmtId="0" fontId="125" fillId="2" borderId="1" xfId="0" applyFont="1" applyFill="1" applyBorder="1" applyAlignment="1">
      <alignment horizontal="center" vertical="center" wrapText="1"/>
    </xf>
    <xf numFmtId="0" fontId="55" fillId="2" borderId="1" xfId="10" applyFont="1" applyFill="1" applyBorder="1" applyAlignment="1">
      <alignment horizontal="center" vertical="center" wrapText="1"/>
    </xf>
    <xf numFmtId="0" fontId="126" fillId="2" borderId="1" xfId="0" applyFont="1" applyFill="1" applyBorder="1" applyAlignment="1">
      <alignment horizontal="center" vertical="center"/>
    </xf>
    <xf numFmtId="0" fontId="71" fillId="0" borderId="1" xfId="0" applyFont="1" applyBorder="1" applyAlignment="1">
      <alignment horizontal="center" vertical="center" wrapText="1"/>
    </xf>
    <xf numFmtId="0" fontId="127" fillId="0" borderId="1" xfId="37" applyFont="1" applyBorder="1" applyAlignment="1">
      <alignment horizontal="center" vertical="center"/>
    </xf>
    <xf numFmtId="0" fontId="65" fillId="13" borderId="1" xfId="51" applyFont="1" applyFill="1" applyBorder="1" applyAlignment="1" applyProtection="1">
      <alignment horizontal="center" wrapText="1"/>
    </xf>
    <xf numFmtId="0" fontId="70" fillId="0" borderId="109" xfId="0" applyFont="1" applyBorder="1" applyAlignment="1">
      <alignment horizontal="center" vertical="center"/>
    </xf>
    <xf numFmtId="0" fontId="84" fillId="0" borderId="0" xfId="0" applyFont="1"/>
    <xf numFmtId="0" fontId="67" fillId="0" borderId="1" xfId="0" applyFont="1" applyBorder="1" applyAlignment="1">
      <alignment horizontal="center" vertical="center"/>
    </xf>
    <xf numFmtId="0" fontId="77" fillId="0" borderId="1" xfId="0" applyFont="1" applyBorder="1" applyAlignment="1">
      <alignment horizontal="center" vertical="center" wrapText="1"/>
    </xf>
    <xf numFmtId="0" fontId="67" fillId="0" borderId="1" xfId="0" applyFont="1" applyBorder="1" applyAlignment="1">
      <alignment horizontal="center"/>
    </xf>
    <xf numFmtId="0" fontId="77" fillId="0" borderId="27" xfId="0" applyFont="1" applyBorder="1" applyAlignment="1">
      <alignment horizontal="center" vertical="center"/>
    </xf>
    <xf numFmtId="0" fontId="82" fillId="0" borderId="109" xfId="52" applyFont="1" applyBorder="1" applyAlignment="1">
      <alignment horizontal="center" vertical="center"/>
    </xf>
    <xf numFmtId="18" fontId="82" fillId="0" borderId="1" xfId="0" applyNumberFormat="1" applyFont="1" applyBorder="1" applyAlignment="1">
      <alignment horizontal="center" vertical="center"/>
    </xf>
    <xf numFmtId="0" fontId="82" fillId="0" borderId="109" xfId="0" applyFont="1" applyBorder="1" applyAlignment="1">
      <alignment horizontal="center" vertical="center"/>
    </xf>
    <xf numFmtId="14" fontId="82" fillId="0" borderId="109" xfId="52" applyNumberFormat="1" applyFont="1" applyBorder="1" applyAlignment="1">
      <alignment horizontal="center" vertical="center"/>
    </xf>
    <xf numFmtId="0" fontId="82" fillId="0" borderId="111" xfId="0" applyFont="1" applyBorder="1" applyAlignment="1">
      <alignment horizontal="center" vertical="center"/>
    </xf>
    <xf numFmtId="0" fontId="84" fillId="0" borderId="14" xfId="0" applyFont="1" applyBorder="1"/>
    <xf numFmtId="0" fontId="30" fillId="0" borderId="1" xfId="3" applyFont="1" applyBorder="1" applyAlignment="1">
      <alignment horizontal="center" vertical="center" wrapText="1"/>
    </xf>
    <xf numFmtId="0" fontId="18" fillId="0" borderId="1" xfId="1" applyFont="1" applyBorder="1" applyAlignment="1">
      <alignment horizontal="center" vertical="center" wrapText="1"/>
    </xf>
    <xf numFmtId="0" fontId="26" fillId="0" borderId="1" xfId="48" applyFont="1" applyBorder="1" applyAlignment="1" applyProtection="1">
      <alignment horizontal="center" vertical="center" wrapText="1"/>
    </xf>
    <xf numFmtId="0" fontId="98" fillId="0" borderId="109" xfId="0" applyFont="1" applyBorder="1" applyAlignment="1">
      <alignment horizontal="center" vertical="center"/>
    </xf>
    <xf numFmtId="0" fontId="98" fillId="0" borderId="145" xfId="0" applyFont="1" applyBorder="1" applyAlignment="1">
      <alignment horizontal="center" vertical="center"/>
    </xf>
    <xf numFmtId="0" fontId="98" fillId="0" borderId="143" xfId="0" applyFont="1" applyBorder="1" applyAlignment="1">
      <alignment horizontal="center" vertical="center"/>
    </xf>
    <xf numFmtId="0" fontId="98" fillId="0" borderId="144" xfId="0" applyFont="1" applyBorder="1" applyAlignment="1">
      <alignment horizontal="center" vertical="center"/>
    </xf>
    <xf numFmtId="0" fontId="59" fillId="0" borderId="136" xfId="49" applyFont="1" applyBorder="1" applyAlignment="1">
      <alignment horizontal="center" vertical="center"/>
    </xf>
    <xf numFmtId="0" fontId="59" fillId="0" borderId="109" xfId="49" applyFont="1" applyBorder="1" applyAlignment="1">
      <alignment horizontal="center" vertical="center"/>
    </xf>
    <xf numFmtId="0" fontId="59" fillId="0" borderId="145" xfId="49" applyFont="1" applyBorder="1" applyAlignment="1">
      <alignment horizontal="center" vertical="center"/>
    </xf>
    <xf numFmtId="0" fontId="59" fillId="0" borderId="0" xfId="49" applyFont="1" applyAlignment="1">
      <alignment horizontal="center" vertical="center"/>
    </xf>
    <xf numFmtId="0" fontId="59" fillId="0" borderId="137" xfId="49" applyFont="1" applyBorder="1" applyAlignment="1">
      <alignment horizontal="center" vertical="center"/>
    </xf>
    <xf numFmtId="0" fontId="59" fillId="0" borderId="138" xfId="49" applyFont="1" applyBorder="1" applyAlignment="1">
      <alignment horizontal="center" vertical="center"/>
    </xf>
    <xf numFmtId="0" fontId="59" fillId="0" borderId="146" xfId="49" applyFont="1" applyBorder="1" applyAlignment="1">
      <alignment horizontal="center" vertical="center"/>
    </xf>
    <xf numFmtId="0" fontId="59" fillId="0" borderId="140" xfId="49" applyFont="1" applyBorder="1" applyAlignment="1">
      <alignment horizontal="center" vertical="center"/>
    </xf>
    <xf numFmtId="0" fontId="59" fillId="10" borderId="140" xfId="49" applyFont="1" applyFill="1" applyBorder="1" applyAlignment="1">
      <alignment horizontal="center" vertical="center"/>
    </xf>
    <xf numFmtId="0" fontId="59" fillId="10" borderId="141" xfId="49" applyFont="1" applyFill="1" applyBorder="1" applyAlignment="1">
      <alignment horizontal="center" vertical="center"/>
    </xf>
    <xf numFmtId="0" fontId="59" fillId="0" borderId="120" xfId="49" applyFont="1" applyBorder="1" applyAlignment="1"/>
    <xf numFmtId="0" fontId="98" fillId="0" borderId="136" xfId="0" applyFont="1" applyBorder="1" applyAlignment="1">
      <alignment horizontal="center" vertical="center"/>
    </xf>
    <xf numFmtId="0" fontId="98" fillId="0" borderId="0" xfId="0" applyFont="1" applyAlignment="1">
      <alignment horizontal="center" vertical="center"/>
    </xf>
    <xf numFmtId="0" fontId="98" fillId="0" borderId="137" xfId="0" applyFont="1" applyBorder="1" applyAlignment="1">
      <alignment horizontal="center" vertical="center"/>
    </xf>
    <xf numFmtId="0" fontId="98" fillId="0" borderId="138" xfId="0" applyFont="1" applyBorder="1" applyAlignment="1">
      <alignment horizontal="center" vertical="center"/>
    </xf>
    <xf numFmtId="0" fontId="98" fillId="0" borderId="146" xfId="0" applyFont="1" applyBorder="1" applyAlignment="1">
      <alignment horizontal="center" vertical="center"/>
    </xf>
    <xf numFmtId="0" fontId="98" fillId="0" borderId="140" xfId="0" applyFont="1" applyBorder="1" applyAlignment="1">
      <alignment horizontal="center" vertical="center"/>
    </xf>
    <xf numFmtId="0" fontId="98" fillId="10" borderId="140" xfId="0" applyFont="1" applyFill="1" applyBorder="1" applyAlignment="1">
      <alignment horizontal="center" vertical="center"/>
    </xf>
    <xf numFmtId="0" fontId="98" fillId="10" borderId="141" xfId="0" applyFont="1" applyFill="1" applyBorder="1" applyAlignment="1">
      <alignment horizontal="center" vertical="center"/>
    </xf>
    <xf numFmtId="0" fontId="98" fillId="0" borderId="142" xfId="0" applyFont="1" applyBorder="1" applyAlignment="1">
      <alignment horizontal="center" vertical="center"/>
    </xf>
    <xf numFmtId="0" fontId="99" fillId="0" borderId="53" xfId="0" applyFont="1" applyBorder="1" applyAlignment="1">
      <alignment horizontal="center" vertical="center"/>
    </xf>
    <xf numFmtId="0" fontId="99" fillId="0" borderId="1" xfId="0" applyFont="1" applyBorder="1" applyAlignment="1">
      <alignment horizontal="center" vertical="center"/>
    </xf>
    <xf numFmtId="0" fontId="99" fillId="0" borderId="0" xfId="0" applyFont="1" applyAlignment="1">
      <alignment horizontal="center" vertical="center"/>
    </xf>
    <xf numFmtId="0" fontId="99" fillId="0" borderId="54" xfId="0" applyFont="1" applyBorder="1" applyAlignment="1">
      <alignment horizontal="center" vertical="center"/>
    </xf>
    <xf numFmtId="0" fontId="100" fillId="2" borderId="1" xfId="0" applyFont="1" applyFill="1" applyBorder="1" applyAlignment="1">
      <alignment horizontal="left" vertical="center"/>
    </xf>
    <xf numFmtId="0" fontId="3" fillId="0" borderId="0" xfId="0" applyFont="1" applyAlignment="1">
      <alignment horizontal="center" vertical="center"/>
    </xf>
    <xf numFmtId="0" fontId="69" fillId="0" borderId="0" xfId="36" applyFont="1" applyAlignment="1">
      <alignment horizontal="center" vertical="center"/>
    </xf>
    <xf numFmtId="0" fontId="90" fillId="2" borderId="0" xfId="0" applyFont="1" applyFill="1" applyAlignment="1">
      <alignment horizontal="center" vertical="center"/>
    </xf>
    <xf numFmtId="0" fontId="59" fillId="0" borderId="76" xfId="0" applyFont="1" applyBorder="1" applyAlignment="1">
      <alignment horizontal="center"/>
    </xf>
    <xf numFmtId="0" fontId="46" fillId="0" borderId="0" xfId="0" applyFont="1" applyAlignment="1">
      <alignment horizontal="center" vertical="center"/>
    </xf>
    <xf numFmtId="0" fontId="46" fillId="17" borderId="1" xfId="0" applyFont="1" applyFill="1" applyBorder="1" applyAlignment="1">
      <alignment horizontal="center" vertical="center"/>
    </xf>
    <xf numFmtId="0" fontId="133" fillId="0" borderId="109" xfId="0" applyFont="1" applyBorder="1" applyAlignment="1">
      <alignment horizontal="center" vertical="center"/>
    </xf>
    <xf numFmtId="0" fontId="134" fillId="0" borderId="109" xfId="0" applyFont="1" applyBorder="1" applyAlignment="1">
      <alignment horizontal="center" vertical="center"/>
    </xf>
    <xf numFmtId="0" fontId="135" fillId="0" borderId="109" xfId="0" applyFont="1" applyBorder="1" applyAlignment="1">
      <alignment horizontal="center" vertical="center"/>
    </xf>
    <xf numFmtId="0" fontId="133" fillId="0" borderId="1" xfId="0" applyFont="1" applyBorder="1"/>
    <xf numFmtId="0" fontId="133" fillId="0" borderId="1" xfId="0" applyFont="1" applyBorder="1" applyAlignment="1">
      <alignment horizontal="center" vertical="center"/>
    </xf>
    <xf numFmtId="0" fontId="46" fillId="0" borderId="1" xfId="0" applyFont="1" applyBorder="1"/>
    <xf numFmtId="0" fontId="67" fillId="0" borderId="109" xfId="0" applyFont="1" applyBorder="1" applyAlignment="1">
      <alignment horizontal="center" vertical="center"/>
    </xf>
    <xf numFmtId="14" fontId="82" fillId="0" borderId="109" xfId="0" applyNumberFormat="1" applyFont="1" applyBorder="1" applyAlignment="1">
      <alignment horizontal="center" vertical="center"/>
    </xf>
    <xf numFmtId="14" fontId="67" fillId="0" borderId="109" xfId="0" applyNumberFormat="1" applyFont="1" applyBorder="1" applyAlignment="1">
      <alignment horizontal="center" vertical="center"/>
    </xf>
    <xf numFmtId="0" fontId="85" fillId="0" borderId="7" xfId="47" applyFont="1" applyBorder="1" applyAlignment="1">
      <alignment horizontal="center" vertical="center"/>
    </xf>
    <xf numFmtId="0" fontId="69" fillId="0" borderId="76" xfId="0" applyFont="1" applyBorder="1" applyAlignment="1">
      <alignment horizontal="center"/>
    </xf>
    <xf numFmtId="0" fontId="138" fillId="0" borderId="0" xfId="54" applyFont="1" applyAlignment="1"/>
    <xf numFmtId="0" fontId="139" fillId="0" borderId="40" xfId="54" applyFont="1" applyBorder="1" applyAlignment="1"/>
    <xf numFmtId="0" fontId="139" fillId="0" borderId="0" xfId="54" applyFont="1" applyAlignment="1"/>
    <xf numFmtId="49" fontId="139" fillId="0" borderId="0" xfId="54" applyNumberFormat="1" applyFont="1" applyAlignment="1">
      <alignment horizontal="centerContinuous"/>
    </xf>
    <xf numFmtId="0" fontId="139" fillId="0" borderId="8" xfId="54" applyFont="1" applyBorder="1" applyAlignment="1"/>
    <xf numFmtId="0" fontId="140" fillId="0" borderId="0" xfId="54" applyFont="1" applyAlignment="1"/>
    <xf numFmtId="0" fontId="141" fillId="0" borderId="40" xfId="54" applyFont="1" applyBorder="1" applyAlignment="1"/>
    <xf numFmtId="0" fontId="67" fillId="0" borderId="0" xfId="54" applyFont="1" applyAlignment="1"/>
    <xf numFmtId="0" fontId="67" fillId="0" borderId="8" xfId="54" applyFont="1" applyBorder="1" applyAlignment="1"/>
    <xf numFmtId="0" fontId="84" fillId="0" borderId="0" xfId="54" applyFont="1" applyAlignment="1"/>
    <xf numFmtId="0" fontId="84" fillId="0" borderId="8" xfId="54" applyFont="1" applyBorder="1" applyAlignment="1"/>
    <xf numFmtId="0" fontId="68" fillId="0" borderId="53" xfId="54" applyFont="1" applyBorder="1" applyAlignment="1">
      <alignment horizontal="center" vertical="center" wrapText="1"/>
    </xf>
    <xf numFmtId="0" fontId="68" fillId="0" borderId="1" xfId="54" applyFont="1" applyBorder="1" applyAlignment="1">
      <alignment horizontal="center" vertical="center" wrapText="1"/>
    </xf>
    <xf numFmtId="49" fontId="68" fillId="0" borderId="1" xfId="54" applyNumberFormat="1" applyFont="1" applyBorder="1" applyAlignment="1">
      <alignment horizontal="center" vertical="center" wrapText="1"/>
    </xf>
    <xf numFmtId="0" fontId="68" fillId="0" borderId="54" xfId="54" applyFont="1" applyBorder="1" applyAlignment="1">
      <alignment horizontal="center" vertical="center" wrapText="1"/>
    </xf>
    <xf numFmtId="0" fontId="142" fillId="0" borderId="53" xfId="54" applyFont="1" applyBorder="1" applyAlignment="1">
      <alignment horizontal="center" vertical="center"/>
    </xf>
    <xf numFmtId="0" fontId="86" fillId="13" borderId="1" xfId="51" applyFont="1" applyFill="1" applyBorder="1" applyAlignment="1" applyProtection="1">
      <alignment horizontal="center" vertical="center" wrapText="1"/>
    </xf>
    <xf numFmtId="0" fontId="86" fillId="0" borderId="26" xfId="51" applyFont="1" applyBorder="1" applyAlignment="1" applyProtection="1">
      <alignment horizontal="center" vertical="center" wrapText="1"/>
    </xf>
    <xf numFmtId="0" fontId="142" fillId="0" borderId="54" xfId="54" applyFont="1" applyBorder="1" applyAlignment="1">
      <alignment horizontal="center" vertical="center"/>
    </xf>
    <xf numFmtId="0" fontId="142" fillId="0" borderId="0" xfId="54" applyFont="1">
      <alignment vertical="center"/>
    </xf>
    <xf numFmtId="0" fontId="86" fillId="6" borderId="109" xfId="54" applyFont="1" applyFill="1" applyBorder="1" applyAlignment="1">
      <alignment horizontal="center" vertical="center" wrapText="1"/>
    </xf>
    <xf numFmtId="0" fontId="86" fillId="6" borderId="111" xfId="54" applyFont="1" applyFill="1" applyBorder="1" applyAlignment="1">
      <alignment horizontal="center" vertical="center" wrapText="1"/>
    </xf>
    <xf numFmtId="0" fontId="86" fillId="0" borderId="109" xfId="54" applyFont="1" applyBorder="1" applyAlignment="1">
      <alignment horizontal="center" vertical="center" wrapText="1"/>
    </xf>
    <xf numFmtId="0" fontId="86" fillId="6" borderId="112" xfId="54" applyFont="1" applyFill="1" applyBorder="1" applyAlignment="1">
      <alignment horizontal="center" vertical="center" wrapText="1"/>
    </xf>
    <xf numFmtId="0" fontId="86" fillId="13" borderId="26" xfId="51" applyFont="1" applyFill="1" applyBorder="1" applyAlignment="1" applyProtection="1">
      <alignment horizontal="center" vertical="center" wrapText="1"/>
    </xf>
    <xf numFmtId="0" fontId="142" fillId="0" borderId="1" xfId="54" applyFont="1" applyBorder="1" applyAlignment="1">
      <alignment horizontal="center" vertical="center"/>
    </xf>
    <xf numFmtId="0" fontId="86" fillId="0" borderId="112" xfId="54" applyFont="1" applyBorder="1" applyAlignment="1">
      <alignment horizontal="center" vertical="center" wrapText="1"/>
    </xf>
    <xf numFmtId="0" fontId="143" fillId="6" borderId="112" xfId="54" applyFont="1" applyFill="1" applyBorder="1" applyAlignment="1">
      <alignment horizontal="center" vertical="center" wrapText="1"/>
    </xf>
    <xf numFmtId="0" fontId="143" fillId="6" borderId="109" xfId="54" applyFont="1" applyFill="1" applyBorder="1" applyAlignment="1">
      <alignment horizontal="center" vertical="center" wrapText="1"/>
    </xf>
    <xf numFmtId="0" fontId="143" fillId="0" borderId="109" xfId="54" applyFont="1" applyBorder="1" applyAlignment="1">
      <alignment horizontal="center" vertical="center" wrapText="1"/>
    </xf>
    <xf numFmtId="0" fontId="143" fillId="0" borderId="0" xfId="54" applyFont="1">
      <alignment vertical="center"/>
    </xf>
    <xf numFmtId="0" fontId="138" fillId="0" borderId="53" xfId="54" applyFont="1" applyBorder="1" applyAlignment="1">
      <alignment horizontal="center"/>
    </xf>
    <xf numFmtId="0" fontId="138" fillId="0" borderId="54" xfId="54" applyFont="1" applyBorder="1" applyAlignment="1">
      <alignment horizontal="center"/>
    </xf>
    <xf numFmtId="0" fontId="138" fillId="0" borderId="0" xfId="54" applyFont="1" applyAlignment="1">
      <alignment horizontal="center"/>
    </xf>
    <xf numFmtId="0" fontId="144" fillId="6" borderId="109" xfId="54" applyFont="1" applyFill="1" applyBorder="1" applyAlignment="1">
      <alignment horizontal="center" wrapText="1"/>
    </xf>
    <xf numFmtId="0" fontId="144" fillId="6" borderId="111" xfId="54" applyFont="1" applyFill="1" applyBorder="1" applyAlignment="1">
      <alignment horizontal="center" wrapText="1"/>
    </xf>
    <xf numFmtId="0" fontId="144" fillId="6" borderId="112" xfId="54" applyFont="1" applyFill="1" applyBorder="1" applyAlignment="1">
      <alignment horizontal="center" wrapText="1"/>
    </xf>
    <xf numFmtId="0" fontId="144" fillId="13" borderId="1" xfId="51" applyFont="1" applyFill="1" applyBorder="1" applyAlignment="1" applyProtection="1">
      <alignment horizontal="center" wrapText="1"/>
    </xf>
    <xf numFmtId="0" fontId="144" fillId="0" borderId="26" xfId="51" applyFont="1" applyBorder="1" applyAlignment="1" applyProtection="1">
      <alignment horizontal="center" wrapText="1"/>
    </xf>
    <xf numFmtId="0" fontId="144" fillId="13" borderId="25" xfId="51" applyFont="1" applyFill="1" applyBorder="1" applyAlignment="1" applyProtection="1">
      <alignment horizontal="center" wrapText="1"/>
    </xf>
    <xf numFmtId="0" fontId="144" fillId="13" borderId="26" xfId="51" applyFont="1" applyFill="1" applyBorder="1" applyAlignment="1" applyProtection="1">
      <alignment horizontal="center" wrapText="1"/>
    </xf>
    <xf numFmtId="0" fontId="26" fillId="0" borderId="1" xfId="1" applyFont="1" applyBorder="1" applyAlignment="1">
      <alignment horizontal="center" vertical="center" wrapText="1"/>
    </xf>
    <xf numFmtId="0" fontId="26" fillId="0" borderId="109" xfId="0" applyFont="1" applyBorder="1" applyAlignment="1">
      <alignment horizontal="center" vertical="center" wrapText="1"/>
    </xf>
    <xf numFmtId="0" fontId="26" fillId="0" borderId="109" xfId="0" applyFont="1" applyBorder="1" applyAlignment="1">
      <alignment horizontal="center" vertical="center"/>
    </xf>
    <xf numFmtId="0" fontId="26" fillId="0" borderId="1" xfId="1" applyFont="1" applyBorder="1" applyAlignment="1">
      <alignment horizontal="center" vertical="center" wrapText="1"/>
    </xf>
    <xf numFmtId="0" fontId="30"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59" fillId="0" borderId="120" xfId="0" applyFont="1" applyBorder="1"/>
    <xf numFmtId="0" fontId="26" fillId="0" borderId="1" xfId="1" applyFont="1" applyBorder="1" applyAlignment="1">
      <alignment horizontal="center" vertical="center" wrapText="1"/>
    </xf>
    <xf numFmtId="0" fontId="0" fillId="0" borderId="0" xfId="0"/>
    <xf numFmtId="0" fontId="26" fillId="0" borderId="109"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71" xfId="0" applyFont="1" applyBorder="1" applyAlignment="1">
      <alignment horizontal="center" vertical="center" wrapText="1"/>
    </xf>
    <xf numFmtId="0" fontId="132" fillId="0" borderId="1" xfId="0" applyFont="1" applyBorder="1" applyAlignment="1">
      <alignment horizontal="center" vertical="center" wrapText="1"/>
    </xf>
    <xf numFmtId="0" fontId="131" fillId="0" borderId="1"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1" xfId="3" applyFont="1" applyBorder="1" applyAlignment="1">
      <alignment horizontal="center" vertical="center" wrapText="1"/>
    </xf>
    <xf numFmtId="0" fontId="26" fillId="0" borderId="58" xfId="1" applyFont="1" applyBorder="1" applyAlignment="1">
      <alignment horizontal="center" vertical="center" wrapText="1"/>
    </xf>
    <xf numFmtId="0" fontId="26" fillId="0" borderId="1" xfId="0" applyFont="1" applyBorder="1" applyAlignment="1">
      <alignment horizontal="center" vertical="center" wrapText="1"/>
    </xf>
    <xf numFmtId="0" fontId="0" fillId="0" borderId="0" xfId="0"/>
    <xf numFmtId="0" fontId="26" fillId="0" borderId="109" xfId="0" applyFont="1" applyBorder="1" applyAlignment="1">
      <alignment horizontal="center" vertical="center" wrapText="1"/>
    </xf>
    <xf numFmtId="0" fontId="26" fillId="0" borderId="109" xfId="0" applyFont="1" applyBorder="1" applyAlignment="1">
      <alignment horizontal="center" vertical="center"/>
    </xf>
    <xf numFmtId="0" fontId="26" fillId="0" borderId="109" xfId="0" applyFont="1" applyBorder="1" applyAlignment="1">
      <alignment horizontal="center" vertical="center" wrapText="1"/>
    </xf>
    <xf numFmtId="0" fontId="0" fillId="0" borderId="23" xfId="0" applyFill="1" applyBorder="1" applyAlignment="1">
      <alignment horizontal="center" vertical="center"/>
    </xf>
    <xf numFmtId="0" fontId="59" fillId="0" borderId="0" xfId="36">
      <alignment vertical="center"/>
    </xf>
    <xf numFmtId="0" fontId="68" fillId="0" borderId="1" xfId="36" applyFont="1" applyBorder="1" applyAlignment="1"/>
    <xf numFmtId="0" fontId="68" fillId="0" borderId="1" xfId="36" applyFont="1" applyBorder="1" applyAlignment="1">
      <alignment horizontal="center" vertical="center" wrapText="1"/>
    </xf>
    <xf numFmtId="0" fontId="68" fillId="0" borderId="1" xfId="36" applyFont="1" applyBorder="1" applyAlignment="1">
      <alignment horizontal="center"/>
    </xf>
    <xf numFmtId="0" fontId="68" fillId="0" borderId="1" xfId="36" applyFont="1" applyBorder="1" applyAlignment="1">
      <alignment horizontal="center" wrapText="1"/>
    </xf>
    <xf numFmtId="0" fontId="68" fillId="0" borderId="1" xfId="36" applyFont="1" applyBorder="1" applyAlignment="1">
      <alignment horizontal="center" vertical="center"/>
    </xf>
    <xf numFmtId="0" fontId="82" fillId="0" borderId="1" xfId="36" applyFont="1" applyBorder="1" applyAlignment="1">
      <alignment horizontal="right"/>
    </xf>
    <xf numFmtId="0" fontId="68" fillId="0" borderId="6" xfId="36" applyFont="1" applyBorder="1" applyAlignment="1">
      <alignment horizontal="center"/>
    </xf>
    <xf numFmtId="0" fontId="68" fillId="0" borderId="26" xfId="36" applyFont="1" applyBorder="1" applyAlignment="1">
      <alignment horizontal="center"/>
    </xf>
    <xf numFmtId="0" fontId="21" fillId="4" borderId="0" xfId="36" applyFont="1" applyFill="1">
      <alignment vertical="center"/>
    </xf>
    <xf numFmtId="0" fontId="26" fillId="0" borderId="109" xfId="0" applyFont="1" applyBorder="1" applyAlignment="1">
      <alignment horizontal="center" vertical="center" wrapText="1"/>
    </xf>
    <xf numFmtId="0" fontId="20" fillId="0" borderId="74" xfId="0" applyFont="1" applyBorder="1" applyAlignment="1">
      <alignment horizontal="center" vertical="center"/>
    </xf>
    <xf numFmtId="0" fontId="59" fillId="0" borderId="75" xfId="0" applyFont="1" applyBorder="1"/>
    <xf numFmtId="0" fontId="59" fillId="0" borderId="76" xfId="0" applyFont="1" applyBorder="1"/>
    <xf numFmtId="0" fontId="59" fillId="0" borderId="77" xfId="0" applyFont="1" applyBorder="1"/>
    <xf numFmtId="0" fontId="59" fillId="0" borderId="78" xfId="0" applyFont="1" applyBorder="1"/>
    <xf numFmtId="0" fontId="59" fillId="0" borderId="79" xfId="0" applyFont="1" applyBorder="1"/>
    <xf numFmtId="0" fontId="26" fillId="0" borderId="1" xfId="0" applyFont="1" applyBorder="1" applyAlignment="1">
      <alignment horizontal="center" vertical="center"/>
    </xf>
    <xf numFmtId="0" fontId="24" fillId="0" borderId="1" xfId="0" applyFont="1" applyBorder="1" applyAlignment="1">
      <alignment horizontal="center" vertical="center"/>
    </xf>
    <xf numFmtId="0" fontId="34" fillId="0" borderId="1" xfId="0" applyFont="1" applyBorder="1" applyAlignment="1">
      <alignment horizontal="center" vertical="center"/>
    </xf>
    <xf numFmtId="0" fontId="18" fillId="0" borderId="0" xfId="55" applyFont="1" applyAlignment="1"/>
    <xf numFmtId="0" fontId="21" fillId="4" borderId="0" xfId="55" applyFont="1" applyFill="1">
      <alignment vertical="center"/>
    </xf>
    <xf numFmtId="0" fontId="24" fillId="0" borderId="56" xfId="32" applyFont="1" applyBorder="1" applyAlignment="1" applyProtection="1">
      <alignment vertical="center" wrapText="1"/>
    </xf>
    <xf numFmtId="0" fontId="23" fillId="0" borderId="0" xfId="32" applyFont="1" applyAlignment="1" applyProtection="1">
      <alignment horizontal="center" vertical="center"/>
    </xf>
    <xf numFmtId="0" fontId="25" fillId="0" borderId="62" xfId="55" applyFont="1" applyBorder="1" applyAlignment="1">
      <alignment vertical="center" wrapText="1"/>
    </xf>
    <xf numFmtId="0" fontId="25" fillId="0" borderId="23" xfId="55" applyFont="1" applyBorder="1" applyAlignment="1">
      <alignment vertical="center" wrapText="1"/>
    </xf>
    <xf numFmtId="0" fontId="25" fillId="0" borderId="27" xfId="55" applyFont="1" applyBorder="1" applyAlignment="1">
      <alignment vertical="center" wrapText="1"/>
    </xf>
    <xf numFmtId="0" fontId="20" fillId="0" borderId="0" xfId="55" applyFont="1" applyAlignment="1">
      <alignment wrapText="1"/>
    </xf>
    <xf numFmtId="0" fontId="40" fillId="0" borderId="128" xfId="32" applyFont="1" applyBorder="1" applyAlignment="1" applyProtection="1">
      <alignment horizontal="center" vertical="center" wrapText="1"/>
    </xf>
    <xf numFmtId="0" fontId="40" fillId="0" borderId="128" xfId="32" applyFont="1" applyBorder="1" applyAlignment="1" applyProtection="1">
      <alignment vertical="center" wrapText="1"/>
    </xf>
    <xf numFmtId="0" fontId="24" fillId="0" borderId="128" xfId="32" applyFont="1" applyBorder="1" applyAlignment="1" applyProtection="1">
      <alignment vertical="center" wrapText="1"/>
    </xf>
    <xf numFmtId="0" fontId="20" fillId="0" borderId="128" xfId="32" applyFont="1" applyBorder="1" applyAlignment="1" applyProtection="1">
      <alignment vertical="center" wrapText="1"/>
    </xf>
    <xf numFmtId="0" fontId="26" fillId="0" borderId="56" xfId="32" applyFont="1" applyBorder="1" applyProtection="1"/>
    <xf numFmtId="0" fontId="25" fillId="0" borderId="62" xfId="55" applyFont="1" applyBorder="1" applyAlignment="1">
      <alignment horizontal="center" vertical="center"/>
    </xf>
    <xf numFmtId="0" fontId="25" fillId="0" borderId="23" xfId="55" applyFont="1" applyBorder="1" applyAlignment="1">
      <alignment horizontal="center" vertical="center"/>
    </xf>
    <xf numFmtId="0" fontId="25" fillId="0" borderId="27" xfId="55" applyFont="1" applyBorder="1">
      <alignment vertical="center"/>
    </xf>
    <xf numFmtId="0" fontId="25" fillId="0" borderId="61" xfId="32" applyFont="1" applyBorder="1" applyAlignment="1" applyProtection="1">
      <alignment horizontal="center" vertical="center"/>
    </xf>
    <xf numFmtId="0" fontId="25" fillId="0" borderId="24" xfId="32" applyFont="1" applyBorder="1" applyAlignment="1" applyProtection="1">
      <alignment horizontal="center" vertical="center"/>
    </xf>
    <xf numFmtId="1" fontId="25" fillId="0" borderId="24" xfId="32" applyNumberFormat="1" applyFont="1" applyBorder="1" applyAlignment="1" applyProtection="1">
      <alignment horizontal="center" vertical="center"/>
    </xf>
    <xf numFmtId="0" fontId="25" fillId="0" borderId="45" xfId="32" applyFont="1" applyBorder="1" applyAlignment="1" applyProtection="1">
      <alignment horizontal="center" vertical="center"/>
    </xf>
    <xf numFmtId="0" fontId="25" fillId="0" borderId="46" xfId="32" applyFont="1" applyBorder="1" applyAlignment="1" applyProtection="1">
      <alignment horizontal="center" vertical="center"/>
    </xf>
    <xf numFmtId="0" fontId="25" fillId="0" borderId="45" xfId="32" applyFont="1" applyBorder="1" applyAlignment="1" applyProtection="1">
      <alignment horizontal="center" vertical="center" wrapText="1"/>
    </xf>
    <xf numFmtId="0" fontId="25" fillId="0" borderId="46" xfId="32" applyFont="1" applyBorder="1" applyAlignment="1" applyProtection="1">
      <alignment horizontal="center" vertical="center" wrapText="1"/>
    </xf>
    <xf numFmtId="0" fontId="25" fillId="0" borderId="24" xfId="32" applyFont="1" applyBorder="1" applyAlignment="1" applyProtection="1">
      <alignment horizontal="center" vertical="center" wrapText="1"/>
    </xf>
    <xf numFmtId="0" fontId="20" fillId="0" borderId="0" xfId="32" applyFont="1" applyAlignment="1" applyProtection="1">
      <alignment horizontal="center" vertical="center" wrapText="1"/>
    </xf>
    <xf numFmtId="0" fontId="20" fillId="0" borderId="37" xfId="32" applyFont="1" applyBorder="1" applyAlignment="1" applyProtection="1">
      <alignment horizontal="center" vertical="center" wrapText="1"/>
    </xf>
    <xf numFmtId="0" fontId="20" fillId="0" borderId="38" xfId="32" applyFont="1" applyBorder="1" applyAlignment="1" applyProtection="1">
      <alignment horizontal="center" vertical="center" wrapText="1"/>
    </xf>
    <xf numFmtId="0" fontId="23" fillId="0" borderId="45" xfId="32" applyFont="1" applyBorder="1" applyAlignment="1" applyProtection="1">
      <alignment horizontal="center" vertical="center" wrapText="1"/>
    </xf>
    <xf numFmtId="0" fontId="50" fillId="13" borderId="9" xfId="32" applyFont="1" applyFill="1" applyBorder="1" applyAlignment="1" applyProtection="1">
      <alignment horizontal="center" vertical="center" textRotation="90" wrapText="1"/>
    </xf>
    <xf numFmtId="0" fontId="40" fillId="0" borderId="125" xfId="32" applyFont="1" applyBorder="1" applyAlignment="1" applyProtection="1">
      <alignment horizontal="center" vertical="center"/>
    </xf>
    <xf numFmtId="0" fontId="40" fillId="0" borderId="128" xfId="32" applyFont="1" applyBorder="1" applyAlignment="1" applyProtection="1">
      <alignment horizontal="center" vertical="center"/>
    </xf>
    <xf numFmtId="1" fontId="40" fillId="0" borderId="128" xfId="55" applyNumberFormat="1" applyFont="1" applyBorder="1" applyAlignment="1">
      <alignment horizontal="center" vertical="center"/>
    </xf>
    <xf numFmtId="0" fontId="40" fillId="0" borderId="62" xfId="55" applyFont="1" applyBorder="1" applyAlignment="1">
      <alignment horizontal="center" vertical="center" wrapText="1"/>
    </xf>
    <xf numFmtId="0" fontId="40" fillId="0" borderId="23" xfId="55" applyFont="1" applyBorder="1" applyAlignment="1">
      <alignment horizontal="center" vertical="center" wrapText="1"/>
    </xf>
    <xf numFmtId="0" fontId="20" fillId="0" borderId="27" xfId="55" applyFont="1" applyBorder="1" applyAlignment="1">
      <alignment vertical="center" wrapText="1"/>
    </xf>
    <xf numFmtId="0" fontId="147" fillId="0" borderId="62" xfId="55" applyFont="1" applyBorder="1" applyAlignment="1">
      <alignment horizontal="center" vertical="center" wrapText="1"/>
    </xf>
    <xf numFmtId="0" fontId="20" fillId="0" borderId="23" xfId="55" applyFont="1" applyBorder="1" applyAlignment="1">
      <alignment vertical="center" wrapText="1"/>
    </xf>
    <xf numFmtId="0" fontId="25" fillId="0" borderId="62" xfId="55" applyFont="1" applyBorder="1" applyAlignment="1">
      <alignment horizontal="center" vertical="center" wrapText="1"/>
    </xf>
    <xf numFmtId="0" fontId="18" fillId="0" borderId="0" xfId="55" applyFont="1" applyAlignment="1">
      <alignment horizontal="center"/>
    </xf>
    <xf numFmtId="0" fontId="112" fillId="0" borderId="0" xfId="55" applyFont="1" applyAlignment="1"/>
    <xf numFmtId="0" fontId="19" fillId="0" borderId="0" xfId="55" applyFont="1" applyAlignment="1">
      <alignment horizontal="centerContinuous" vertical="center"/>
    </xf>
    <xf numFmtId="1" fontId="18" fillId="0" borderId="0" xfId="55" applyNumberFormat="1" applyFont="1" applyAlignment="1"/>
    <xf numFmtId="0" fontId="144" fillId="0" borderId="1" xfId="0" applyFont="1" applyBorder="1" applyAlignment="1">
      <alignment horizontal="center" vertical="center"/>
    </xf>
    <xf numFmtId="0" fontId="25" fillId="0" borderId="36" xfId="32" applyFont="1" applyBorder="1" applyAlignment="1" applyProtection="1">
      <alignment vertical="justify"/>
    </xf>
    <xf numFmtId="0" fontId="25" fillId="0" borderId="35" xfId="32" applyFont="1" applyBorder="1" applyAlignment="1" applyProtection="1">
      <alignment vertical="justify"/>
    </xf>
    <xf numFmtId="0" fontId="25" fillId="0" borderId="37" xfId="32" applyFont="1" applyBorder="1" applyAlignment="1" applyProtection="1">
      <alignment vertical="justify"/>
    </xf>
    <xf numFmtId="0" fontId="25" fillId="0" borderId="38" xfId="32" applyFont="1" applyBorder="1" applyAlignment="1" applyProtection="1">
      <alignment vertical="justify"/>
    </xf>
    <xf numFmtId="0" fontId="25" fillId="0" borderId="30" xfId="32" applyFont="1" applyBorder="1" applyAlignment="1" applyProtection="1">
      <alignment vertical="justify"/>
    </xf>
    <xf numFmtId="0" fontId="25" fillId="0" borderId="32" xfId="32" applyFont="1" applyBorder="1" applyAlignment="1" applyProtection="1">
      <alignment vertical="justify"/>
    </xf>
    <xf numFmtId="0" fontId="151" fillId="0" borderId="0" xfId="55">
      <alignment vertical="center"/>
    </xf>
    <xf numFmtId="0" fontId="68" fillId="0" borderId="1" xfId="55" applyFont="1" applyBorder="1" applyAlignment="1">
      <alignment horizontal="center" vertical="center" wrapText="1"/>
    </xf>
    <xf numFmtId="0" fontId="68" fillId="0" borderId="1" xfId="55" applyFont="1" applyBorder="1" applyAlignment="1">
      <alignment horizontal="center"/>
    </xf>
    <xf numFmtId="0" fontId="68" fillId="0" borderId="1" xfId="55" applyFont="1" applyBorder="1" applyAlignment="1">
      <alignment horizontal="center" wrapText="1"/>
    </xf>
    <xf numFmtId="0" fontId="68" fillId="0" borderId="1" xfId="55" applyFont="1" applyBorder="1" applyAlignment="1">
      <alignment horizontal="center" vertical="center"/>
    </xf>
    <xf numFmtId="0" fontId="155" fillId="0" borderId="27" xfId="11" applyFont="1" applyBorder="1" applyAlignment="1" applyProtection="1">
      <alignment horizontal="center" vertical="center" wrapText="1"/>
    </xf>
    <xf numFmtId="0" fontId="82" fillId="0" borderId="1" xfId="11" applyFont="1" applyBorder="1" applyAlignment="1" applyProtection="1">
      <alignment horizontal="center" vertical="center"/>
    </xf>
    <xf numFmtId="0" fontId="105" fillId="0" borderId="1" xfId="11" applyFont="1" applyBorder="1" applyAlignment="1" applyProtection="1">
      <alignment horizontal="center" vertical="center"/>
    </xf>
    <xf numFmtId="0" fontId="156" fillId="0" borderId="1" xfId="11" applyFont="1" applyBorder="1" applyAlignment="1" applyProtection="1">
      <alignment horizontal="center" vertical="center"/>
    </xf>
    <xf numFmtId="165" fontId="156" fillId="0" borderId="1" xfId="11" applyNumberFormat="1" applyFont="1" applyBorder="1" applyAlignment="1" applyProtection="1">
      <alignment horizontal="center" vertical="center"/>
    </xf>
    <xf numFmtId="0" fontId="105" fillId="0" borderId="23" xfId="11" applyFont="1" applyBorder="1" applyAlignment="1" applyProtection="1">
      <alignment horizontal="center" vertical="center"/>
    </xf>
    <xf numFmtId="0" fontId="82" fillId="0" borderId="23" xfId="11" applyFont="1" applyBorder="1" applyAlignment="1" applyProtection="1">
      <alignment horizontal="center" vertical="center"/>
    </xf>
    <xf numFmtId="0" fontId="82" fillId="0" borderId="27" xfId="11" applyFont="1" applyBorder="1" applyAlignment="1" applyProtection="1">
      <alignment horizontal="center" vertical="center"/>
    </xf>
    <xf numFmtId="0" fontId="82" fillId="0" borderId="0" xfId="11" applyFont="1" applyAlignment="1" applyProtection="1">
      <alignment horizontal="center" vertical="center"/>
    </xf>
    <xf numFmtId="0" fontId="105" fillId="0" borderId="27" xfId="11" applyFont="1" applyBorder="1" applyAlignment="1" applyProtection="1">
      <alignment horizontal="center" vertical="center"/>
    </xf>
    <xf numFmtId="0" fontId="105" fillId="0" borderId="0" xfId="11" applyFont="1" applyAlignment="1" applyProtection="1">
      <alignment horizontal="center" vertical="center"/>
    </xf>
    <xf numFmtId="166" fontId="156" fillId="0" borderId="0" xfId="11" applyNumberFormat="1" applyFont="1" applyAlignment="1" applyProtection="1">
      <alignment horizontal="center" vertical="center"/>
    </xf>
    <xf numFmtId="0" fontId="105" fillId="0" borderId="5" xfId="11" applyFont="1" applyBorder="1" applyAlignment="1" applyProtection="1">
      <alignment horizontal="center" vertical="center"/>
    </xf>
    <xf numFmtId="0" fontId="156" fillId="0" borderId="27" xfId="11" applyFont="1" applyBorder="1" applyAlignment="1" applyProtection="1">
      <alignment horizontal="center" vertical="center"/>
    </xf>
    <xf numFmtId="0" fontId="105" fillId="0" borderId="34" xfId="11" applyFont="1" applyBorder="1" applyAlignment="1" applyProtection="1">
      <alignment horizontal="center" vertical="center"/>
    </xf>
    <xf numFmtId="0" fontId="82" fillId="0" borderId="34" xfId="11" applyFont="1" applyBorder="1" applyAlignment="1" applyProtection="1">
      <alignment horizontal="center" vertical="center"/>
    </xf>
    <xf numFmtId="0" fontId="156" fillId="0" borderId="0" xfId="11" applyFont="1" applyAlignment="1" applyProtection="1">
      <alignment horizontal="center" vertical="center"/>
    </xf>
    <xf numFmtId="0" fontId="84" fillId="0" borderId="0" xfId="11" applyFont="1" applyAlignment="1" applyProtection="1">
      <alignment horizontal="center" vertical="center"/>
    </xf>
    <xf numFmtId="0" fontId="18" fillId="4" borderId="0" xfId="55" applyFont="1" applyFill="1" applyAlignment="1"/>
    <xf numFmtId="0" fontId="40" fillId="0" borderId="126" xfId="32" applyFont="1" applyBorder="1" applyAlignment="1" applyProtection="1">
      <alignment vertical="center" wrapText="1"/>
    </xf>
    <xf numFmtId="1" fontId="158" fillId="13" borderId="12" xfId="57" applyNumberFormat="1" applyFont="1" applyFill="1" applyBorder="1" applyAlignment="1" applyProtection="1">
      <alignment horizontal="right" vertical="center"/>
    </xf>
    <xf numFmtId="0" fontId="24" fillId="0" borderId="128" xfId="32" applyFont="1" applyBorder="1" applyAlignment="1" applyProtection="1">
      <alignment horizontal="center" vertical="center" wrapText="1"/>
    </xf>
    <xf numFmtId="0" fontId="26" fillId="0" borderId="128" xfId="32" applyFont="1" applyBorder="1" applyAlignment="1" applyProtection="1">
      <alignment vertical="center" wrapText="1"/>
    </xf>
    <xf numFmtId="0" fontId="18" fillId="0" borderId="0" xfId="55" applyFont="1">
      <alignment vertical="center"/>
    </xf>
    <xf numFmtId="0" fontId="19" fillId="0" borderId="0" xfId="55" applyFont="1" applyAlignment="1"/>
    <xf numFmtId="0" fontId="115" fillId="0" borderId="0" xfId="55" applyFont="1">
      <alignment vertical="center"/>
    </xf>
    <xf numFmtId="0" fontId="39" fillId="0" borderId="126" xfId="32" applyFont="1" applyBorder="1" applyAlignment="1" applyProtection="1">
      <alignment vertical="center" wrapText="1"/>
    </xf>
    <xf numFmtId="1" fontId="158" fillId="13" borderId="33" xfId="57" applyNumberFormat="1" applyFont="1" applyFill="1" applyBorder="1" applyAlignment="1" applyProtection="1">
      <alignment horizontal="right" vertical="center"/>
    </xf>
    <xf numFmtId="0" fontId="30" fillId="0" borderId="0" xfId="55" applyFont="1">
      <alignment vertical="center"/>
    </xf>
    <xf numFmtId="0" fontId="21" fillId="4" borderId="0" xfId="55" applyFont="1" applyFill="1" applyAlignment="1">
      <alignment horizontal="center" vertical="center"/>
    </xf>
    <xf numFmtId="0" fontId="55" fillId="0" borderId="128" xfId="32" applyFont="1" applyBorder="1" applyAlignment="1" applyProtection="1">
      <alignment horizontal="center" vertical="center" wrapText="1"/>
    </xf>
    <xf numFmtId="0" fontId="26" fillId="0" borderId="128" xfId="32" applyFont="1" applyBorder="1" applyAlignment="1" applyProtection="1">
      <alignment horizontal="center" vertical="center" wrapText="1"/>
    </xf>
    <xf numFmtId="0" fontId="131" fillId="0" borderId="0" xfId="55" applyFont="1">
      <alignment vertical="center"/>
    </xf>
    <xf numFmtId="0" fontId="25" fillId="0" borderId="125" xfId="32" applyFont="1" applyBorder="1" applyAlignment="1" applyProtection="1">
      <alignment horizontal="center" vertical="center"/>
    </xf>
    <xf numFmtId="0" fontId="25" fillId="0" borderId="128" xfId="32" applyFont="1" applyBorder="1" applyAlignment="1" applyProtection="1">
      <alignment horizontal="center" vertical="center"/>
    </xf>
    <xf numFmtId="1" fontId="25" fillId="0" borderId="128" xfId="55" applyNumberFormat="1" applyFont="1" applyBorder="1" applyAlignment="1">
      <alignment horizontal="center" vertical="center"/>
    </xf>
    <xf numFmtId="0" fontId="18" fillId="0" borderId="0" xfId="55" applyFont="1" applyAlignment="1">
      <alignment horizontal="center" vertical="center"/>
    </xf>
    <xf numFmtId="0" fontId="161" fillId="0" borderId="12" xfId="0" applyFont="1" applyBorder="1" applyAlignment="1">
      <alignment horizontal="center" vertical="center"/>
    </xf>
    <xf numFmtId="0" fontId="25" fillId="0" borderId="0" xfId="55" applyFont="1" applyAlignment="1">
      <alignment horizontal="center" vertical="center"/>
    </xf>
    <xf numFmtId="0" fontId="55" fillId="0" borderId="0" xfId="55" applyFont="1" applyAlignment="1">
      <alignment vertical="center"/>
    </xf>
    <xf numFmtId="0" fontId="162" fillId="0" borderId="0" xfId="55" applyFont="1" applyAlignment="1">
      <alignment vertical="center"/>
    </xf>
    <xf numFmtId="0" fontId="55" fillId="4" borderId="0" xfId="55" applyFont="1" applyFill="1" applyAlignment="1">
      <alignment vertical="center"/>
    </xf>
    <xf numFmtId="0" fontId="18" fillId="0" borderId="0" xfId="55" applyFont="1" applyAlignment="1">
      <alignment horizontal="center"/>
    </xf>
    <xf numFmtId="1" fontId="40" fillId="0" borderId="128" xfId="55" applyNumberFormat="1" applyFont="1" applyBorder="1" applyAlignment="1">
      <alignment horizontal="center" vertical="center"/>
    </xf>
    <xf numFmtId="0" fontId="40" fillId="0" borderId="128" xfId="32" applyFont="1" applyBorder="1" applyAlignment="1" applyProtection="1">
      <alignment horizontal="center" vertical="center" wrapText="1"/>
    </xf>
    <xf numFmtId="0" fontId="26" fillId="0" borderId="128" xfId="32" applyFont="1" applyBorder="1" applyAlignment="1" applyProtection="1">
      <alignment horizontal="center" vertical="center" wrapText="1"/>
    </xf>
    <xf numFmtId="0" fontId="0" fillId="0" borderId="0" xfId="0"/>
    <xf numFmtId="0" fontId="25" fillId="0" borderId="128" xfId="32" applyFont="1" applyBorder="1" applyAlignment="1" applyProtection="1">
      <alignment horizontal="center" vertical="center" wrapText="1"/>
    </xf>
    <xf numFmtId="0" fontId="34" fillId="0" borderId="128" xfId="32" applyFont="1" applyBorder="1" applyAlignment="1" applyProtection="1">
      <alignment horizontal="right" vertical="center" wrapText="1"/>
    </xf>
    <xf numFmtId="0" fontId="26" fillId="0" borderId="165" xfId="58" applyFont="1" applyBorder="1" applyAlignment="1">
      <alignment vertical="center"/>
    </xf>
    <xf numFmtId="0" fontId="26" fillId="0" borderId="56" xfId="58" applyFont="1" applyBorder="1" applyAlignment="1">
      <alignment vertical="center"/>
    </xf>
    <xf numFmtId="0" fontId="153" fillId="7" borderId="92" xfId="58" applyFont="1" applyFill="1" applyBorder="1" applyAlignment="1">
      <alignment vertical="center" wrapText="1"/>
    </xf>
    <xf numFmtId="0" fontId="19" fillId="0" borderId="0" xfId="55" applyFont="1" applyAlignment="1">
      <alignment horizontal="center" vertical="center"/>
    </xf>
    <xf numFmtId="0" fontId="18" fillId="0" borderId="0" xfId="56" applyFont="1"/>
    <xf numFmtId="0" fontId="18" fillId="0" borderId="0" xfId="56" applyFont="1" applyAlignment="1">
      <alignment horizontal="center"/>
    </xf>
    <xf numFmtId="0" fontId="24" fillId="0" borderId="56" xfId="58" applyFont="1" applyBorder="1" applyAlignment="1">
      <alignment vertical="center" wrapText="1"/>
    </xf>
    <xf numFmtId="0" fontId="40" fillId="0" borderId="125" xfId="58" applyFont="1" applyBorder="1" applyAlignment="1">
      <alignment horizontal="center" vertical="center"/>
    </xf>
    <xf numFmtId="0" fontId="40" fillId="0" borderId="128" xfId="58" applyFont="1" applyBorder="1" applyAlignment="1">
      <alignment horizontal="center" vertical="center"/>
    </xf>
    <xf numFmtId="1" fontId="40" fillId="0" borderId="128" xfId="56" applyNumberFormat="1" applyFont="1" applyBorder="1" applyAlignment="1">
      <alignment horizontal="center" vertical="center"/>
    </xf>
    <xf numFmtId="0" fontId="40" fillId="0" borderId="128" xfId="58" applyFont="1" applyBorder="1" applyAlignment="1">
      <alignment horizontal="center" vertical="center" wrapText="1"/>
    </xf>
    <xf numFmtId="0" fontId="39" fillId="0" borderId="128" xfId="58" applyFont="1" applyBorder="1" applyAlignment="1">
      <alignment vertical="center" wrapText="1"/>
    </xf>
    <xf numFmtId="0" fontId="26" fillId="0" borderId="128" xfId="58" applyFont="1" applyBorder="1" applyAlignment="1">
      <alignment vertical="center" wrapText="1"/>
    </xf>
    <xf numFmtId="0" fontId="18" fillId="0" borderId="0" xfId="0" applyFont="1" applyAlignment="1">
      <alignment vertical="center"/>
    </xf>
    <xf numFmtId="0" fontId="20" fillId="0" borderId="128" xfId="32" applyFont="1" applyBorder="1" applyAlignment="1" applyProtection="1">
      <alignment horizontal="center" vertical="center" wrapText="1"/>
    </xf>
    <xf numFmtId="0" fontId="105" fillId="0" borderId="1" xfId="11" applyFont="1" applyBorder="1" applyAlignment="1" applyProtection="1">
      <alignment horizontal="center" vertical="center" wrapText="1"/>
    </xf>
    <xf numFmtId="0" fontId="43" fillId="0" borderId="1" xfId="11" applyFont="1" applyBorder="1" applyAlignment="1" applyProtection="1">
      <alignment horizontal="center" vertical="center" wrapText="1"/>
    </xf>
    <xf numFmtId="0" fontId="164" fillId="0" borderId="1" xfId="11" applyFont="1" applyBorder="1" applyAlignment="1" applyProtection="1">
      <alignment horizontal="center" vertical="center" wrapText="1"/>
    </xf>
    <xf numFmtId="0" fontId="117" fillId="0" borderId="1" xfId="11" applyFont="1" applyBorder="1" applyAlignment="1" applyProtection="1">
      <alignment horizontal="center" vertical="center" wrapText="1"/>
    </xf>
    <xf numFmtId="0" fontId="43" fillId="0" borderId="1" xfId="11" applyFont="1" applyBorder="1" applyAlignment="1" applyProtection="1">
      <alignment horizontal="center" vertical="center"/>
    </xf>
    <xf numFmtId="0" fontId="164" fillId="0" borderId="1" xfId="11" applyFont="1" applyBorder="1" applyAlignment="1" applyProtection="1">
      <alignment horizontal="center" vertical="center"/>
    </xf>
    <xf numFmtId="0" fontId="165" fillId="0" borderId="1" xfId="11" applyFont="1" applyBorder="1" applyAlignment="1" applyProtection="1">
      <alignment horizontal="center" vertical="center"/>
    </xf>
    <xf numFmtId="0" fontId="166" fillId="0" borderId="1" xfId="11" applyFont="1" applyBorder="1" applyAlignment="1" applyProtection="1">
      <alignment horizontal="center" vertical="center"/>
    </xf>
    <xf numFmtId="0" fontId="20" fillId="0" borderId="0" xfId="36" applyFont="1" applyAlignment="1">
      <alignment horizontal="left" vertical="center" indent="11"/>
    </xf>
    <xf numFmtId="0" fontId="167" fillId="0" borderId="0" xfId="61" applyAlignment="1">
      <alignment horizontal="left" vertical="top"/>
    </xf>
    <xf numFmtId="0" fontId="170" fillId="0" borderId="213" xfId="61" applyFont="1" applyBorder="1" applyAlignment="1">
      <alignment horizontal="center" vertical="center" wrapText="1"/>
    </xf>
    <xf numFmtId="0" fontId="171" fillId="0" borderId="7" xfId="61" applyFont="1" applyBorder="1" applyAlignment="1">
      <alignment horizontal="center" vertical="center" wrapText="1"/>
    </xf>
    <xf numFmtId="0" fontId="171" fillId="0" borderId="213" xfId="61" applyFont="1" applyBorder="1" applyAlignment="1">
      <alignment horizontal="center" vertical="center" wrapText="1"/>
    </xf>
    <xf numFmtId="0" fontId="172" fillId="0" borderId="7" xfId="61" applyFont="1" applyBorder="1" applyAlignment="1">
      <alignment horizontal="center" vertical="center" wrapText="1"/>
    </xf>
    <xf numFmtId="0" fontId="172" fillId="0" borderId="12" xfId="61" applyFont="1" applyBorder="1" applyAlignment="1">
      <alignment horizontal="center" vertical="center" wrapText="1"/>
    </xf>
    <xf numFmtId="0" fontId="170" fillId="0" borderId="20" xfId="61" applyFont="1" applyBorder="1" applyAlignment="1">
      <alignment horizontal="center" vertical="center" wrapText="1"/>
    </xf>
    <xf numFmtId="1" fontId="173" fillId="0" borderId="60" xfId="61" applyNumberFormat="1" applyFont="1" applyBorder="1" applyAlignment="1">
      <alignment horizontal="center" vertical="center" shrinkToFit="1"/>
    </xf>
    <xf numFmtId="0" fontId="167" fillId="0" borderId="58" xfId="61" applyBorder="1" applyAlignment="1">
      <alignment horizontal="center" vertical="center" wrapText="1"/>
    </xf>
    <xf numFmtId="0" fontId="167" fillId="0" borderId="59" xfId="61" applyBorder="1" applyAlignment="1">
      <alignment horizontal="center" vertical="center" wrapText="1"/>
    </xf>
    <xf numFmtId="1" fontId="173" fillId="0" borderId="53" xfId="61" applyNumberFormat="1" applyFont="1" applyBorder="1" applyAlignment="1">
      <alignment horizontal="center" vertical="center" shrinkToFit="1"/>
    </xf>
    <xf numFmtId="0" fontId="167" fillId="0" borderId="1" xfId="61" applyBorder="1" applyAlignment="1">
      <alignment horizontal="center" vertical="center" wrapText="1"/>
    </xf>
    <xf numFmtId="0" fontId="167" fillId="0" borderId="54" xfId="61" applyBorder="1" applyAlignment="1">
      <alignment horizontal="center" vertical="center" wrapText="1"/>
    </xf>
    <xf numFmtId="0" fontId="167" fillId="0" borderId="1" xfId="61" applyFont="1" applyBorder="1" applyAlignment="1">
      <alignment horizontal="center" vertical="center" wrapText="1"/>
    </xf>
    <xf numFmtId="0" fontId="167" fillId="0" borderId="1" xfId="61" applyFont="1" applyBorder="1" applyAlignment="1">
      <alignment horizontal="center" vertical="center"/>
    </xf>
    <xf numFmtId="0" fontId="167" fillId="0" borderId="1" xfId="61" applyBorder="1" applyAlignment="1">
      <alignment horizontal="center" vertical="center"/>
    </xf>
    <xf numFmtId="0" fontId="167" fillId="0" borderId="1" xfId="61" applyFont="1" applyBorder="1" applyAlignment="1">
      <alignment horizontal="center" vertical="top"/>
    </xf>
    <xf numFmtId="0" fontId="167" fillId="0" borderId="5" xfId="61" applyFont="1" applyBorder="1" applyAlignment="1">
      <alignment horizontal="center" vertical="top"/>
    </xf>
    <xf numFmtId="0" fontId="167" fillId="0" borderId="5" xfId="61" applyFont="1" applyBorder="1" applyAlignment="1">
      <alignment horizontal="center" vertical="center"/>
    </xf>
    <xf numFmtId="0" fontId="167" fillId="0" borderId="5" xfId="61" applyBorder="1" applyAlignment="1">
      <alignment horizontal="center" vertical="center"/>
    </xf>
    <xf numFmtId="0" fontId="167" fillId="0" borderId="1" xfId="61" applyBorder="1" applyAlignment="1">
      <alignment horizontal="center" vertical="top"/>
    </xf>
    <xf numFmtId="1" fontId="173" fillId="0" borderId="55" xfId="61" applyNumberFormat="1" applyFont="1" applyBorder="1" applyAlignment="1">
      <alignment horizontal="center" vertical="center" shrinkToFit="1"/>
    </xf>
    <xf numFmtId="0" fontId="167" fillId="0" borderId="56" xfId="61" applyBorder="1" applyAlignment="1">
      <alignment horizontal="center" vertical="center" wrapText="1"/>
    </xf>
    <xf numFmtId="0" fontId="167" fillId="0" borderId="56" xfId="61" applyBorder="1" applyAlignment="1">
      <alignment horizontal="center" vertical="top"/>
    </xf>
    <xf numFmtId="0" fontId="167" fillId="0" borderId="56" xfId="61" applyFont="1" applyBorder="1" applyAlignment="1">
      <alignment horizontal="center" vertical="center"/>
    </xf>
    <xf numFmtId="0" fontId="167" fillId="0" borderId="56" xfId="61" applyBorder="1" applyAlignment="1">
      <alignment horizontal="center" vertical="center"/>
    </xf>
    <xf numFmtId="0" fontId="167" fillId="0" borderId="57" xfId="61" applyBorder="1" applyAlignment="1">
      <alignment horizontal="center" vertical="center" wrapText="1"/>
    </xf>
    <xf numFmtId="0" fontId="167" fillId="0" borderId="0" xfId="61" applyAlignment="1">
      <alignment horizontal="center" vertical="center"/>
    </xf>
    <xf numFmtId="0" fontId="36" fillId="0" borderId="1" xfId="11" applyFont="1" applyBorder="1" applyAlignment="1" applyProtection="1">
      <alignment horizontal="center" vertical="center" wrapText="1"/>
    </xf>
    <xf numFmtId="0" fontId="38" fillId="0" borderId="1" xfId="11" applyFont="1" applyBorder="1" applyAlignment="1" applyProtection="1">
      <alignment horizontal="center" vertical="center" wrapText="1"/>
    </xf>
    <xf numFmtId="0" fontId="120" fillId="0" borderId="1" xfId="11" applyFont="1" applyBorder="1" applyAlignment="1" applyProtection="1">
      <alignment horizontal="center" vertical="center" wrapText="1"/>
    </xf>
    <xf numFmtId="0" fontId="175" fillId="0" borderId="1" xfId="11" applyFont="1" applyBorder="1" applyAlignment="1" applyProtection="1">
      <alignment horizontal="center" vertical="center" wrapText="1"/>
    </xf>
    <xf numFmtId="0" fontId="176" fillId="0" borderId="1" xfId="11" applyFont="1" applyBorder="1" applyAlignment="1" applyProtection="1">
      <alignment horizontal="center" vertical="center" wrapText="1"/>
    </xf>
    <xf numFmtId="0" fontId="81" fillId="0" borderId="1" xfId="11" applyFont="1" applyBorder="1" applyAlignment="1" applyProtection="1">
      <alignment horizontal="center" vertical="center"/>
    </xf>
    <xf numFmtId="0" fontId="101" fillId="0" borderId="1" xfId="11" applyFont="1" applyBorder="1" applyAlignment="1" applyProtection="1">
      <alignment horizontal="center" vertical="center"/>
    </xf>
    <xf numFmtId="0" fontId="101" fillId="0" borderId="1" xfId="11" applyFont="1" applyBorder="1" applyAlignment="1" applyProtection="1">
      <alignment horizontal="center" vertical="center" wrapText="1"/>
    </xf>
    <xf numFmtId="0" fontId="177" fillId="0" borderId="1" xfId="11" applyFont="1" applyBorder="1" applyAlignment="1" applyProtection="1">
      <alignment horizontal="center" vertical="center"/>
    </xf>
    <xf numFmtId="0" fontId="178" fillId="0" borderId="1" xfId="11" applyFont="1" applyBorder="1" applyAlignment="1" applyProtection="1">
      <alignment horizontal="center" vertical="center"/>
    </xf>
    <xf numFmtId="0" fontId="179" fillId="0" borderId="1" xfId="11" applyFont="1" applyBorder="1" applyAlignment="1" applyProtection="1">
      <alignment horizontal="center" vertical="center"/>
    </xf>
    <xf numFmtId="0" fontId="177" fillId="0" borderId="1" xfId="11" applyFont="1" applyBorder="1" applyAlignment="1" applyProtection="1">
      <alignment horizontal="center" vertical="center" wrapText="1"/>
    </xf>
    <xf numFmtId="0" fontId="180" fillId="0" borderId="1" xfId="11" applyFont="1" applyBorder="1" applyAlignment="1" applyProtection="1">
      <alignment horizontal="center" vertical="center"/>
    </xf>
    <xf numFmtId="0" fontId="59" fillId="0" borderId="0" xfId="36" applyAlignment="1">
      <alignment vertical="center" wrapText="1"/>
    </xf>
    <xf numFmtId="0" fontId="84" fillId="0" borderId="0" xfId="60" applyFont="1" applyAlignment="1" applyProtection="1">
      <alignment vertical="center"/>
    </xf>
    <xf numFmtId="0" fontId="128" fillId="0" borderId="0" xfId="60" applyFont="1" applyAlignment="1" applyProtection="1">
      <alignment vertical="center"/>
    </xf>
    <xf numFmtId="0" fontId="65" fillId="0" borderId="0" xfId="60" applyFont="1" applyAlignment="1" applyProtection="1">
      <alignment vertical="center"/>
    </xf>
    <xf numFmtId="0" fontId="128" fillId="0" borderId="0" xfId="60" applyFont="1" applyProtection="1"/>
    <xf numFmtId="0" fontId="128" fillId="0" borderId="0" xfId="60" applyFont="1" applyAlignment="1" applyProtection="1">
      <alignment wrapText="1"/>
    </xf>
    <xf numFmtId="0" fontId="128" fillId="0" borderId="0" xfId="60" applyFont="1" applyAlignment="1" applyProtection="1">
      <alignment horizontal="center"/>
    </xf>
    <xf numFmtId="0" fontId="84" fillId="0" borderId="0" xfId="60" applyFont="1" applyProtection="1"/>
    <xf numFmtId="0" fontId="128" fillId="0" borderId="18" xfId="60" applyFont="1" applyBorder="1" applyAlignment="1" applyProtection="1">
      <alignment vertical="center"/>
    </xf>
    <xf numFmtId="0" fontId="67" fillId="0" borderId="2" xfId="60" applyFont="1" applyBorder="1" applyAlignment="1" applyProtection="1">
      <alignment horizontal="center" vertical="center" wrapText="1"/>
    </xf>
    <xf numFmtId="0" fontId="67" fillId="0" borderId="3" xfId="60" applyFont="1" applyBorder="1" applyAlignment="1" applyProtection="1">
      <alignment horizontal="center" vertical="center" wrapText="1"/>
    </xf>
    <xf numFmtId="0" fontId="84" fillId="0" borderId="3" xfId="60" applyFont="1" applyBorder="1" applyAlignment="1" applyProtection="1">
      <alignment horizontal="center" vertical="center" wrapText="1"/>
    </xf>
    <xf numFmtId="0" fontId="67" fillId="0" borderId="4" xfId="60" applyFont="1" applyBorder="1" applyAlignment="1" applyProtection="1">
      <alignment horizontal="center" vertical="center" wrapText="1"/>
    </xf>
    <xf numFmtId="0" fontId="26" fillId="0" borderId="1" xfId="59" applyFont="1" applyBorder="1" applyAlignment="1" applyProtection="1">
      <alignment horizontal="center" vertical="center"/>
    </xf>
    <xf numFmtId="49" fontId="26" fillId="0" borderId="1" xfId="59" applyNumberFormat="1" applyFont="1" applyBorder="1" applyAlignment="1" applyProtection="1">
      <alignment horizontal="center" vertical="center"/>
    </xf>
    <xf numFmtId="0" fontId="65" fillId="0" borderId="27" xfId="60" applyFont="1" applyBorder="1" applyAlignment="1" applyProtection="1">
      <alignment horizontal="center" vertical="center"/>
    </xf>
    <xf numFmtId="49" fontId="26" fillId="0" borderId="1" xfId="60" applyNumberFormat="1" applyFont="1" applyBorder="1" applyAlignment="1" applyProtection="1">
      <alignment horizontal="center" vertical="center"/>
    </xf>
    <xf numFmtId="0" fontId="128" fillId="0" borderId="27" xfId="60" applyFont="1" applyBorder="1" applyAlignment="1" applyProtection="1">
      <alignment horizontal="center" vertical="center"/>
    </xf>
    <xf numFmtId="0" fontId="128" fillId="0" borderId="1" xfId="60" applyFont="1" applyBorder="1" applyAlignment="1" applyProtection="1">
      <alignment horizontal="center" vertical="center"/>
    </xf>
    <xf numFmtId="49" fontId="26" fillId="0" borderId="5" xfId="59" applyNumberFormat="1" applyFont="1" applyBorder="1" applyAlignment="1" applyProtection="1">
      <alignment horizontal="center" vertical="center"/>
    </xf>
    <xf numFmtId="49" fontId="30" fillId="0" borderId="1" xfId="60" applyNumberFormat="1" applyFont="1" applyBorder="1" applyAlignment="1" applyProtection="1">
      <alignment horizontal="center" vertical="center"/>
    </xf>
    <xf numFmtId="0" fontId="65" fillId="0" borderId="1" xfId="60" applyFont="1" applyBorder="1" applyAlignment="1" applyProtection="1">
      <alignment horizontal="center" vertical="center"/>
    </xf>
    <xf numFmtId="0" fontId="26" fillId="0" borderId="1" xfId="60" applyFont="1" applyBorder="1" applyAlignment="1" applyProtection="1">
      <alignment horizontal="center" vertical="center" wrapText="1"/>
    </xf>
    <xf numFmtId="0" fontId="26" fillId="0" borderId="5" xfId="59" applyFont="1" applyBorder="1" applyAlignment="1" applyProtection="1">
      <alignment horizontal="center" vertical="center"/>
    </xf>
    <xf numFmtId="49" fontId="26" fillId="0" borderId="5" xfId="60" applyNumberFormat="1" applyFont="1" applyBorder="1" applyAlignment="1" applyProtection="1">
      <alignment horizontal="center" vertical="center"/>
    </xf>
    <xf numFmtId="0" fontId="65" fillId="0" borderId="1" xfId="60" applyFont="1" applyBorder="1" applyAlignment="1" applyProtection="1">
      <alignment vertical="center"/>
    </xf>
    <xf numFmtId="0" fontId="65" fillId="0" borderId="1" xfId="60" applyFont="1" applyBorder="1" applyAlignment="1" applyProtection="1">
      <alignment vertical="center" wrapText="1"/>
    </xf>
    <xf numFmtId="0" fontId="84" fillId="0" borderId="1" xfId="60" applyFont="1" applyBorder="1" applyProtection="1"/>
    <xf numFmtId="0" fontId="68" fillId="0" borderId="34" xfId="60" applyFont="1" applyBorder="1" applyProtection="1"/>
    <xf numFmtId="0" fontId="68" fillId="0" borderId="0" xfId="60" applyFont="1" applyProtection="1"/>
    <xf numFmtId="0" fontId="84" fillId="0" borderId="0" xfId="60" applyFont="1" applyAlignment="1" applyProtection="1">
      <alignment wrapText="1"/>
    </xf>
    <xf numFmtId="0" fontId="0" fillId="0" borderId="0" xfId="0" applyAlignment="1">
      <alignment wrapText="1"/>
    </xf>
    <xf numFmtId="0" fontId="43" fillId="0" borderId="16" xfId="0" applyFont="1" applyBorder="1" applyAlignment="1">
      <alignment wrapText="1"/>
    </xf>
    <xf numFmtId="0" fontId="38" fillId="0" borderId="0" xfId="0" applyFont="1" applyAlignment="1">
      <alignment wrapText="1"/>
    </xf>
    <xf numFmtId="0" fontId="38" fillId="0" borderId="17" xfId="0" applyFont="1" applyBorder="1" applyAlignment="1">
      <alignment wrapText="1"/>
    </xf>
    <xf numFmtId="0" fontId="181" fillId="0" borderId="0" xfId="0" applyFont="1" applyAlignment="1">
      <alignment horizontal="left" vertical="top" wrapText="1"/>
    </xf>
    <xf numFmtId="0" fontId="181" fillId="0" borderId="17" xfId="0" applyFont="1" applyBorder="1" applyAlignment="1">
      <alignment horizontal="left" vertical="top" wrapText="1"/>
    </xf>
    <xf numFmtId="0" fontId="181" fillId="0" borderId="16" xfId="0" applyFont="1" applyBorder="1" applyAlignment="1">
      <alignment horizontal="left" vertical="top" wrapText="1"/>
    </xf>
    <xf numFmtId="0" fontId="181" fillId="0" borderId="0" xfId="0" applyFont="1" applyAlignment="1">
      <alignment horizontal="center" vertical="top" wrapText="1"/>
    </xf>
    <xf numFmtId="0" fontId="181" fillId="0" borderId="0" xfId="0" applyFont="1" applyAlignment="1">
      <alignment wrapText="1"/>
    </xf>
    <xf numFmtId="0" fontId="181" fillId="0" borderId="17" xfId="0" applyFont="1" applyBorder="1" applyAlignment="1">
      <alignment wrapText="1"/>
    </xf>
    <xf numFmtId="0" fontId="181" fillId="0" borderId="0" xfId="0" applyFont="1" applyAlignment="1">
      <alignment horizontal="left" wrapText="1"/>
    </xf>
    <xf numFmtId="0" fontId="181" fillId="0" borderId="17" xfId="0" applyFont="1" applyBorder="1" applyAlignment="1">
      <alignment horizontal="left" wrapText="1"/>
    </xf>
    <xf numFmtId="0" fontId="182" fillId="0" borderId="0" xfId="0" applyFont="1" applyAlignment="1">
      <alignment wrapText="1"/>
    </xf>
    <xf numFmtId="0" fontId="0" fillId="0" borderId="0" xfId="0" applyAlignment="1">
      <alignment vertical="center" wrapText="1"/>
    </xf>
    <xf numFmtId="0" fontId="0" fillId="2" borderId="0" xfId="0" applyFill="1" applyAlignment="1">
      <alignment wrapText="1"/>
    </xf>
    <xf numFmtId="0" fontId="0" fillId="0" borderId="51" xfId="0" applyBorder="1" applyAlignment="1">
      <alignment wrapText="1"/>
    </xf>
    <xf numFmtId="0" fontId="0" fillId="0" borderId="31" xfId="0" applyBorder="1" applyAlignment="1">
      <alignment wrapText="1"/>
    </xf>
    <xf numFmtId="0" fontId="0" fillId="0" borderId="17" xfId="0" applyBorder="1" applyAlignment="1">
      <alignment wrapText="1"/>
    </xf>
    <xf numFmtId="0" fontId="2" fillId="0" borderId="18" xfId="0" applyFont="1" applyBorder="1" applyAlignment="1">
      <alignment wrapText="1"/>
    </xf>
    <xf numFmtId="0" fontId="184" fillId="0" borderId="0" xfId="62" applyFont="1" applyProtection="1"/>
    <xf numFmtId="0" fontId="60" fillId="0" borderId="0" xfId="62" applyProtection="1"/>
    <xf numFmtId="0" fontId="70" fillId="0" borderId="0" xfId="63" applyFont="1"/>
    <xf numFmtId="0" fontId="45" fillId="0" borderId="0" xfId="63"/>
    <xf numFmtId="0" fontId="83" fillId="0" borderId="0" xfId="62" applyFont="1" applyProtection="1"/>
    <xf numFmtId="0" fontId="85" fillId="0" borderId="0" xfId="62" applyFont="1" applyProtection="1"/>
    <xf numFmtId="0" fontId="84" fillId="0" borderId="0" xfId="62" applyFont="1" applyProtection="1"/>
    <xf numFmtId="0" fontId="26" fillId="0" borderId="1" xfId="1" applyFont="1" applyBorder="1" applyAlignment="1">
      <alignment horizontal="center" vertical="center" wrapText="1"/>
    </xf>
    <xf numFmtId="0" fontId="30" fillId="0" borderId="1" xfId="1" applyFont="1" applyBorder="1" applyAlignment="1">
      <alignment horizontal="center" vertical="center" wrapText="1"/>
    </xf>
    <xf numFmtId="0" fontId="0" fillId="0" borderId="0" xfId="0"/>
    <xf numFmtId="0" fontId="191" fillId="0" borderId="0" xfId="55" applyFont="1" applyAlignment="1"/>
    <xf numFmtId="0" fontId="192" fillId="4" borderId="0" xfId="55" applyFont="1" applyFill="1">
      <alignment vertical="center"/>
    </xf>
    <xf numFmtId="0" fontId="196" fillId="0" borderId="0" xfId="32" applyFont="1" applyAlignment="1" applyProtection="1">
      <alignment horizontal="center" vertical="center"/>
    </xf>
    <xf numFmtId="0" fontId="199" fillId="0" borderId="125" xfId="32" applyFont="1" applyBorder="1" applyAlignment="1" applyProtection="1">
      <alignment horizontal="center" vertical="center"/>
    </xf>
    <xf numFmtId="0" fontId="199" fillId="0" borderId="128" xfId="32" applyFont="1" applyBorder="1" applyAlignment="1" applyProtection="1">
      <alignment horizontal="center" vertical="center"/>
    </xf>
    <xf numFmtId="1" fontId="199" fillId="0" borderId="128" xfId="55" applyNumberFormat="1" applyFont="1" applyBorder="1" applyAlignment="1">
      <alignment horizontal="center" vertical="center"/>
    </xf>
    <xf numFmtId="0" fontId="199" fillId="0" borderId="128" xfId="32" applyFont="1" applyBorder="1" applyAlignment="1" applyProtection="1">
      <alignment vertical="center" wrapText="1"/>
    </xf>
    <xf numFmtId="0" fontId="193" fillId="0" borderId="128" xfId="32" applyFont="1" applyBorder="1" applyAlignment="1" applyProtection="1">
      <alignment vertical="center" wrapText="1"/>
    </xf>
    <xf numFmtId="0" fontId="191" fillId="0" borderId="0" xfId="55" applyFont="1" applyAlignment="1">
      <alignment horizontal="center" vertical="center"/>
    </xf>
    <xf numFmtId="0" fontId="147" fillId="0" borderId="27" xfId="55" applyFont="1" applyBorder="1" applyAlignment="1">
      <alignment vertical="center" wrapText="1"/>
    </xf>
    <xf numFmtId="0" fontId="147" fillId="0" borderId="128" xfId="32" applyFont="1" applyBorder="1" applyAlignment="1" applyProtection="1">
      <alignment horizontal="center" vertical="center"/>
    </xf>
    <xf numFmtId="0" fontId="147" fillId="0" borderId="128" xfId="32" applyFont="1" applyBorder="1" applyAlignment="1" applyProtection="1">
      <alignment vertical="center" wrapText="1"/>
    </xf>
    <xf numFmtId="0" fontId="147" fillId="0" borderId="125" xfId="32" applyFont="1" applyBorder="1" applyAlignment="1" applyProtection="1">
      <alignment horizontal="center" vertical="center"/>
    </xf>
    <xf numFmtId="1" fontId="147" fillId="0" borderId="128" xfId="55" applyNumberFormat="1" applyFont="1" applyBorder="1" applyAlignment="1">
      <alignment horizontal="center" vertical="center"/>
    </xf>
    <xf numFmtId="0" fontId="25" fillId="0" borderId="128" xfId="32" applyFont="1" applyBorder="1" applyAlignment="1" applyProtection="1">
      <alignment vertical="center" wrapText="1"/>
    </xf>
    <xf numFmtId="0" fontId="200" fillId="0" borderId="0" xfId="55" applyFont="1" applyAlignment="1"/>
    <xf numFmtId="0" fontId="191" fillId="0" borderId="0" xfId="55" applyFont="1" applyAlignment="1">
      <alignment horizontal="center"/>
    </xf>
    <xf numFmtId="0" fontId="201" fillId="0" borderId="0" xfId="55" applyFont="1" applyAlignment="1"/>
    <xf numFmtId="0" fontId="198" fillId="0" borderId="0" xfId="55" applyFont="1" applyAlignment="1">
      <alignment horizontal="centerContinuous" vertical="center"/>
    </xf>
    <xf numFmtId="0" fontId="24" fillId="0" borderId="27" xfId="55" applyFont="1" applyBorder="1" applyAlignment="1">
      <alignment vertical="center" wrapText="1"/>
    </xf>
    <xf numFmtId="0" fontId="20" fillId="0" borderId="27" xfId="55" applyFont="1" applyBorder="1">
      <alignment vertical="center"/>
    </xf>
    <xf numFmtId="0" fontId="46" fillId="17" borderId="0" xfId="0" applyFont="1" applyFill="1" applyBorder="1" applyAlignment="1">
      <alignment horizontal="center" vertical="center"/>
    </xf>
    <xf numFmtId="0" fontId="70" fillId="0" borderId="112" xfId="0" applyFont="1" applyBorder="1" applyAlignment="1">
      <alignment horizontal="center" vertical="center"/>
    </xf>
    <xf numFmtId="0" fontId="133" fillId="0" borderId="112" xfId="0" applyFont="1" applyBorder="1" applyAlignment="1">
      <alignment horizontal="center" vertical="center"/>
    </xf>
    <xf numFmtId="0" fontId="0" fillId="0" borderId="0" xfId="0"/>
    <xf numFmtId="0" fontId="90" fillId="0" borderId="1" xfId="0" applyFont="1" applyFill="1" applyBorder="1" applyAlignment="1">
      <alignment horizontal="center" vertical="center"/>
    </xf>
    <xf numFmtId="0" fontId="69" fillId="0" borderId="1" xfId="36" applyFont="1" applyFill="1" applyBorder="1" applyAlignment="1">
      <alignment horizontal="center" vertical="center"/>
    </xf>
    <xf numFmtId="0" fontId="70" fillId="0" borderId="112" xfId="0" applyFont="1" applyFill="1" applyBorder="1" applyAlignment="1">
      <alignment horizontal="center" vertical="center"/>
    </xf>
    <xf numFmtId="0" fontId="70" fillId="0" borderId="109" xfId="0" applyFont="1" applyFill="1" applyBorder="1" applyAlignment="1">
      <alignment horizontal="center" vertical="center"/>
    </xf>
    <xf numFmtId="0" fontId="91" fillId="0" borderId="1" xfId="0" applyFont="1" applyFill="1" applyBorder="1" applyAlignment="1">
      <alignment horizontal="center" vertical="center"/>
    </xf>
    <xf numFmtId="0" fontId="92" fillId="0" borderId="1" xfId="0" applyFont="1" applyFill="1" applyBorder="1" applyAlignment="1">
      <alignment horizontal="center" vertical="center" wrapText="1"/>
    </xf>
    <xf numFmtId="0" fontId="90" fillId="0" borderId="0" xfId="0" applyFont="1" applyFill="1" applyAlignment="1">
      <alignment horizontal="center" vertical="center"/>
    </xf>
    <xf numFmtId="0" fontId="3" fillId="0" borderId="0" xfId="0" applyFont="1" applyFill="1" applyAlignment="1">
      <alignment horizontal="center" vertical="center"/>
    </xf>
    <xf numFmtId="0" fontId="69" fillId="0" borderId="0" xfId="36" applyFont="1" applyFill="1" applyAlignment="1">
      <alignment horizontal="center" vertical="center"/>
    </xf>
    <xf numFmtId="0" fontId="46" fillId="0" borderId="1" xfId="0" applyFont="1" applyFill="1" applyBorder="1" applyAlignment="1">
      <alignment horizontal="center" vertical="center"/>
    </xf>
    <xf numFmtId="0" fontId="133" fillId="0" borderId="112" xfId="0" applyFont="1" applyFill="1" applyBorder="1" applyAlignment="1">
      <alignment horizontal="center" vertical="center"/>
    </xf>
    <xf numFmtId="0" fontId="133" fillId="0" borderId="109" xfId="0" applyFont="1" applyFill="1" applyBorder="1" applyAlignment="1">
      <alignment horizontal="center" vertical="center"/>
    </xf>
    <xf numFmtId="0" fontId="134" fillId="0" borderId="109" xfId="0" applyFont="1" applyFill="1" applyBorder="1" applyAlignment="1">
      <alignment horizontal="center"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xf>
    <xf numFmtId="0" fontId="135" fillId="0" borderId="109" xfId="0" applyFont="1" applyFill="1" applyBorder="1" applyAlignment="1">
      <alignment horizontal="center" vertical="center"/>
    </xf>
    <xf numFmtId="0" fontId="133" fillId="0" borderId="1" xfId="0" applyFont="1" applyFill="1" applyBorder="1"/>
    <xf numFmtId="0" fontId="133" fillId="0" borderId="1" xfId="0" applyFont="1" applyFill="1" applyBorder="1" applyAlignment="1">
      <alignment horizontal="center" vertical="center"/>
    </xf>
    <xf numFmtId="0" fontId="46" fillId="0" borderId="1" xfId="0" applyFont="1" applyFill="1" applyBorder="1"/>
    <xf numFmtId="0" fontId="26" fillId="0" borderId="1" xfId="10" applyFont="1" applyFill="1" applyBorder="1" applyAlignment="1">
      <alignment horizontal="center" vertical="center" wrapText="1"/>
    </xf>
    <xf numFmtId="0" fontId="3" fillId="0" borderId="1" xfId="0" applyFont="1" applyFill="1" applyBorder="1" applyAlignment="1">
      <alignment horizontal="center" vertical="center"/>
    </xf>
    <xf numFmtId="0" fontId="117" fillId="0" borderId="1" xfId="0" applyFont="1" applyFill="1" applyBorder="1" applyAlignment="1">
      <alignment horizontal="center" vertical="center"/>
    </xf>
    <xf numFmtId="0" fontId="71" fillId="0" borderId="1" xfId="0" applyFont="1" applyFill="1" applyBorder="1" applyAlignment="1">
      <alignment horizontal="center" vertical="center"/>
    </xf>
    <xf numFmtId="0" fontId="100" fillId="0" borderId="1" xfId="0" applyFont="1" applyFill="1" applyBorder="1" applyAlignment="1">
      <alignment horizontal="center" vertical="center"/>
    </xf>
    <xf numFmtId="0" fontId="55" fillId="0" borderId="1" xfId="10" applyFont="1" applyFill="1" applyBorder="1" applyAlignment="1">
      <alignment horizontal="center" vertical="center" wrapText="1"/>
    </xf>
    <xf numFmtId="0" fontId="100" fillId="0" borderId="0" xfId="0" applyFont="1" applyFill="1" applyAlignment="1">
      <alignment horizontal="center" vertical="center"/>
    </xf>
    <xf numFmtId="0" fontId="71" fillId="0" borderId="1" xfId="0" applyFont="1" applyFill="1" applyBorder="1" applyAlignment="1">
      <alignment horizontal="center" vertical="center" wrapText="1"/>
    </xf>
    <xf numFmtId="0" fontId="127" fillId="0" borderId="1" xfId="37" applyFont="1" applyFill="1" applyBorder="1" applyAlignment="1">
      <alignment horizontal="center" vertical="center"/>
    </xf>
    <xf numFmtId="0" fontId="0" fillId="0" borderId="1" xfId="0" applyFill="1" applyBorder="1" applyAlignment="1">
      <alignment horizontal="center" vertical="center"/>
    </xf>
    <xf numFmtId="0" fontId="117" fillId="0" borderId="1" xfId="0" applyFont="1" applyFill="1" applyBorder="1" applyAlignment="1">
      <alignment horizontal="center" vertical="center" wrapText="1"/>
    </xf>
    <xf numFmtId="0" fontId="93" fillId="0" borderId="1" xfId="38" applyFill="1" applyBorder="1" applyAlignment="1">
      <alignment horizontal="center" vertical="center"/>
    </xf>
    <xf numFmtId="0" fontId="0" fillId="0" borderId="0" xfId="0" applyFill="1" applyAlignment="1">
      <alignment horizontal="center" vertical="center"/>
    </xf>
    <xf numFmtId="0" fontId="25" fillId="0" borderId="1" xfId="10" applyFont="1" applyFill="1" applyBorder="1" applyAlignment="1">
      <alignment horizontal="center" vertical="center" wrapText="1"/>
    </xf>
    <xf numFmtId="0" fontId="100" fillId="0" borderId="1" xfId="0" applyFont="1" applyFill="1" applyBorder="1" applyAlignment="1">
      <alignment horizontal="left" vertical="center"/>
    </xf>
    <xf numFmtId="49" fontId="94" fillId="0" borderId="1" xfId="37" applyNumberFormat="1" applyFont="1" applyFill="1" applyBorder="1" applyAlignment="1">
      <alignment horizontal="center" vertical="center"/>
    </xf>
    <xf numFmtId="0" fontId="94" fillId="0" borderId="1" xfId="37" applyFont="1" applyFill="1" applyBorder="1" applyAlignment="1">
      <alignment horizontal="center" vertical="center"/>
    </xf>
    <xf numFmtId="0" fontId="125" fillId="0" borderId="1" xfId="0" applyFont="1" applyFill="1" applyBorder="1" applyAlignment="1">
      <alignment horizontal="center" vertical="center" wrapText="1"/>
    </xf>
    <xf numFmtId="0" fontId="126" fillId="0" borderId="1" xfId="0" applyFont="1" applyFill="1" applyBorder="1" applyAlignment="1">
      <alignment horizontal="center" vertical="center"/>
    </xf>
    <xf numFmtId="0" fontId="2" fillId="0" borderId="0" xfId="4" applyFont="1" applyAlignment="1">
      <alignment wrapText="1"/>
    </xf>
    <xf numFmtId="0" fontId="41" fillId="0" borderId="1" xfId="4" applyFont="1" applyBorder="1" applyAlignment="1">
      <alignment vertical="center" wrapText="1"/>
    </xf>
    <xf numFmtId="0" fontId="43" fillId="0" borderId="1" xfId="4" applyFont="1" applyBorder="1" applyAlignment="1">
      <alignment vertical="center" wrapText="1"/>
    </xf>
    <xf numFmtId="0" fontId="38" fillId="0" borderId="25" xfId="4" applyFont="1" applyBorder="1" applyAlignment="1">
      <alignment horizontal="left" wrapText="1"/>
    </xf>
    <xf numFmtId="14" fontId="38" fillId="0" borderId="1" xfId="4" applyNumberFormat="1" applyFont="1" applyBorder="1" applyAlignment="1">
      <alignment wrapText="1"/>
    </xf>
    <xf numFmtId="14" fontId="41" fillId="0" borderId="1" xfId="4" applyNumberFormat="1" applyFont="1" applyBorder="1" applyAlignment="1">
      <alignment vertical="center" wrapText="1"/>
    </xf>
    <xf numFmtId="14" fontId="42" fillId="0" borderId="1" xfId="4" applyNumberFormat="1" applyFont="1" applyBorder="1" applyAlignment="1">
      <alignment vertical="center" wrapText="1"/>
    </xf>
    <xf numFmtId="0" fontId="202" fillId="0" borderId="1" xfId="4" applyFont="1" applyBorder="1" applyAlignment="1">
      <alignment wrapText="1"/>
    </xf>
    <xf numFmtId="0" fontId="43" fillId="0" borderId="1" xfId="4" applyFont="1" applyBorder="1" applyAlignment="1">
      <alignment horizontal="center" wrapText="1"/>
    </xf>
    <xf numFmtId="0" fontId="202" fillId="0" borderId="1" xfId="4" applyFont="1" applyBorder="1" applyAlignment="1">
      <alignment horizontal="center" vertical="center" wrapText="1"/>
    </xf>
    <xf numFmtId="0" fontId="41" fillId="0" borderId="1" xfId="4" applyFont="1" applyBorder="1" applyAlignment="1">
      <alignment horizontal="center" wrapText="1"/>
    </xf>
    <xf numFmtId="0" fontId="38" fillId="0" borderId="188" xfId="4" applyFont="1" applyBorder="1" applyAlignment="1">
      <alignment horizontal="center" wrapText="1"/>
    </xf>
    <xf numFmtId="0" fontId="41" fillId="0" borderId="1" xfId="4" applyFont="1" applyBorder="1" applyAlignment="1">
      <alignment horizontal="center" vertical="center" wrapText="1"/>
    </xf>
    <xf numFmtId="0" fontId="38" fillId="0" borderId="1" xfId="4" applyFont="1" applyBorder="1" applyAlignment="1">
      <alignment horizontal="center" vertical="center" wrapText="1"/>
    </xf>
    <xf numFmtId="0" fontId="38" fillId="0" borderId="1" xfId="4" applyFont="1" applyBorder="1" applyAlignment="1">
      <alignment wrapText="1"/>
    </xf>
    <xf numFmtId="0" fontId="43" fillId="0" borderId="1" xfId="4" applyFont="1" applyBorder="1" applyAlignment="1">
      <alignment horizontal="center" vertical="center" wrapText="1"/>
    </xf>
    <xf numFmtId="0" fontId="5" fillId="0" borderId="1" xfId="11" applyFont="1" applyBorder="1" applyAlignment="1" applyProtection="1">
      <alignment horizontal="center" vertical="center"/>
    </xf>
    <xf numFmtId="0" fontId="203" fillId="0" borderId="1" xfId="11" applyFont="1" applyBorder="1" applyAlignment="1" applyProtection="1">
      <alignment horizontal="center" vertical="center"/>
    </xf>
    <xf numFmtId="0" fontId="8" fillId="2" borderId="1" xfId="4" applyFont="1" applyFill="1" applyBorder="1" applyAlignment="1">
      <alignment horizontal="center" wrapText="1"/>
    </xf>
    <xf numFmtId="0" fontId="41" fillId="2" borderId="26" xfId="4" applyFont="1" applyFill="1" applyBorder="1" applyAlignment="1">
      <alignment horizontal="center" vertical="center" wrapText="1"/>
    </xf>
    <xf numFmtId="0" fontId="101" fillId="2" borderId="1" xfId="4" applyFont="1" applyFill="1" applyBorder="1" applyAlignment="1">
      <alignment horizontal="center" vertical="center" wrapText="1"/>
    </xf>
    <xf numFmtId="0" fontId="3" fillId="2" borderId="1" xfId="4" applyFont="1" applyFill="1" applyBorder="1" applyAlignment="1">
      <alignment horizontal="center" wrapText="1"/>
    </xf>
    <xf numFmtId="0" fontId="2" fillId="0" borderId="1" xfId="4" applyFont="1" applyBorder="1" applyAlignment="1">
      <alignment wrapText="1"/>
    </xf>
    <xf numFmtId="49" fontId="40" fillId="0" borderId="1" xfId="4" applyNumberFormat="1" applyFont="1" applyBorder="1" applyAlignment="1">
      <alignment horizontal="center" vertical="center" wrapText="1"/>
    </xf>
    <xf numFmtId="0" fontId="5" fillId="0" borderId="1" xfId="4" applyFont="1" applyBorder="1" applyAlignment="1">
      <alignment horizontal="center" wrapText="1"/>
    </xf>
    <xf numFmtId="0" fontId="101" fillId="2" borderId="25" xfId="4" applyFont="1" applyFill="1" applyBorder="1" applyAlignment="1">
      <alignment horizontal="center" vertical="center" wrapText="1"/>
    </xf>
    <xf numFmtId="0" fontId="101" fillId="2" borderId="26" xfId="4" applyFont="1" applyFill="1" applyBorder="1" applyAlignment="1">
      <alignment horizontal="center" vertical="center" wrapText="1"/>
    </xf>
    <xf numFmtId="49" fontId="39" fillId="0" borderId="1" xfId="4" applyNumberFormat="1" applyFont="1" applyBorder="1" applyAlignment="1">
      <alignment horizontal="center" vertical="center" wrapText="1"/>
    </xf>
    <xf numFmtId="0" fontId="8" fillId="0" borderId="1" xfId="4" applyFont="1" applyBorder="1" applyAlignment="1">
      <alignment horizontal="center" wrapText="1"/>
    </xf>
    <xf numFmtId="0" fontId="2" fillId="2" borderId="1" xfId="4" applyFont="1" applyFill="1" applyBorder="1" applyAlignment="1">
      <alignment horizontal="center" wrapText="1"/>
    </xf>
    <xf numFmtId="0" fontId="10" fillId="0" borderId="1" xfId="4" applyFont="1" applyBorder="1" applyAlignment="1">
      <alignment horizontal="center" vertical="center" wrapText="1"/>
    </xf>
    <xf numFmtId="49" fontId="39" fillId="2" borderId="1" xfId="4" applyNumberFormat="1" applyFont="1" applyFill="1" applyBorder="1" applyAlignment="1">
      <alignment horizontal="center" vertical="center" wrapText="1"/>
    </xf>
    <xf numFmtId="0" fontId="2" fillId="0" borderId="0" xfId="4" applyFont="1" applyAlignment="1">
      <alignment horizontal="center" wrapText="1"/>
    </xf>
    <xf numFmtId="0" fontId="26" fillId="0" borderId="1" xfId="1" applyFont="1" applyBorder="1" applyAlignment="1">
      <alignment horizontal="center" vertical="center" wrapText="1"/>
    </xf>
    <xf numFmtId="0" fontId="10" fillId="0" borderId="56" xfId="0" applyFont="1" applyBorder="1" applyAlignment="1">
      <alignment horizontal="center" vertical="center"/>
    </xf>
    <xf numFmtId="0" fontId="12" fillId="3" borderId="53" xfId="0" applyFont="1" applyFill="1" applyBorder="1" applyAlignment="1">
      <alignment horizontal="center" vertical="center" wrapText="1"/>
    </xf>
    <xf numFmtId="0" fontId="12" fillId="3" borderId="1" xfId="0" applyFont="1" applyFill="1" applyBorder="1" applyAlignment="1">
      <alignment horizontal="center" vertical="center" wrapText="1"/>
    </xf>
    <xf numFmtId="1" fontId="57" fillId="2" borderId="126" xfId="0" applyNumberFormat="1" applyFont="1" applyFill="1" applyBorder="1" applyAlignment="1">
      <alignment horizontal="center" vertical="center" wrapText="1"/>
    </xf>
    <xf numFmtId="1" fontId="57" fillId="2" borderId="127" xfId="0" applyNumberFormat="1" applyFont="1" applyFill="1" applyBorder="1" applyAlignment="1">
      <alignment horizontal="center" vertical="center" wrapText="1"/>
    </xf>
    <xf numFmtId="0" fontId="39" fillId="2" borderId="1" xfId="0" applyFont="1" applyFill="1" applyBorder="1" applyAlignment="1">
      <alignment horizontal="center" vertical="center"/>
    </xf>
    <xf numFmtId="0" fontId="10" fillId="0" borderId="1" xfId="0" applyFont="1" applyBorder="1" applyAlignment="1">
      <alignment horizontal="right" vertical="center"/>
    </xf>
    <xf numFmtId="1" fontId="57" fillId="2" borderId="48" xfId="0" applyNumberFormat="1" applyFont="1" applyFill="1" applyBorder="1" applyAlignment="1">
      <alignment horizontal="center" vertical="center" wrapText="1"/>
    </xf>
    <xf numFmtId="1" fontId="57" fillId="2" borderId="49" xfId="0" applyNumberFormat="1" applyFont="1" applyFill="1" applyBorder="1" applyAlignment="1">
      <alignment horizontal="center" vertical="center" wrapText="1"/>
    </xf>
    <xf numFmtId="0" fontId="10" fillId="0" borderId="56" xfId="0" applyFont="1" applyBorder="1" applyAlignment="1">
      <alignment horizontal="center" vertical="center" wrapText="1"/>
    </xf>
    <xf numFmtId="0" fontId="39" fillId="2" borderId="1" xfId="0" applyFont="1" applyFill="1" applyBorder="1" applyAlignment="1">
      <alignment horizontal="center" vertical="center" wrapText="1"/>
    </xf>
    <xf numFmtId="0" fontId="10" fillId="0" borderId="67" xfId="0" applyFont="1" applyBorder="1" applyAlignment="1">
      <alignment horizontal="center"/>
    </xf>
    <xf numFmtId="0" fontId="39" fillId="2" borderId="58" xfId="0" applyFont="1" applyFill="1" applyBorder="1" applyAlignment="1">
      <alignment horizontal="center" vertical="center" wrapText="1"/>
    </xf>
    <xf numFmtId="1" fontId="57" fillId="2" borderId="28" xfId="0" applyNumberFormat="1" applyFont="1" applyFill="1" applyBorder="1" applyAlignment="1">
      <alignment horizontal="center" vertical="center" wrapText="1"/>
    </xf>
    <xf numFmtId="0" fontId="57" fillId="2" borderId="29" xfId="0" applyFont="1" applyFill="1" applyBorder="1" applyAlignment="1">
      <alignment horizontal="center" vertical="center" wrapText="1"/>
    </xf>
    <xf numFmtId="0" fontId="57" fillId="2" borderId="37" xfId="0" applyFont="1" applyFill="1" applyBorder="1" applyAlignment="1">
      <alignment horizontal="center" vertical="center" wrapText="1"/>
    </xf>
    <xf numFmtId="0" fontId="57" fillId="2" borderId="38" xfId="0" applyFont="1" applyFill="1" applyBorder="1" applyAlignment="1">
      <alignment horizontal="center" vertical="center" wrapText="1"/>
    </xf>
    <xf numFmtId="1" fontId="39" fillId="2" borderId="58" xfId="0" applyNumberFormat="1" applyFont="1" applyFill="1" applyBorder="1" applyAlignment="1">
      <alignment horizontal="center" vertical="center" wrapText="1"/>
    </xf>
    <xf numFmtId="0" fontId="39" fillId="2" borderId="5" xfId="0" applyFont="1" applyFill="1" applyBorder="1" applyAlignment="1">
      <alignment horizontal="center" vertical="center" wrapText="1"/>
    </xf>
    <xf numFmtId="0" fontId="48" fillId="0" borderId="40" xfId="0" applyFont="1" applyBorder="1" applyAlignment="1">
      <alignment horizontal="left" vertical="center"/>
    </xf>
    <xf numFmtId="0" fontId="48" fillId="0" borderId="0" xfId="0" applyFont="1" applyAlignment="1">
      <alignment horizontal="left" vertical="center"/>
    </xf>
    <xf numFmtId="0" fontId="14" fillId="0" borderId="0" xfId="0" applyFont="1" applyAlignment="1">
      <alignment horizontal="center" vertical="center"/>
    </xf>
    <xf numFmtId="0" fontId="6" fillId="3" borderId="7" xfId="0" applyFont="1" applyFill="1" applyBorder="1" applyAlignment="1">
      <alignment horizontal="center"/>
    </xf>
    <xf numFmtId="0" fontId="6" fillId="3" borderId="0" xfId="0" applyFont="1" applyFill="1" applyAlignment="1">
      <alignment horizontal="center"/>
    </xf>
    <xf numFmtId="0" fontId="47" fillId="0" borderId="73" xfId="0" applyFont="1" applyBorder="1" applyAlignment="1">
      <alignment horizontal="center"/>
    </xf>
    <xf numFmtId="0" fontId="47" fillId="0" borderId="18" xfId="0" applyFont="1" applyBorder="1" applyAlignment="1">
      <alignment horizontal="center"/>
    </xf>
    <xf numFmtId="0" fontId="11" fillId="0" borderId="67" xfId="0" applyFont="1" applyBorder="1" applyAlignment="1">
      <alignment horizontal="center"/>
    </xf>
    <xf numFmtId="0" fontId="47" fillId="0" borderId="0" xfId="0" applyFont="1" applyAlignment="1">
      <alignment horizontal="right"/>
    </xf>
    <xf numFmtId="0" fontId="47" fillId="0" borderId="18" xfId="0" applyFont="1" applyBorder="1" applyAlignment="1">
      <alignment horizontal="right"/>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47" fillId="0" borderId="0" xfId="0" applyFont="1" applyAlignment="1">
      <alignment horizontal="center" vertical="center"/>
    </xf>
    <xf numFmtId="0" fontId="47" fillId="0" borderId="8" xfId="0" applyFont="1" applyBorder="1" applyAlignment="1">
      <alignment horizontal="center" vertical="center"/>
    </xf>
    <xf numFmtId="0" fontId="47" fillId="0" borderId="0" xfId="0" applyFont="1" applyAlignment="1">
      <alignment horizontal="right" vertical="center"/>
    </xf>
    <xf numFmtId="0" fontId="47" fillId="0" borderId="7" xfId="0" applyFont="1" applyBorder="1" applyAlignment="1">
      <alignment horizontal="center"/>
    </xf>
    <xf numFmtId="0" fontId="47" fillId="0" borderId="20" xfId="0" applyFont="1" applyBorder="1" applyAlignment="1">
      <alignment horizontal="center"/>
    </xf>
    <xf numFmtId="0" fontId="39" fillId="2" borderId="59" xfId="0" applyFont="1" applyFill="1" applyBorder="1" applyAlignment="1">
      <alignment horizontal="center" vertical="center"/>
    </xf>
    <xf numFmtId="0" fontId="39" fillId="2" borderId="54" xfId="0" applyFont="1" applyFill="1" applyBorder="1" applyAlignment="1">
      <alignment horizontal="center" vertical="center"/>
    </xf>
    <xf numFmtId="0" fontId="5" fillId="5" borderId="19" xfId="0" applyFont="1" applyFill="1" applyBorder="1" applyAlignment="1">
      <alignment horizontal="center"/>
    </xf>
    <xf numFmtId="0" fontId="5" fillId="5" borderId="7" xfId="0" applyFont="1" applyFill="1" applyBorder="1" applyAlignment="1">
      <alignment horizontal="center"/>
    </xf>
    <xf numFmtId="0" fontId="5" fillId="5" borderId="20" xfId="0" applyFont="1" applyFill="1" applyBorder="1" applyAlignment="1">
      <alignment horizontal="center"/>
    </xf>
    <xf numFmtId="0" fontId="39" fillId="2" borderId="26"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8" fillId="7" borderId="21" xfId="0" applyFont="1" applyFill="1" applyBorder="1" applyAlignment="1">
      <alignment horizontal="right" vertical="center" wrapText="1"/>
    </xf>
    <xf numFmtId="0" fontId="8" fillId="7" borderId="9" xfId="0" applyFont="1" applyFill="1" applyBorder="1" applyAlignment="1">
      <alignment horizontal="right" vertical="center" wrapText="1"/>
    </xf>
    <xf numFmtId="0" fontId="8" fillId="7" borderId="22" xfId="0" applyFont="1" applyFill="1" applyBorder="1" applyAlignment="1">
      <alignment horizontal="right"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5" fillId="7" borderId="19" xfId="0" applyFont="1" applyFill="1" applyBorder="1" applyAlignment="1">
      <alignment horizontal="right" vertical="center" wrapText="1"/>
    </xf>
    <xf numFmtId="0" fontId="5" fillId="7" borderId="7" xfId="0" applyFont="1" applyFill="1" applyBorder="1" applyAlignment="1">
      <alignment horizontal="right" vertical="center" wrapText="1"/>
    </xf>
    <xf numFmtId="0" fontId="5" fillId="7" borderId="20" xfId="0" applyFont="1" applyFill="1" applyBorder="1" applyAlignment="1">
      <alignment horizontal="right" vertical="center" wrapText="1"/>
    </xf>
    <xf numFmtId="1" fontId="39" fillId="2" borderId="60" xfId="0" applyNumberFormat="1" applyFont="1" applyFill="1" applyBorder="1" applyAlignment="1">
      <alignment horizontal="center" vertical="center" wrapText="1"/>
    </xf>
    <xf numFmtId="0" fontId="39" fillId="2" borderId="53" xfId="0" applyFont="1" applyFill="1" applyBorder="1" applyAlignment="1">
      <alignment horizontal="center" vertical="center" wrapText="1"/>
    </xf>
    <xf numFmtId="0" fontId="10" fillId="0" borderId="6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right" vertical="center"/>
    </xf>
    <xf numFmtId="0" fontId="10" fillId="0" borderId="12" xfId="0" applyFont="1" applyBorder="1" applyAlignment="1">
      <alignment horizontal="righ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7" borderId="40" xfId="0" applyFont="1" applyFill="1" applyBorder="1" applyAlignment="1">
      <alignment horizontal="right" vertical="center" wrapText="1"/>
    </xf>
    <xf numFmtId="0" fontId="8" fillId="7" borderId="0" xfId="0" applyFont="1" applyFill="1" applyAlignment="1">
      <alignment horizontal="right" vertical="center" wrapText="1"/>
    </xf>
    <xf numFmtId="0" fontId="8" fillId="7" borderId="8" xfId="0" applyFont="1" applyFill="1" applyBorder="1" applyAlignment="1">
      <alignment horizontal="right" vertical="center" wrapText="1"/>
    </xf>
    <xf numFmtId="0" fontId="10" fillId="0" borderId="12" xfId="0" applyFont="1" applyBorder="1" applyAlignment="1">
      <alignment vertical="center" wrapText="1"/>
    </xf>
    <xf numFmtId="0" fontId="37" fillId="3" borderId="12"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0" xfId="0" applyFont="1" applyFill="1" applyAlignment="1">
      <alignment horizontal="center" vertical="center"/>
    </xf>
    <xf numFmtId="0" fontId="13" fillId="3" borderId="8"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2" xfId="0" applyFont="1" applyFill="1" applyBorder="1" applyAlignment="1">
      <alignment horizontal="center" vertical="center"/>
    </xf>
    <xf numFmtId="0" fontId="5" fillId="0" borderId="40" xfId="0" applyFont="1" applyBorder="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5" fillId="0" borderId="19" xfId="0" applyFont="1" applyBorder="1" applyAlignment="1">
      <alignment horizontal="center" wrapText="1"/>
    </xf>
    <xf numFmtId="0" fontId="5" fillId="0" borderId="7" xfId="0" applyFont="1" applyBorder="1" applyAlignment="1">
      <alignment horizontal="center" wrapText="1"/>
    </xf>
    <xf numFmtId="0" fontId="67" fillId="0" borderId="1" xfId="62" applyFont="1" applyBorder="1" applyAlignment="1" applyProtection="1">
      <alignment horizontal="center"/>
    </xf>
    <xf numFmtId="0" fontId="68" fillId="0" borderId="1" xfId="62" applyFont="1" applyBorder="1" applyAlignment="1" applyProtection="1">
      <alignment horizontal="center"/>
    </xf>
    <xf numFmtId="0" fontId="3" fillId="0" borderId="1" xfId="63" applyFont="1" applyBorder="1" applyAlignment="1">
      <alignment horizontal="center"/>
    </xf>
    <xf numFmtId="0" fontId="3" fillId="0" borderId="1" xfId="63" applyFont="1" applyBorder="1" applyAlignment="1">
      <alignment horizontal="right"/>
    </xf>
    <xf numFmtId="0" fontId="128" fillId="0" borderId="1" xfId="62" applyFont="1" applyBorder="1" applyProtection="1"/>
    <xf numFmtId="14" fontId="67" fillId="0" borderId="1" xfId="62" applyNumberFormat="1" applyFont="1" applyBorder="1" applyAlignment="1" applyProtection="1">
      <alignment horizontal="center"/>
    </xf>
    <xf numFmtId="0" fontId="67" fillId="0" borderId="1" xfId="62" applyFont="1" applyBorder="1" applyAlignment="1" applyProtection="1">
      <alignment horizontal="center" vertical="center"/>
    </xf>
    <xf numFmtId="18" fontId="67" fillId="0" borderId="1" xfId="62" applyNumberFormat="1" applyFont="1" applyBorder="1" applyAlignment="1" applyProtection="1">
      <alignment horizontal="center"/>
    </xf>
    <xf numFmtId="0" fontId="128" fillId="0" borderId="1" xfId="62" applyFont="1" applyBorder="1" applyAlignment="1" applyProtection="1">
      <alignment horizontal="right"/>
    </xf>
    <xf numFmtId="0" fontId="128" fillId="0" borderId="1" xfId="62" applyFont="1" applyBorder="1" applyAlignment="1" applyProtection="1">
      <alignment horizontal="center"/>
    </xf>
    <xf numFmtId="0" fontId="67" fillId="0" borderId="31" xfId="62" applyFont="1" applyBorder="1" applyAlignment="1" applyProtection="1">
      <alignment horizontal="center"/>
    </xf>
    <xf numFmtId="0" fontId="79" fillId="0" borderId="31" xfId="62" applyFont="1" applyBorder="1" applyAlignment="1" applyProtection="1">
      <alignment horizontal="center"/>
    </xf>
    <xf numFmtId="0" fontId="68" fillId="0" borderId="34" xfId="62" applyFont="1" applyBorder="1" applyAlignment="1" applyProtection="1">
      <alignment horizontal="center"/>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5" xfId="0" applyFont="1" applyBorder="1" applyAlignment="1">
      <alignment horizontal="center" wrapText="1"/>
    </xf>
    <xf numFmtId="0" fontId="23" fillId="0" borderId="6" xfId="0" applyFont="1" applyBorder="1" applyAlignment="1">
      <alignment horizontal="center" wrapText="1"/>
    </xf>
    <xf numFmtId="0" fontId="23" fillId="0" borderId="26" xfId="0" applyFont="1" applyBorder="1" applyAlignment="1">
      <alignment horizontal="center" wrapText="1"/>
    </xf>
    <xf numFmtId="0" fontId="4" fillId="0" borderId="16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183" fillId="0" borderId="25" xfId="0" applyFont="1" applyBorder="1" applyAlignment="1">
      <alignment horizontal="center" vertical="center" wrapText="1"/>
    </xf>
    <xf numFmtId="0" fontId="183" fillId="0" borderId="26" xfId="0" applyFont="1" applyBorder="1" applyAlignment="1">
      <alignment horizontal="center" vertical="center" wrapText="1"/>
    </xf>
    <xf numFmtId="0" fontId="183" fillId="0" borderId="6" xfId="0" applyFont="1" applyBorder="1" applyAlignment="1">
      <alignment horizontal="center" vertical="center" wrapText="1"/>
    </xf>
    <xf numFmtId="0" fontId="183" fillId="0" borderId="25" xfId="0" applyFont="1" applyBorder="1" applyAlignment="1">
      <alignment horizontal="center" wrapText="1"/>
    </xf>
    <xf numFmtId="0" fontId="183" fillId="0" borderId="6" xfId="0" applyFont="1" applyBorder="1" applyAlignment="1">
      <alignment horizontal="center" wrapText="1"/>
    </xf>
    <xf numFmtId="0" fontId="183" fillId="0" borderId="26" xfId="0" applyFont="1" applyBorder="1" applyAlignment="1">
      <alignment horizontal="center" wrapText="1"/>
    </xf>
    <xf numFmtId="0" fontId="18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wrapText="1"/>
    </xf>
    <xf numFmtId="0" fontId="23" fillId="0" borderId="1" xfId="0" applyFont="1" applyBorder="1" applyAlignment="1">
      <alignment horizontal="center" wrapText="1"/>
    </xf>
    <xf numFmtId="0" fontId="19" fillId="0" borderId="1" xfId="0" applyFont="1" applyBorder="1" applyAlignment="1">
      <alignment horizontal="center" wrapText="1"/>
    </xf>
    <xf numFmtId="0" fontId="23" fillId="0" borderId="235"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27" xfId="0" applyFont="1" applyBorder="1" applyAlignment="1">
      <alignment horizontal="center" vertical="center" wrapText="1"/>
    </xf>
    <xf numFmtId="0" fontId="23" fillId="5" borderId="225" xfId="0" applyFont="1" applyFill="1" applyBorder="1" applyAlignment="1">
      <alignment horizontal="center" wrapText="1"/>
    </xf>
    <xf numFmtId="0" fontId="23" fillId="5" borderId="5" xfId="0" applyFont="1" applyFill="1" applyBorder="1" applyAlignment="1">
      <alignment horizontal="center" wrapText="1"/>
    </xf>
    <xf numFmtId="0" fontId="23" fillId="5" borderId="226" xfId="0" applyFont="1" applyFill="1" applyBorder="1" applyAlignment="1">
      <alignment horizontal="center" wrapText="1"/>
    </xf>
    <xf numFmtId="0" fontId="19" fillId="0" borderId="1" xfId="0" applyFont="1" applyBorder="1" applyAlignment="1">
      <alignment horizontal="center" vertical="center" wrapText="1"/>
    </xf>
    <xf numFmtId="0" fontId="19" fillId="0" borderId="25" xfId="0" applyFont="1" applyBorder="1" applyAlignment="1">
      <alignment horizontal="left" wrapText="1"/>
    </xf>
    <xf numFmtId="0" fontId="19" fillId="0" borderId="6" xfId="0" applyFont="1" applyBorder="1" applyAlignment="1">
      <alignment horizontal="left" wrapText="1"/>
    </xf>
    <xf numFmtId="0" fontId="19" fillId="0" borderId="26" xfId="0" applyFont="1" applyBorder="1" applyAlignment="1">
      <alignment horizontal="left" wrapText="1"/>
    </xf>
    <xf numFmtId="0" fontId="23" fillId="5" borderId="22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226" xfId="0" applyFont="1" applyFill="1" applyBorder="1" applyAlignment="1">
      <alignment horizontal="center" vertical="center" wrapText="1"/>
    </xf>
    <xf numFmtId="0" fontId="19" fillId="0" borderId="25" xfId="0" applyFont="1" applyBorder="1" applyAlignment="1">
      <alignment horizontal="left" vertical="top" wrapText="1"/>
    </xf>
    <xf numFmtId="0" fontId="19" fillId="0" borderId="6" xfId="0" applyFont="1" applyBorder="1" applyAlignment="1">
      <alignment horizontal="left" vertical="top" wrapText="1"/>
    </xf>
    <xf numFmtId="0" fontId="19" fillId="0" borderId="26" xfId="0" applyFont="1" applyBorder="1" applyAlignment="1">
      <alignment horizontal="left" vertical="top" wrapText="1"/>
    </xf>
    <xf numFmtId="0" fontId="19" fillId="0" borderId="2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6"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15" xfId="0" applyFont="1" applyBorder="1" applyAlignment="1">
      <alignment horizontal="center" vertical="center" wrapText="1"/>
    </xf>
    <xf numFmtId="0" fontId="23" fillId="0" borderId="216" xfId="0" applyFont="1" applyBorder="1" applyAlignment="1">
      <alignment horizontal="center" vertical="center" wrapText="1"/>
    </xf>
    <xf numFmtId="0" fontId="23" fillId="0" borderId="217" xfId="0" applyFont="1" applyBorder="1" applyAlignment="1">
      <alignment horizontal="center" vertical="center" wrapText="1"/>
    </xf>
    <xf numFmtId="0" fontId="19" fillId="0" borderId="232" xfId="0" applyFont="1" applyBorder="1" applyAlignment="1">
      <alignment horizontal="left" wrapText="1"/>
    </xf>
    <xf numFmtId="0" fontId="19" fillId="0" borderId="47" xfId="0" applyFont="1" applyBorder="1" applyAlignment="1">
      <alignment horizontal="left" wrapText="1"/>
    </xf>
    <xf numFmtId="0" fontId="19" fillId="0" borderId="186" xfId="0" applyFont="1" applyBorder="1" applyAlignment="1">
      <alignment horizontal="left" wrapText="1"/>
    </xf>
    <xf numFmtId="0" fontId="23" fillId="0" borderId="30" xfId="0" applyFont="1" applyBorder="1" applyAlignment="1">
      <alignment horizontal="center" wrapText="1"/>
    </xf>
    <xf numFmtId="0" fontId="23" fillId="0" borderId="31" xfId="0" applyFont="1" applyBorder="1" applyAlignment="1">
      <alignment horizontal="center" wrapText="1"/>
    </xf>
    <xf numFmtId="0" fontId="23" fillId="0" borderId="32" xfId="0" applyFont="1" applyBorder="1" applyAlignment="1">
      <alignment horizontal="center" wrapText="1"/>
    </xf>
    <xf numFmtId="0" fontId="23" fillId="0" borderId="36" xfId="0" quotePrefix="1" applyFont="1" applyBorder="1" applyAlignment="1">
      <alignment horizontal="center" wrapText="1"/>
    </xf>
    <xf numFmtId="0" fontId="23" fillId="0" borderId="35" xfId="0" applyFont="1" applyBorder="1" applyAlignment="1">
      <alignment horizontal="center" wrapText="1"/>
    </xf>
    <xf numFmtId="0" fontId="23" fillId="0" borderId="36" xfId="0" applyFont="1" applyBorder="1" applyAlignment="1">
      <alignment horizontal="center" wrapText="1"/>
    </xf>
    <xf numFmtId="0" fontId="23" fillId="0" borderId="36" xfId="0" applyFont="1" applyBorder="1" applyAlignment="1">
      <alignment horizontal="left" wrapText="1"/>
    </xf>
    <xf numFmtId="0" fontId="23" fillId="0" borderId="34" xfId="0" applyFont="1" applyBorder="1" applyAlignment="1">
      <alignment horizontal="left" wrapText="1"/>
    </xf>
    <xf numFmtId="0" fontId="23" fillId="0" borderId="233" xfId="0" applyFont="1" applyBorder="1" applyAlignment="1">
      <alignment horizontal="left" wrapText="1"/>
    </xf>
    <xf numFmtId="0" fontId="19" fillId="0" borderId="195" xfId="0" applyFont="1" applyBorder="1" applyAlignment="1">
      <alignment horizontal="left" wrapText="1"/>
    </xf>
    <xf numFmtId="0" fontId="23" fillId="0" borderId="25" xfId="0" quotePrefix="1" applyFont="1" applyBorder="1" applyAlignment="1">
      <alignment horizontal="center" wrapText="1"/>
    </xf>
    <xf numFmtId="0" fontId="19" fillId="0" borderId="234" xfId="0" applyFont="1" applyBorder="1" applyAlignment="1">
      <alignment horizontal="center" vertical="center" wrapText="1"/>
    </xf>
    <xf numFmtId="0" fontId="19" fillId="0" borderId="186" xfId="0" applyFont="1" applyBorder="1" applyAlignment="1">
      <alignment horizontal="center" vertical="center" wrapText="1"/>
    </xf>
    <xf numFmtId="0" fontId="23" fillId="0" borderId="25" xfId="0" applyFont="1" applyBorder="1" applyAlignment="1">
      <alignment horizontal="left" wrapText="1"/>
    </xf>
    <xf numFmtId="0" fontId="23" fillId="0" borderId="6" xfId="0" applyFont="1" applyBorder="1" applyAlignment="1">
      <alignment horizontal="left" wrapText="1"/>
    </xf>
    <xf numFmtId="0" fontId="23" fillId="0" borderId="192" xfId="0" applyFont="1" applyBorder="1" applyAlignment="1">
      <alignment horizontal="left" wrapText="1"/>
    </xf>
    <xf numFmtId="0" fontId="19" fillId="0" borderId="25" xfId="0" applyFont="1" applyBorder="1" applyAlignment="1">
      <alignment horizontal="center" wrapText="1"/>
    </xf>
    <xf numFmtId="0" fontId="19" fillId="0" borderId="26" xfId="0" applyFont="1" applyBorder="1" applyAlignment="1">
      <alignment horizontal="center" wrapText="1"/>
    </xf>
    <xf numFmtId="0" fontId="23" fillId="5" borderId="218" xfId="0" applyFont="1" applyFill="1" applyBorder="1" applyAlignment="1">
      <alignment horizontal="center" vertical="center" wrapText="1"/>
    </xf>
    <xf numFmtId="0" fontId="23" fillId="5" borderId="219" xfId="0" applyFont="1" applyFill="1" applyBorder="1" applyAlignment="1">
      <alignment horizontal="center" vertical="center" wrapText="1"/>
    </xf>
    <xf numFmtId="0" fontId="23" fillId="5" borderId="220" xfId="0" applyFont="1" applyFill="1" applyBorder="1" applyAlignment="1">
      <alignment horizontal="center" vertical="center" wrapText="1"/>
    </xf>
    <xf numFmtId="0" fontId="19" fillId="0" borderId="228" xfId="0" applyFont="1" applyBorder="1" applyAlignment="1">
      <alignment horizontal="left" wrapText="1"/>
    </xf>
    <xf numFmtId="0" fontId="19" fillId="0" borderId="229" xfId="0" applyFont="1" applyBorder="1" applyAlignment="1">
      <alignment horizontal="left" wrapText="1"/>
    </xf>
    <xf numFmtId="0" fontId="19" fillId="0" borderId="230" xfId="0" applyFont="1" applyBorder="1" applyAlignment="1">
      <alignment horizontal="left" wrapText="1"/>
    </xf>
    <xf numFmtId="0" fontId="23" fillId="0" borderId="30" xfId="0" quotePrefix="1" applyFont="1" applyBorder="1" applyAlignment="1">
      <alignment horizontal="center" wrapText="1"/>
    </xf>
    <xf numFmtId="0" fontId="23" fillId="0" borderId="30" xfId="0" applyFont="1" applyBorder="1" applyAlignment="1">
      <alignment horizontal="left" wrapText="1"/>
    </xf>
    <xf numFmtId="0" fontId="23" fillId="0" borderId="31" xfId="0" applyFont="1" applyBorder="1" applyAlignment="1">
      <alignment horizontal="left" wrapText="1"/>
    </xf>
    <xf numFmtId="0" fontId="23" fillId="0" borderId="231" xfId="0" applyFont="1" applyBorder="1" applyAlignment="1">
      <alignment horizontal="left"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23" fillId="0" borderId="36" xfId="0" quotePrefix="1" applyFont="1" applyBorder="1" applyAlignment="1">
      <alignment horizontal="center" vertical="center" wrapText="1"/>
    </xf>
    <xf numFmtId="0" fontId="23" fillId="0" borderId="3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6" xfId="0" applyFont="1" applyBorder="1" applyAlignment="1">
      <alignment horizontal="left"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195" xfId="0" applyFont="1" applyBorder="1" applyAlignment="1">
      <alignment horizontal="center" vertical="center" wrapText="1"/>
    </xf>
    <xf numFmtId="0" fontId="23" fillId="0" borderId="192" xfId="0" applyFont="1" applyBorder="1" applyAlignment="1">
      <alignment horizontal="center" vertical="center" wrapText="1"/>
    </xf>
    <xf numFmtId="0" fontId="19" fillId="0" borderId="1" xfId="0" applyFont="1" applyBorder="1" applyAlignment="1">
      <alignment horizontal="left" wrapText="1"/>
    </xf>
    <xf numFmtId="0" fontId="23" fillId="0" borderId="1" xfId="0" quotePrefix="1" applyFont="1" applyBorder="1" applyAlignment="1">
      <alignment horizontal="center" vertical="center" wrapText="1"/>
    </xf>
    <xf numFmtId="0" fontId="70" fillId="0" borderId="25" xfId="0" applyFont="1" applyBorder="1" applyAlignment="1">
      <alignment horizontal="left" vertical="center" wrapText="1"/>
    </xf>
    <xf numFmtId="0" fontId="70" fillId="0" borderId="6" xfId="0" applyFont="1" applyBorder="1" applyAlignment="1">
      <alignment horizontal="left" vertical="center" wrapText="1"/>
    </xf>
    <xf numFmtId="0" fontId="70" fillId="0" borderId="26" xfId="0" applyFont="1" applyBorder="1" applyAlignment="1">
      <alignment horizontal="left" vertical="center" wrapText="1"/>
    </xf>
    <xf numFmtId="0" fontId="23" fillId="0" borderId="25" xfId="0" quotePrefix="1" applyFont="1" applyBorder="1" applyAlignment="1">
      <alignment horizontal="center" vertical="center" wrapText="1"/>
    </xf>
    <xf numFmtId="0" fontId="23" fillId="0" borderId="25" xfId="0" applyFont="1" applyBorder="1" applyAlignment="1">
      <alignment horizontal="left" vertical="center" wrapText="1"/>
    </xf>
    <xf numFmtId="0" fontId="23" fillId="0" borderId="6" xfId="0" applyFont="1" applyBorder="1" applyAlignment="1">
      <alignment horizontal="left" vertical="center" wrapText="1"/>
    </xf>
    <xf numFmtId="0" fontId="23" fillId="0" borderId="26" xfId="0" applyFont="1" applyBorder="1" applyAlignment="1">
      <alignment horizontal="left" vertical="center" wrapText="1"/>
    </xf>
    <xf numFmtId="0" fontId="19" fillId="0" borderId="36" xfId="0" applyFont="1" applyBorder="1" applyAlignment="1">
      <alignment horizontal="left" vertical="center" wrapText="1"/>
    </xf>
    <xf numFmtId="0" fontId="19" fillId="0" borderId="30" xfId="0" applyFont="1" applyBorder="1" applyAlignment="1">
      <alignment horizontal="left" vertical="center" wrapText="1"/>
    </xf>
    <xf numFmtId="0" fontId="19" fillId="0" borderId="1" xfId="0" applyFont="1" applyBorder="1" applyAlignment="1">
      <alignment horizontal="left" vertical="center" wrapText="1"/>
    </xf>
    <xf numFmtId="0" fontId="19" fillId="5" borderId="19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192" xfId="0" applyFont="1" applyFill="1" applyBorder="1" applyAlignment="1">
      <alignment horizontal="center" vertical="center" wrapText="1"/>
    </xf>
    <xf numFmtId="0" fontId="23" fillId="5" borderId="218" xfId="0" applyFont="1" applyFill="1" applyBorder="1" applyAlignment="1">
      <alignment horizontal="center" wrapText="1"/>
    </xf>
    <xf numFmtId="0" fontId="23" fillId="5" borderId="219" xfId="0" applyFont="1" applyFill="1" applyBorder="1" applyAlignment="1">
      <alignment horizontal="center" wrapText="1"/>
    </xf>
    <xf numFmtId="0" fontId="23" fillId="5" borderId="220" xfId="0" applyFont="1" applyFill="1" applyBorder="1" applyAlignment="1">
      <alignment horizont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43" fillId="0" borderId="16" xfId="0" applyFont="1" applyBorder="1" applyAlignment="1">
      <alignment horizontal="center" vertical="top" wrapText="1"/>
    </xf>
    <xf numFmtId="0" fontId="43" fillId="0" borderId="0" xfId="0" applyFont="1" applyAlignment="1">
      <alignment horizontal="center" vertical="top" wrapText="1"/>
    </xf>
    <xf numFmtId="0" fontId="181" fillId="0" borderId="0" xfId="0" applyFont="1" applyAlignment="1">
      <alignment horizontal="center" vertical="top" wrapText="1"/>
    </xf>
    <xf numFmtId="0" fontId="181" fillId="0" borderId="16" xfId="0" applyFont="1" applyBorder="1" applyAlignment="1">
      <alignment horizontal="center" wrapText="1"/>
    </xf>
    <xf numFmtId="0" fontId="181" fillId="0" borderId="0" xfId="0" applyFont="1" applyAlignment="1">
      <alignment horizontal="center" wrapText="1"/>
    </xf>
    <xf numFmtId="0" fontId="23" fillId="0" borderId="51" xfId="0" applyFont="1" applyBorder="1" applyAlignment="1">
      <alignment horizontal="center" wrapText="1"/>
    </xf>
    <xf numFmtId="0" fontId="23" fillId="0" borderId="221" xfId="0" quotePrefix="1" applyFont="1" applyBorder="1" applyAlignment="1">
      <alignment horizontal="center" vertical="center" wrapText="1"/>
    </xf>
    <xf numFmtId="0" fontId="23" fillId="0" borderId="222" xfId="0" applyFont="1" applyBorder="1" applyAlignment="1">
      <alignment horizontal="center" vertical="center" wrapText="1"/>
    </xf>
    <xf numFmtId="0" fontId="23" fillId="0" borderId="221" xfId="0" applyFont="1" applyBorder="1" applyAlignment="1">
      <alignment horizontal="center" vertical="center" wrapText="1"/>
    </xf>
    <xf numFmtId="0" fontId="23" fillId="0" borderId="223" xfId="0" applyFont="1" applyBorder="1" applyAlignment="1">
      <alignment horizontal="center" vertical="center" wrapText="1"/>
    </xf>
    <xf numFmtId="0" fontId="23" fillId="0" borderId="224" xfId="0" applyFont="1" applyBorder="1" applyAlignment="1">
      <alignment horizontal="center" vertical="center" wrapText="1"/>
    </xf>
    <xf numFmtId="0" fontId="88" fillId="15" borderId="37" xfId="0" applyFont="1" applyFill="1" applyBorder="1" applyAlignment="1">
      <alignment horizontal="center" vertical="center"/>
    </xf>
    <xf numFmtId="0" fontId="88" fillId="15" borderId="0" xfId="0" applyFont="1" applyFill="1" applyAlignment="1">
      <alignment horizontal="center" vertical="center"/>
    </xf>
    <xf numFmtId="0" fontId="6" fillId="3" borderId="14" xfId="0" applyFont="1" applyFill="1" applyBorder="1" applyAlignment="1">
      <alignment horizont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14" fontId="5" fillId="0" borderId="16" xfId="0" applyNumberFormat="1" applyFont="1" applyBorder="1" applyAlignment="1">
      <alignment horizontal="center"/>
    </xf>
    <xf numFmtId="0" fontId="8" fillId="0" borderId="0" xfId="0" applyFont="1" applyAlignment="1">
      <alignment horizont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xf>
    <xf numFmtId="0" fontId="10" fillId="0" borderId="0" xfId="0" applyFont="1" applyAlignment="1">
      <alignment horizontal="center"/>
    </xf>
    <xf numFmtId="0" fontId="10" fillId="0" borderId="0" xfId="0" applyFont="1" applyAlignment="1">
      <alignment horizontal="right"/>
    </xf>
    <xf numFmtId="0" fontId="10" fillId="0" borderId="17" xfId="0" applyFont="1" applyBorder="1" applyAlignment="1">
      <alignment horizontal="center"/>
    </xf>
    <xf numFmtId="0" fontId="5" fillId="5" borderId="16" xfId="0" applyFont="1" applyFill="1" applyBorder="1" applyAlignment="1">
      <alignment horizontal="center"/>
    </xf>
    <xf numFmtId="0" fontId="5" fillId="5" borderId="0" xfId="0" applyFont="1" applyFill="1" applyAlignment="1">
      <alignment horizontal="center"/>
    </xf>
    <xf numFmtId="0" fontId="5" fillId="5" borderId="17" xfId="0" applyFont="1" applyFill="1" applyBorder="1" applyAlignment="1">
      <alignment horizontal="center"/>
    </xf>
    <xf numFmtId="0" fontId="39" fillId="2" borderId="60" xfId="0" applyFont="1" applyFill="1" applyBorder="1" applyAlignment="1">
      <alignment horizontal="center" vertical="center" wrapText="1"/>
    </xf>
    <xf numFmtId="0" fontId="10" fillId="0" borderId="58" xfId="0" applyFont="1" applyBorder="1" applyAlignment="1">
      <alignment horizontal="left" vertical="center" wrapText="1"/>
    </xf>
    <xf numFmtId="0" fontId="10" fillId="0" borderId="1" xfId="0" applyFont="1" applyBorder="1" applyAlignment="1">
      <alignment horizontal="left" vertical="center" wrapText="1"/>
    </xf>
    <xf numFmtId="0" fontId="10" fillId="0" borderId="58" xfId="0" applyFont="1" applyBorder="1" applyAlignment="1">
      <alignment horizontal="center" vertical="center" wrapText="1"/>
    </xf>
    <xf numFmtId="0" fontId="10" fillId="0" borderId="1" xfId="0" applyFont="1" applyBorder="1" applyAlignment="1">
      <alignment horizontal="center" vertical="center" wrapText="1"/>
    </xf>
    <xf numFmtId="1" fontId="39" fillId="2"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1" fontId="10" fillId="0" borderId="56" xfId="0" applyNumberFormat="1" applyFont="1" applyBorder="1" applyAlignment="1">
      <alignment horizontal="center" vertical="center"/>
    </xf>
    <xf numFmtId="0" fontId="13" fillId="3" borderId="17" xfId="0" applyFont="1" applyFill="1" applyBorder="1" applyAlignment="1">
      <alignment horizontal="center" vertical="center"/>
    </xf>
    <xf numFmtId="0" fontId="14" fillId="0" borderId="10" xfId="0" applyFont="1" applyBorder="1" applyAlignment="1">
      <alignment horizontal="center" vertical="center"/>
    </xf>
    <xf numFmtId="0" fontId="14" fillId="0" borderId="33" xfId="0" applyFont="1" applyBorder="1" applyAlignment="1">
      <alignment horizontal="center" vertical="center"/>
    </xf>
    <xf numFmtId="1" fontId="14" fillId="0" borderId="10"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21" fillId="11" borderId="119" xfId="0" applyFont="1" applyFill="1" applyBorder="1" applyAlignment="1">
      <alignment horizontal="center" vertical="center" wrapText="1"/>
    </xf>
    <xf numFmtId="0" fontId="59" fillId="0" borderId="120" xfId="0" applyFont="1" applyBorder="1"/>
    <xf numFmtId="0" fontId="59" fillId="0" borderId="121" xfId="0" applyFont="1" applyBorder="1"/>
    <xf numFmtId="0" fontId="39" fillId="0" borderId="119" xfId="0" applyFont="1" applyBorder="1" applyAlignment="1">
      <alignment horizontal="center" vertical="center" wrapText="1"/>
    </xf>
    <xf numFmtId="0" fontId="39" fillId="0" borderId="179" xfId="0" applyFont="1" applyBorder="1" applyAlignment="1">
      <alignment horizontal="right" vertical="center"/>
    </xf>
    <xf numFmtId="0" fontId="59" fillId="0" borderId="180" xfId="0" applyFont="1" applyBorder="1"/>
    <xf numFmtId="0" fontId="59" fillId="0" borderId="181" xfId="0" applyFont="1" applyBorder="1"/>
    <xf numFmtId="0" fontId="25" fillId="18" borderId="173" xfId="0" applyFont="1" applyFill="1" applyBorder="1" applyAlignment="1">
      <alignment horizontal="center"/>
    </xf>
    <xf numFmtId="0" fontId="59" fillId="0" borderId="174" xfId="0" applyFont="1" applyBorder="1"/>
    <xf numFmtId="0" fontId="59" fillId="0" borderId="175" xfId="0" applyFont="1" applyBorder="1"/>
    <xf numFmtId="0" fontId="39" fillId="0" borderId="149" xfId="0" applyFont="1" applyBorder="1" applyAlignment="1">
      <alignment horizontal="center" vertical="center" wrapText="1"/>
    </xf>
    <xf numFmtId="0" fontId="59" fillId="0" borderId="148" xfId="0" applyFont="1" applyBorder="1"/>
    <xf numFmtId="0" fontId="59" fillId="0" borderId="147" xfId="0" applyFont="1" applyBorder="1"/>
    <xf numFmtId="0" fontId="39" fillId="0" borderId="110" xfId="0" applyFont="1" applyBorder="1" applyAlignment="1">
      <alignment horizontal="center" vertical="center" wrapText="1"/>
    </xf>
    <xf numFmtId="0" fontId="59" fillId="0" borderId="116" xfId="0" applyFont="1" applyBorder="1"/>
    <xf numFmtId="0" fontId="39" fillId="0" borderId="107" xfId="0" applyFont="1" applyBorder="1" applyAlignment="1">
      <alignment horizontal="center" vertical="center" wrapText="1"/>
    </xf>
    <xf numFmtId="0" fontId="59" fillId="0" borderId="108" xfId="0" applyFont="1" applyBorder="1"/>
    <xf numFmtId="0" fontId="59" fillId="0" borderId="117" xfId="0" applyFont="1" applyBorder="1"/>
    <xf numFmtId="0" fontId="59" fillId="0" borderId="118" xfId="0" applyFont="1" applyBorder="1"/>
    <xf numFmtId="0" fontId="39" fillId="0" borderId="168" xfId="0" applyFont="1" applyBorder="1" applyAlignment="1">
      <alignment horizontal="center" vertical="center"/>
    </xf>
    <xf numFmtId="0" fontId="59" fillId="0" borderId="178" xfId="0" applyFont="1" applyBorder="1"/>
    <xf numFmtId="0" fontId="39" fillId="0" borderId="151" xfId="0" applyFont="1" applyBorder="1" applyAlignment="1">
      <alignment horizontal="center" vertical="center" wrapText="1"/>
    </xf>
    <xf numFmtId="0" fontId="59" fillId="0" borderId="150" xfId="0" applyFont="1" applyBorder="1"/>
    <xf numFmtId="1" fontId="39" fillId="0" borderId="151" xfId="0" applyNumberFormat="1" applyFont="1" applyBorder="1" applyAlignment="1">
      <alignment horizontal="center" vertical="center" wrapText="1"/>
    </xf>
    <xf numFmtId="0" fontId="26" fillId="0" borderId="10" xfId="1" applyFont="1" applyBorder="1" applyAlignment="1">
      <alignment horizontal="center" vertical="top"/>
    </xf>
    <xf numFmtId="0" fontId="26" fillId="0" borderId="11" xfId="1" applyFont="1" applyBorder="1" applyAlignment="1">
      <alignment horizontal="center" vertical="top"/>
    </xf>
    <xf numFmtId="0" fontId="26" fillId="0" borderId="33" xfId="1" applyFont="1" applyBorder="1" applyAlignment="1">
      <alignment horizontal="center" vertical="top"/>
    </xf>
    <xf numFmtId="0" fontId="18" fillId="0" borderId="10" xfId="1" applyFont="1" applyBorder="1" applyAlignment="1">
      <alignment horizontal="center" vertical="top"/>
    </xf>
    <xf numFmtId="0" fontId="18" fillId="0" borderId="11" xfId="1" applyFont="1" applyBorder="1" applyAlignment="1">
      <alignment horizontal="center" vertical="top"/>
    </xf>
    <xf numFmtId="0" fontId="18" fillId="0" borderId="33" xfId="1" applyFont="1" applyBorder="1" applyAlignment="1">
      <alignment horizontal="center" vertical="top"/>
    </xf>
    <xf numFmtId="0" fontId="30" fillId="0" borderId="10" xfId="1" applyFont="1" applyBorder="1" applyAlignment="1">
      <alignment horizontal="center"/>
    </xf>
    <xf numFmtId="0" fontId="30" fillId="0" borderId="11" xfId="1" applyFont="1" applyBorder="1" applyAlignment="1">
      <alignment horizontal="center"/>
    </xf>
    <xf numFmtId="0" fontId="30" fillId="0" borderId="33" xfId="1" applyFont="1" applyBorder="1" applyAlignment="1">
      <alignment horizontal="center"/>
    </xf>
    <xf numFmtId="0" fontId="30" fillId="0" borderId="10" xfId="1" applyFont="1" applyBorder="1" applyAlignment="1">
      <alignment horizontal="center" wrapText="1"/>
    </xf>
    <xf numFmtId="0" fontId="30" fillId="0" borderId="11" xfId="1" applyFont="1" applyBorder="1" applyAlignment="1">
      <alignment horizontal="center" wrapText="1"/>
    </xf>
    <xf numFmtId="0" fontId="30" fillId="0" borderId="33" xfId="1" applyFont="1" applyBorder="1" applyAlignment="1">
      <alignment horizontal="center" wrapText="1"/>
    </xf>
    <xf numFmtId="0" fontId="26" fillId="0" borderId="19" xfId="1" applyFont="1" applyBorder="1" applyAlignment="1">
      <alignment horizontal="center"/>
    </xf>
    <xf numFmtId="0" fontId="26" fillId="0" borderId="7" xfId="1" applyFont="1" applyBorder="1" applyAlignment="1">
      <alignment horizontal="center"/>
    </xf>
    <xf numFmtId="0" fontId="26" fillId="0" borderId="20" xfId="1" applyFont="1" applyBorder="1" applyAlignment="1">
      <alignment horizontal="center"/>
    </xf>
    <xf numFmtId="0" fontId="26" fillId="0" borderId="40" xfId="1" applyFont="1" applyBorder="1" applyAlignment="1">
      <alignment horizontal="center"/>
    </xf>
    <xf numFmtId="0" fontId="26" fillId="0" borderId="0" xfId="1" applyFont="1" applyBorder="1" applyAlignment="1">
      <alignment horizontal="center"/>
    </xf>
    <xf numFmtId="0" fontId="26" fillId="0" borderId="8" xfId="1" applyFont="1" applyBorder="1" applyAlignment="1">
      <alignment horizontal="center"/>
    </xf>
    <xf numFmtId="0" fontId="26" fillId="0" borderId="21" xfId="1" applyFont="1" applyBorder="1" applyAlignment="1">
      <alignment horizontal="center"/>
    </xf>
    <xf numFmtId="0" fontId="26" fillId="0" borderId="9" xfId="1" applyFont="1" applyBorder="1" applyAlignment="1">
      <alignment horizontal="center"/>
    </xf>
    <xf numFmtId="0" fontId="26" fillId="0" borderId="22" xfId="1" applyFont="1" applyBorder="1" applyAlignment="1">
      <alignment horizontal="center"/>
    </xf>
    <xf numFmtId="0" fontId="43" fillId="7" borderId="19" xfId="0" applyFont="1" applyFill="1" applyBorder="1" applyAlignment="1">
      <alignment vertical="center" wrapText="1"/>
    </xf>
    <xf numFmtId="0" fontId="43" fillId="7" borderId="7" xfId="0" applyFont="1" applyFill="1" applyBorder="1" applyAlignment="1">
      <alignment vertical="center" wrapText="1"/>
    </xf>
    <xf numFmtId="0" fontId="43" fillId="7" borderId="20" xfId="0" applyFont="1" applyFill="1" applyBorder="1" applyAlignment="1">
      <alignment vertical="center" wrapText="1"/>
    </xf>
    <xf numFmtId="0" fontId="3" fillId="7" borderId="40" xfId="0" applyFont="1" applyFill="1" applyBorder="1" applyAlignment="1">
      <alignment vertical="center" wrapText="1"/>
    </xf>
    <xf numFmtId="0" fontId="3" fillId="7" borderId="0" xfId="0" applyFont="1" applyFill="1" applyBorder="1" applyAlignment="1">
      <alignment vertical="center" wrapText="1"/>
    </xf>
    <xf numFmtId="0" fontId="3" fillId="7" borderId="8" xfId="0" applyFont="1" applyFill="1" applyBorder="1" applyAlignment="1">
      <alignment vertical="center" wrapText="1"/>
    </xf>
    <xf numFmtId="0" fontId="3" fillId="7" borderId="21" xfId="0" applyFont="1" applyFill="1" applyBorder="1" applyAlignment="1">
      <alignment vertical="center" wrapText="1"/>
    </xf>
    <xf numFmtId="0" fontId="3" fillId="7" borderId="9" xfId="0" applyFont="1" applyFill="1" applyBorder="1" applyAlignment="1">
      <alignment vertical="center" wrapText="1"/>
    </xf>
    <xf numFmtId="0" fontId="3" fillId="7" borderId="22" xfId="0" applyFont="1" applyFill="1" applyBorder="1" applyAlignment="1">
      <alignment vertical="center" wrapText="1"/>
    </xf>
    <xf numFmtId="0" fontId="53" fillId="0" borderId="198" xfId="0" applyFont="1" applyBorder="1" applyAlignment="1">
      <alignment horizontal="center" vertical="center"/>
    </xf>
    <xf numFmtId="0" fontId="53" fillId="0" borderId="156" xfId="0" applyFont="1" applyBorder="1" applyAlignment="1">
      <alignment horizontal="center" vertical="center"/>
    </xf>
    <xf numFmtId="0" fontId="53" fillId="0" borderId="152" xfId="0" applyFont="1" applyBorder="1" applyAlignment="1">
      <alignment horizontal="center" vertical="center"/>
    </xf>
    <xf numFmtId="0" fontId="53" fillId="0" borderId="93" xfId="0" applyFont="1" applyBorder="1" applyAlignment="1">
      <alignment horizontal="center" vertical="center"/>
    </xf>
    <xf numFmtId="0" fontId="53" fillId="0" borderId="81" xfId="0" applyFont="1" applyBorder="1" applyAlignment="1">
      <alignment horizontal="center" vertical="center"/>
    </xf>
    <xf numFmtId="0" fontId="53" fillId="0" borderId="82" xfId="0" applyFont="1" applyBorder="1" applyAlignment="1">
      <alignment horizontal="center" vertical="center"/>
    </xf>
    <xf numFmtId="1" fontId="20" fillId="0" borderId="93" xfId="0" applyNumberFormat="1" applyFont="1" applyBorder="1" applyAlignment="1">
      <alignment horizontal="center" vertical="center"/>
    </xf>
    <xf numFmtId="1" fontId="20" fillId="0" borderId="81" xfId="0" applyNumberFormat="1" applyFont="1" applyBorder="1" applyAlignment="1">
      <alignment horizontal="center" vertical="center"/>
    </xf>
    <xf numFmtId="1" fontId="20" fillId="0" borderId="82" xfId="0" applyNumberFormat="1" applyFont="1" applyBorder="1" applyAlignment="1">
      <alignment horizontal="center" vertical="center"/>
    </xf>
    <xf numFmtId="0" fontId="20" fillId="0" borderId="160" xfId="0" applyFont="1" applyBorder="1" applyAlignment="1">
      <alignment horizontal="center" vertical="center"/>
    </xf>
    <xf numFmtId="0" fontId="20" fillId="0" borderId="161"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0" fillId="0" borderId="93"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160" xfId="0" applyFont="1" applyBorder="1" applyAlignment="1">
      <alignment horizontal="center" vertical="center" wrapText="1"/>
    </xf>
    <xf numFmtId="0" fontId="20" fillId="0" borderId="161"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93"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80" xfId="0" applyFont="1" applyBorder="1" applyAlignment="1">
      <alignment horizontal="center" vertical="center"/>
    </xf>
    <xf numFmtId="0" fontId="39" fillId="0" borderId="5" xfId="1" applyFont="1" applyBorder="1" applyAlignment="1" applyProtection="1">
      <alignment horizontal="center" vertical="center" textRotation="90" wrapText="1"/>
    </xf>
    <xf numFmtId="0" fontId="39" fillId="0" borderId="23" xfId="1" applyFont="1" applyBorder="1" applyAlignment="1" applyProtection="1">
      <alignment horizontal="center" vertical="center" textRotation="90" wrapText="1"/>
    </xf>
    <xf numFmtId="0" fontId="39" fillId="0" borderId="27" xfId="1" applyFont="1" applyBorder="1" applyAlignment="1" applyProtection="1">
      <alignment horizontal="center" vertical="center" textRotation="90" wrapText="1"/>
    </xf>
    <xf numFmtId="0" fontId="34"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2"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79"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24" fillId="0" borderId="62" xfId="1" applyFont="1" applyBorder="1" applyAlignment="1">
      <alignment horizontal="center" vertical="center" wrapText="1"/>
    </xf>
    <xf numFmtId="0" fontId="24" fillId="0" borderId="23" xfId="1" applyFont="1" applyBorder="1" applyAlignment="1">
      <alignment horizontal="center" vertical="center" wrapText="1"/>
    </xf>
    <xf numFmtId="0" fontId="24" fillId="0" borderId="24"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54" xfId="1" applyFont="1" applyBorder="1" applyAlignment="1">
      <alignment horizontal="center" vertical="center" wrapText="1"/>
    </xf>
    <xf numFmtId="0" fontId="24" fillId="0" borderId="57" xfId="1" applyFont="1" applyBorder="1" applyAlignment="1">
      <alignment horizontal="center" vertical="center" wrapText="1"/>
    </xf>
    <xf numFmtId="0" fontId="24" fillId="0" borderId="53" xfId="1" applyFont="1" applyBorder="1" applyAlignment="1">
      <alignment horizontal="center" vertical="center"/>
    </xf>
    <xf numFmtId="0" fontId="24" fillId="0" borderId="1" xfId="1" applyFont="1" applyBorder="1" applyAlignment="1">
      <alignment horizontal="center" vertical="center"/>
    </xf>
    <xf numFmtId="0" fontId="24" fillId="0" borderId="55" xfId="1" applyFont="1" applyBorder="1" applyAlignment="1">
      <alignment horizontal="center" vertical="center"/>
    </xf>
    <xf numFmtId="0" fontId="24" fillId="0" borderId="56" xfId="1" applyFont="1" applyBorder="1" applyAlignment="1">
      <alignment horizontal="center" vertical="center"/>
    </xf>
    <xf numFmtId="0" fontId="19" fillId="0" borderId="1" xfId="1" applyFont="1" applyBorder="1" applyAlignment="1">
      <alignment horizontal="center" vertical="center" wrapText="1"/>
    </xf>
    <xf numFmtId="0" fontId="19" fillId="0" borderId="54" xfId="1" applyFont="1" applyBorder="1" applyAlignment="1">
      <alignment horizontal="center" vertical="center" wrapText="1"/>
    </xf>
    <xf numFmtId="0" fontId="19" fillId="0" borderId="56" xfId="1" applyFont="1" applyBorder="1" applyAlignment="1">
      <alignment horizontal="center" vertical="center" wrapText="1"/>
    </xf>
    <xf numFmtId="0" fontId="19" fillId="0" borderId="57" xfId="1" applyFont="1" applyBorder="1" applyAlignment="1">
      <alignment horizontal="center" vertical="center" wrapText="1"/>
    </xf>
    <xf numFmtId="0" fontId="25" fillId="0" borderId="1" xfId="1" applyFont="1" applyBorder="1" applyAlignment="1">
      <alignment horizontal="center" vertical="center"/>
    </xf>
    <xf numFmtId="0" fontId="25" fillId="0" borderId="56" xfId="1" applyFont="1" applyBorder="1" applyAlignment="1">
      <alignment horizontal="center" vertical="center"/>
    </xf>
    <xf numFmtId="0" fontId="24" fillId="0" borderId="56" xfId="1" applyFont="1" applyBorder="1" applyAlignment="1">
      <alignment horizontal="center" vertical="center" wrapText="1"/>
    </xf>
    <xf numFmtId="0" fontId="23" fillId="0" borderId="62" xfId="1" applyFont="1" applyBorder="1" applyAlignment="1">
      <alignment horizontal="center" vertical="center" textRotation="90" wrapText="1"/>
    </xf>
    <xf numFmtId="0" fontId="23" fillId="0" borderId="23" xfId="1" applyFont="1" applyBorder="1" applyAlignment="1">
      <alignment horizontal="center" vertical="center" textRotation="90" wrapText="1"/>
    </xf>
    <xf numFmtId="0" fontId="23" fillId="0" borderId="24" xfId="1" applyFont="1" applyBorder="1" applyAlignment="1">
      <alignment horizontal="center" vertical="center" textRotation="90" wrapText="1"/>
    </xf>
    <xf numFmtId="0" fontId="23" fillId="0" borderId="58" xfId="1" applyFont="1" applyBorder="1" applyAlignment="1">
      <alignment horizontal="center" vertical="center" textRotation="90" wrapText="1"/>
    </xf>
    <xf numFmtId="0" fontId="23" fillId="0" borderId="1" xfId="1" applyFont="1" applyBorder="1" applyAlignment="1">
      <alignment horizontal="center" vertical="center" textRotation="90" wrapText="1"/>
    </xf>
    <xf numFmtId="0" fontId="23" fillId="0" borderId="56" xfId="1" applyFont="1" applyBorder="1" applyAlignment="1">
      <alignment horizontal="center" vertical="center" textRotation="90" wrapText="1"/>
    </xf>
    <xf numFmtId="0" fontId="25" fillId="0" borderId="58" xfId="1" applyFont="1" applyBorder="1" applyAlignment="1">
      <alignment horizontal="center" vertical="center" wrapText="1"/>
    </xf>
    <xf numFmtId="0" fontId="25" fillId="0" borderId="1" xfId="1" applyFont="1" applyBorder="1" applyAlignment="1">
      <alignment horizontal="center" vertical="center" wrapText="1"/>
    </xf>
    <xf numFmtId="0" fontId="20" fillId="0" borderId="58" xfId="1" applyFont="1" applyBorder="1" applyAlignment="1">
      <alignment horizontal="center" vertical="center" textRotation="90"/>
    </xf>
    <xf numFmtId="0" fontId="20" fillId="0" borderId="1" xfId="1" applyFont="1" applyBorder="1" applyAlignment="1">
      <alignment horizontal="center" vertical="center" textRotation="90"/>
    </xf>
    <xf numFmtId="0" fontId="20" fillId="0" borderId="56" xfId="1" applyFont="1" applyBorder="1" applyAlignment="1">
      <alignment horizontal="center" vertical="center" textRotation="90"/>
    </xf>
    <xf numFmtId="0" fontId="20" fillId="0" borderId="28" xfId="1" applyFont="1" applyBorder="1" applyAlignment="1">
      <alignment horizontal="center" vertical="center"/>
    </xf>
    <xf numFmtId="0" fontId="20" fillId="0" borderId="29"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20" fillId="0" borderId="45" xfId="1" applyFont="1" applyBorder="1" applyAlignment="1">
      <alignment horizontal="center" vertical="center"/>
    </xf>
    <xf numFmtId="0" fontId="20" fillId="0" borderId="46" xfId="1" applyFont="1" applyBorder="1" applyAlignment="1">
      <alignment horizontal="center" vertical="center"/>
    </xf>
    <xf numFmtId="0" fontId="8" fillId="0" borderId="0" xfId="0" applyFont="1" applyAlignment="1">
      <alignment horizontal="left" vertical="center"/>
    </xf>
    <xf numFmtId="0" fontId="1" fillId="0" borderId="0" xfId="0" applyFont="1" applyAlignment="1">
      <alignment horizontal="center" vertical="center"/>
    </xf>
    <xf numFmtId="0" fontId="37" fillId="3" borderId="0" xfId="0" applyFont="1" applyFill="1" applyAlignment="1">
      <alignment horizontal="center" vertical="center"/>
    </xf>
    <xf numFmtId="0" fontId="37" fillId="3" borderId="8" xfId="0" applyFont="1" applyFill="1" applyBorder="1" applyAlignment="1">
      <alignment horizontal="center" vertical="center"/>
    </xf>
    <xf numFmtId="0" fontId="55" fillId="0" borderId="0" xfId="0" applyFont="1" applyAlignment="1">
      <alignment horizontal="left"/>
    </xf>
    <xf numFmtId="0" fontId="55" fillId="0" borderId="8" xfId="0" applyFont="1" applyBorder="1" applyAlignment="1">
      <alignment horizontal="left"/>
    </xf>
    <xf numFmtId="0" fontId="40" fillId="2" borderId="19"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123" fillId="11" borderId="184" xfId="0" applyFont="1" applyFill="1" applyBorder="1" applyAlignment="1">
      <alignment horizontal="center" vertical="center" wrapText="1"/>
    </xf>
    <xf numFmtId="0" fontId="124" fillId="0" borderId="156" xfId="0" applyFont="1" applyBorder="1"/>
    <xf numFmtId="0" fontId="124" fillId="0" borderId="185" xfId="0" applyFont="1" applyBorder="1"/>
    <xf numFmtId="0" fontId="24" fillId="0" borderId="28" xfId="1" applyFont="1" applyBorder="1" applyAlignment="1">
      <alignment horizontal="center" vertical="center" wrapText="1"/>
    </xf>
    <xf numFmtId="0" fontId="24" fillId="0" borderId="37" xfId="1" applyFont="1" applyBorder="1" applyAlignment="1">
      <alignment horizontal="center" vertical="center" wrapText="1"/>
    </xf>
    <xf numFmtId="0" fontId="24" fillId="0" borderId="45" xfId="1" applyFont="1" applyBorder="1" applyAlignment="1">
      <alignment horizontal="center" vertical="center" wrapText="1"/>
    </xf>
    <xf numFmtId="0" fontId="25" fillId="0" borderId="60" xfId="1" applyFont="1" applyBorder="1" applyAlignment="1">
      <alignment horizontal="center" vertical="center" wrapText="1"/>
    </xf>
    <xf numFmtId="0" fontId="25" fillId="0" borderId="59" xfId="1" applyFont="1" applyBorder="1" applyAlignment="1">
      <alignment horizontal="center" vertical="center" wrapText="1"/>
    </xf>
    <xf numFmtId="0" fontId="25" fillId="0" borderId="53" xfId="1" applyFont="1" applyBorder="1" applyAlignment="1">
      <alignment horizontal="center" vertical="center" wrapText="1"/>
    </xf>
    <xf numFmtId="0" fontId="25" fillId="0" borderId="54" xfId="1" applyFont="1" applyBorder="1" applyAlignment="1">
      <alignment horizontal="center" vertical="center" wrapText="1"/>
    </xf>
    <xf numFmtId="0" fontId="23" fillId="0" borderId="42"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49" xfId="1" applyFont="1" applyBorder="1" applyAlignment="1">
      <alignment horizontal="center" vertical="center" wrapText="1"/>
    </xf>
    <xf numFmtId="0" fontId="25" fillId="0" borderId="64" xfId="1" applyFont="1" applyBorder="1" applyAlignment="1">
      <alignment horizontal="center" vertical="center"/>
    </xf>
    <xf numFmtId="0" fontId="25" fillId="0" borderId="66" xfId="1" applyFont="1" applyBorder="1" applyAlignment="1">
      <alignment horizontal="center" vertical="center"/>
    </xf>
    <xf numFmtId="0" fontId="25" fillId="0" borderId="134" xfId="1" applyFont="1" applyBorder="1" applyAlignment="1">
      <alignment horizontal="center" vertical="center"/>
    </xf>
    <xf numFmtId="0" fontId="55" fillId="0" borderId="210" xfId="1" applyFont="1" applyBorder="1" applyAlignment="1" applyProtection="1">
      <alignment horizontal="center" vertical="center" wrapText="1"/>
    </xf>
    <xf numFmtId="0" fontId="55" fillId="0" borderId="211" xfId="1" applyFont="1" applyBorder="1" applyAlignment="1" applyProtection="1">
      <alignment horizontal="center" vertical="center" wrapText="1"/>
    </xf>
    <xf numFmtId="0" fontId="24" fillId="0" borderId="210" xfId="1" applyFont="1" applyBorder="1" applyAlignment="1" applyProtection="1">
      <alignment horizontal="center" vertical="center" wrapText="1"/>
    </xf>
    <xf numFmtId="0" fontId="24" fillId="0" borderId="169" xfId="1" applyFont="1" applyBorder="1" applyAlignment="1" applyProtection="1">
      <alignment horizontal="center" vertical="center" wrapText="1"/>
    </xf>
    <xf numFmtId="0" fontId="24" fillId="0" borderId="211" xfId="1" applyFont="1" applyBorder="1" applyAlignment="1" applyProtection="1">
      <alignment horizontal="center" vertical="center" wrapText="1"/>
    </xf>
    <xf numFmtId="0" fontId="55" fillId="0" borderId="169" xfId="1" applyFont="1" applyBorder="1" applyAlignment="1" applyProtection="1">
      <alignment horizontal="center" vertical="center" wrapText="1"/>
    </xf>
    <xf numFmtId="0" fontId="18" fillId="0" borderId="30" xfId="0" applyFont="1" applyBorder="1" applyAlignment="1">
      <alignment horizontal="center" vertical="top"/>
    </xf>
    <xf numFmtId="0" fontId="18" fillId="0" borderId="31" xfId="0" applyFont="1" applyBorder="1" applyAlignment="1">
      <alignment horizontal="center" vertical="top"/>
    </xf>
    <xf numFmtId="0" fontId="18" fillId="0" borderId="32" xfId="0" applyFont="1" applyBorder="1" applyAlignment="1">
      <alignment horizontal="center" vertical="top"/>
    </xf>
    <xf numFmtId="0" fontId="30" fillId="0" borderId="30" xfId="3" applyFont="1" applyBorder="1" applyAlignment="1">
      <alignment horizontal="center" vertical="center"/>
    </xf>
    <xf numFmtId="0" fontId="30" fillId="0" borderId="31" xfId="3" applyFont="1" applyBorder="1" applyAlignment="1">
      <alignment horizontal="center" vertical="center"/>
    </xf>
    <xf numFmtId="0" fontId="30" fillId="0" borderId="32" xfId="3" applyFont="1" applyBorder="1" applyAlignment="1">
      <alignment horizontal="center" vertical="center"/>
    </xf>
    <xf numFmtId="0" fontId="34" fillId="0" borderId="28" xfId="1" applyFont="1" applyBorder="1" applyAlignment="1">
      <alignment horizontal="center" vertical="center"/>
    </xf>
    <xf numFmtId="0" fontId="34" fillId="0" borderId="29" xfId="1" applyFont="1" applyBorder="1" applyAlignment="1">
      <alignment horizontal="center" vertical="center"/>
    </xf>
    <xf numFmtId="0" fontId="34" fillId="0" borderId="37" xfId="1" applyFont="1" applyBorder="1" applyAlignment="1">
      <alignment horizontal="center" vertical="center"/>
    </xf>
    <xf numFmtId="0" fontId="34" fillId="0" borderId="38" xfId="1" applyFont="1" applyBorder="1" applyAlignment="1">
      <alignment horizontal="center" vertical="center"/>
    </xf>
    <xf numFmtId="0" fontId="34" fillId="0" borderId="30" xfId="1" applyFont="1" applyBorder="1" applyAlignment="1">
      <alignment horizontal="center" vertical="center"/>
    </xf>
    <xf numFmtId="0" fontId="34" fillId="0" borderId="32" xfId="1" applyFont="1" applyBorder="1" applyAlignment="1">
      <alignment horizontal="center" vertical="center"/>
    </xf>
    <xf numFmtId="0" fontId="34" fillId="0" borderId="62" xfId="1" applyFont="1" applyBorder="1" applyAlignment="1">
      <alignment horizontal="center" vertical="center" wrapText="1"/>
    </xf>
    <xf numFmtId="0" fontId="34" fillId="0" borderId="23" xfId="1" applyFont="1" applyBorder="1" applyAlignment="1">
      <alignment horizontal="center" vertical="center" wrapText="1"/>
    </xf>
    <xf numFmtId="0" fontId="34" fillId="0" borderId="27" xfId="1" applyFont="1" applyBorder="1" applyAlignment="1">
      <alignment horizontal="center" vertical="center" wrapText="1"/>
    </xf>
    <xf numFmtId="0" fontId="39" fillId="0" borderId="62" xfId="1" applyFont="1" applyBorder="1" applyAlignment="1" applyProtection="1">
      <alignment horizontal="center" vertical="center" textRotation="90" wrapText="1"/>
    </xf>
    <xf numFmtId="0" fontId="26" fillId="0" borderId="62" xfId="1" applyFont="1" applyBorder="1" applyAlignment="1">
      <alignment horizontal="center" vertical="center" wrapText="1"/>
    </xf>
    <xf numFmtId="0" fontId="26" fillId="0" borderId="23"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61" xfId="0" applyFont="1" applyBorder="1" applyAlignment="1">
      <alignment horizontal="center" vertical="center" wrapText="1"/>
    </xf>
    <xf numFmtId="0" fontId="26" fillId="0" borderId="98" xfId="0" applyFont="1" applyBorder="1" applyAlignment="1">
      <alignment horizontal="center" vertical="center" wrapText="1"/>
    </xf>
    <xf numFmtId="0" fontId="55" fillId="0" borderId="29" xfId="1" applyFont="1" applyBorder="1" applyAlignment="1" applyProtection="1">
      <alignment horizontal="center" vertical="center" textRotation="90"/>
    </xf>
    <xf numFmtId="0" fontId="55" fillId="0" borderId="38" xfId="1" applyFont="1" applyBorder="1" applyAlignment="1" applyProtection="1">
      <alignment horizontal="center" vertical="center" textRotation="90"/>
    </xf>
    <xf numFmtId="0" fontId="55" fillId="0" borderId="32" xfId="1" applyFont="1" applyBorder="1" applyAlignment="1" applyProtection="1">
      <alignment horizontal="center" vertical="center" textRotation="90"/>
    </xf>
    <xf numFmtId="0" fontId="34" fillId="0" borderId="212" xfId="1" applyFont="1" applyBorder="1" applyAlignment="1">
      <alignment horizontal="center" vertical="center"/>
    </xf>
    <xf numFmtId="0" fontId="34" fillId="0" borderId="44" xfId="1" applyFont="1" applyBorder="1" applyAlignment="1">
      <alignment horizontal="center" vertical="center"/>
    </xf>
    <xf numFmtId="0" fontId="34" fillId="0" borderId="133" xfId="1" applyFont="1" applyBorder="1" applyAlignment="1">
      <alignment horizontal="center" vertical="center"/>
    </xf>
    <xf numFmtId="0" fontId="34" fillId="0" borderId="62" xfId="1" applyFont="1" applyBorder="1" applyAlignment="1">
      <alignment horizontal="center" vertical="center"/>
    </xf>
    <xf numFmtId="0" fontId="34" fillId="0" borderId="23" xfId="1" applyFont="1" applyBorder="1" applyAlignment="1">
      <alignment horizontal="center" vertical="center"/>
    </xf>
    <xf numFmtId="0" fontId="34" fillId="0" borderId="27" xfId="1" applyFont="1" applyBorder="1" applyAlignment="1">
      <alignment horizontal="center" vertical="center"/>
    </xf>
    <xf numFmtId="1" fontId="20" fillId="0" borderId="206" xfId="0" applyNumberFormat="1" applyFont="1" applyBorder="1" applyAlignment="1">
      <alignment horizontal="center" vertical="center"/>
    </xf>
    <xf numFmtId="1" fontId="20" fillId="0" borderId="94" xfId="0" applyNumberFormat="1" applyFont="1" applyBorder="1" applyAlignment="1">
      <alignment horizontal="center" vertical="center"/>
    </xf>
    <xf numFmtId="1" fontId="20" fillId="0" borderId="102" xfId="0" applyNumberFormat="1" applyFont="1" applyBorder="1" applyAlignment="1">
      <alignment horizontal="center" vertical="center"/>
    </xf>
    <xf numFmtId="0" fontId="34" fillId="0" borderId="122" xfId="1" applyFont="1" applyBorder="1" applyAlignment="1">
      <alignment horizontal="center" vertical="center"/>
    </xf>
    <xf numFmtId="0" fontId="34" fillId="0" borderId="86" xfId="1" applyFont="1" applyBorder="1" applyAlignment="1">
      <alignment horizontal="center" vertical="center"/>
    </xf>
    <xf numFmtId="0" fontId="34" fillId="0" borderId="96" xfId="1" applyFont="1" applyBorder="1" applyAlignment="1">
      <alignment horizontal="center" vertical="center"/>
    </xf>
    <xf numFmtId="0" fontId="34" fillId="0" borderId="28" xfId="1" applyFont="1" applyBorder="1" applyAlignment="1">
      <alignment horizontal="center" vertical="center" wrapText="1"/>
    </xf>
    <xf numFmtId="0" fontId="34" fillId="0" borderId="29"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38"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32" xfId="1" applyFont="1" applyBorder="1" applyAlignment="1">
      <alignment horizontal="center" vertical="center" wrapText="1"/>
    </xf>
    <xf numFmtId="0" fontId="34" fillId="0" borderId="5"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36"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34" fillId="0" borderId="5" xfId="1" applyFont="1" applyBorder="1" applyAlignment="1" applyProtection="1">
      <alignment horizontal="center" vertical="center" textRotation="90" wrapText="1"/>
    </xf>
    <xf numFmtId="0" fontId="34" fillId="0" borderId="23" xfId="1" applyFont="1" applyBorder="1" applyAlignment="1" applyProtection="1">
      <alignment horizontal="center" vertical="center" textRotation="90" wrapText="1"/>
    </xf>
    <xf numFmtId="0" fontId="34" fillId="0" borderId="27" xfId="1" applyFont="1" applyBorder="1" applyAlignment="1" applyProtection="1">
      <alignment horizontal="center" vertical="center" textRotation="90" wrapText="1"/>
    </xf>
    <xf numFmtId="0" fontId="51" fillId="13" borderId="5" xfId="1" applyFont="1" applyFill="1" applyBorder="1" applyAlignment="1">
      <alignment horizontal="center" vertical="center" textRotation="90" wrapText="1"/>
    </xf>
    <xf numFmtId="0" fontId="51" fillId="13" borderId="23" xfId="1" applyFont="1" applyFill="1" applyBorder="1" applyAlignment="1">
      <alignment horizontal="center" vertical="center" textRotation="90" wrapText="1"/>
    </xf>
    <xf numFmtId="0" fontId="51" fillId="13" borderId="27" xfId="1" applyFont="1" applyFill="1" applyBorder="1" applyAlignment="1">
      <alignment horizontal="center" vertical="center" textRotation="90" wrapText="1"/>
    </xf>
    <xf numFmtId="0" fontId="55"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34" fillId="0" borderId="158" xfId="1" applyFont="1" applyBorder="1" applyAlignment="1">
      <alignment horizontal="center" vertical="center"/>
    </xf>
    <xf numFmtId="0" fontId="34" fillId="0" borderId="5" xfId="1" applyFont="1" applyBorder="1" applyAlignment="1">
      <alignment horizontal="center" vertical="center"/>
    </xf>
    <xf numFmtId="1" fontId="20" fillId="0" borderId="103" xfId="0" applyNumberFormat="1" applyFont="1" applyBorder="1" applyAlignment="1">
      <alignment horizontal="center" vertical="center"/>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34" fillId="0" borderId="105" xfId="1" applyFont="1" applyBorder="1" applyAlignment="1">
      <alignment horizontal="center" vertical="center"/>
    </xf>
    <xf numFmtId="0" fontId="34" fillId="0" borderId="36" xfId="1" applyFont="1" applyBorder="1" applyAlignment="1">
      <alignment horizontal="center" vertical="center" wrapText="1"/>
    </xf>
    <xf numFmtId="0" fontId="34" fillId="0" borderId="35" xfId="1" applyFont="1" applyBorder="1" applyAlignment="1">
      <alignment horizontal="center" vertical="center" wrapText="1"/>
    </xf>
    <xf numFmtId="0" fontId="51" fillId="13" borderId="62" xfId="1" applyFont="1" applyFill="1" applyBorder="1" applyAlignment="1">
      <alignment horizontal="center" vertical="center" textRotation="90" wrapText="1"/>
    </xf>
    <xf numFmtId="18" fontId="30" fillId="0" borderId="25" xfId="1" applyNumberFormat="1" applyFont="1" applyBorder="1" applyAlignment="1">
      <alignment horizontal="center" vertical="center"/>
    </xf>
    <xf numFmtId="18" fontId="30" fillId="0" borderId="6" xfId="1" applyNumberFormat="1" applyFont="1" applyBorder="1" applyAlignment="1">
      <alignment horizontal="center" vertical="center"/>
    </xf>
    <xf numFmtId="0" fontId="55" fillId="0" borderId="5" xfId="1" applyFont="1" applyBorder="1" applyAlignment="1" applyProtection="1">
      <alignment horizontal="center" vertical="center" textRotation="90" wrapText="1"/>
    </xf>
    <xf numFmtId="0" fontId="55" fillId="0" borderId="23" xfId="1" applyFont="1" applyBorder="1" applyAlignment="1" applyProtection="1">
      <alignment horizontal="center" vertical="center" textRotation="90" wrapText="1"/>
    </xf>
    <xf numFmtId="0" fontId="55" fillId="0" borderId="27" xfId="1" applyFont="1" applyBorder="1" applyAlignment="1" applyProtection="1">
      <alignment horizontal="center" vertical="center" textRotation="90" wrapText="1"/>
    </xf>
    <xf numFmtId="0" fontId="34" fillId="0" borderId="36"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207" xfId="0" applyFont="1" applyBorder="1" applyAlignment="1">
      <alignment horizontal="center" vertical="center" wrapText="1"/>
    </xf>
    <xf numFmtId="0" fontId="34" fillId="0" borderId="24" xfId="1" applyFont="1" applyBorder="1" applyAlignment="1" applyProtection="1">
      <alignment horizontal="center" vertical="center" textRotation="90" wrapText="1"/>
    </xf>
    <xf numFmtId="1" fontId="20" fillId="0" borderId="95" xfId="0" applyNumberFormat="1"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34" fillId="0" borderId="36" xfId="1" applyFont="1" applyBorder="1" applyAlignment="1">
      <alignment horizontal="center" vertical="center"/>
    </xf>
    <xf numFmtId="0" fontId="34" fillId="0" borderId="35" xfId="1" applyFont="1" applyBorder="1" applyAlignment="1">
      <alignment horizontal="center" vertical="center"/>
    </xf>
    <xf numFmtId="0" fontId="26" fillId="0" borderId="97" xfId="1" applyFont="1" applyBorder="1" applyAlignment="1">
      <alignment horizontal="center" vertical="center" wrapText="1"/>
    </xf>
    <xf numFmtId="0" fontId="26" fillId="0" borderId="24" xfId="1" applyFont="1" applyBorder="1" applyAlignment="1">
      <alignment horizontal="center" vertical="center" wrapText="1"/>
    </xf>
    <xf numFmtId="0" fontId="32" fillId="13" borderId="62" xfId="1" applyFont="1" applyFill="1" applyBorder="1" applyAlignment="1">
      <alignment horizontal="center" vertical="center" wrapText="1"/>
    </xf>
    <xf numFmtId="0" fontId="32" fillId="13" borderId="24" xfId="1" applyFont="1" applyFill="1" applyBorder="1" applyAlignment="1">
      <alignment horizontal="center" vertical="center" wrapText="1"/>
    </xf>
    <xf numFmtId="0" fontId="32" fillId="13" borderId="5" xfId="1" applyFont="1" applyFill="1" applyBorder="1" applyAlignment="1">
      <alignment horizontal="center" vertical="center" wrapText="1"/>
    </xf>
    <xf numFmtId="0" fontId="32" fillId="13" borderId="36" xfId="1" applyFont="1" applyFill="1" applyBorder="1" applyAlignment="1">
      <alignment horizontal="center" vertical="center" wrapText="1"/>
    </xf>
    <xf numFmtId="0" fontId="32" fillId="13" borderId="45" xfId="1" applyFont="1" applyFill="1" applyBorder="1" applyAlignment="1">
      <alignment horizontal="center" vertical="center" wrapText="1"/>
    </xf>
    <xf numFmtId="0" fontId="50" fillId="13" borderId="34" xfId="1" applyFont="1" applyFill="1" applyBorder="1" applyAlignment="1">
      <alignment horizontal="center" vertical="center" wrapText="1"/>
    </xf>
    <xf numFmtId="0" fontId="50" fillId="13" borderId="91" xfId="1" applyFont="1" applyFill="1" applyBorder="1" applyAlignment="1">
      <alignment horizontal="center" vertical="center" wrapText="1"/>
    </xf>
    <xf numFmtId="0" fontId="50" fillId="13" borderId="9" xfId="1" applyFont="1" applyFill="1" applyBorder="1" applyAlignment="1">
      <alignment horizontal="center" vertical="center" wrapText="1"/>
    </xf>
    <xf numFmtId="0" fontId="50" fillId="13" borderId="22" xfId="1" applyFont="1" applyFill="1" applyBorder="1" applyAlignment="1">
      <alignment horizontal="center" vertical="center" wrapText="1"/>
    </xf>
    <xf numFmtId="0" fontId="54" fillId="0" borderId="36" xfId="1" applyFont="1" applyBorder="1" applyAlignment="1">
      <alignment horizontal="center" vertical="center"/>
    </xf>
    <xf numFmtId="0" fontId="54" fillId="0" borderId="35" xfId="1" applyFont="1" applyBorder="1" applyAlignment="1">
      <alignment horizontal="center" vertical="center"/>
    </xf>
    <xf numFmtId="0" fontId="54" fillId="0" borderId="45" xfId="1" applyFont="1" applyBorder="1" applyAlignment="1">
      <alignment horizontal="center" vertical="center"/>
    </xf>
    <xf numFmtId="0" fontId="54" fillId="0" borderId="46" xfId="1" applyFont="1" applyBorder="1" applyAlignment="1">
      <alignment horizontal="center" vertical="center"/>
    </xf>
    <xf numFmtId="0" fontId="26" fillId="0" borderId="37" xfId="1" applyFont="1" applyBorder="1" applyAlignment="1">
      <alignment horizontal="center" vertical="center" wrapText="1"/>
    </xf>
    <xf numFmtId="0" fontId="26" fillId="0" borderId="38" xfId="1" applyFont="1" applyBorder="1" applyAlignment="1">
      <alignment horizontal="center" vertical="center" wrapText="1"/>
    </xf>
    <xf numFmtId="0" fontId="26" fillId="0" borderId="45" xfId="1" applyFont="1" applyBorder="1" applyAlignment="1">
      <alignment horizontal="center" vertical="center" wrapText="1"/>
    </xf>
    <xf numFmtId="0" fontId="26" fillId="0" borderId="46" xfId="1" applyFont="1" applyBorder="1" applyAlignment="1">
      <alignment horizontal="center" vertical="center" wrapText="1"/>
    </xf>
    <xf numFmtId="0" fontId="26" fillId="0" borderId="99" xfId="1" applyFont="1" applyBorder="1" applyAlignment="1">
      <alignment horizontal="center" vertical="center" wrapText="1"/>
    </xf>
    <xf numFmtId="0" fontId="26" fillId="0" borderId="159" xfId="1" applyFont="1" applyBorder="1" applyAlignment="1">
      <alignment horizontal="center" vertical="center" wrapText="1"/>
    </xf>
    <xf numFmtId="0" fontId="26" fillId="0" borderId="84" xfId="1" applyFont="1" applyBorder="1" applyAlignment="1">
      <alignment horizontal="center" vertical="center" wrapText="1"/>
    </xf>
    <xf numFmtId="0" fontId="26" fillId="0" borderId="9" xfId="1" applyFont="1" applyBorder="1" applyAlignment="1">
      <alignment horizontal="center" vertical="center" wrapText="1"/>
    </xf>
    <xf numFmtId="1" fontId="26" fillId="0" borderId="97" xfId="1" applyNumberFormat="1" applyFont="1" applyBorder="1" applyAlignment="1">
      <alignment horizontal="center" vertical="center" wrapText="1"/>
    </xf>
    <xf numFmtId="1" fontId="26" fillId="0" borderId="24" xfId="1" applyNumberFormat="1" applyFont="1" applyBorder="1" applyAlignment="1">
      <alignment horizontal="center" vertical="center" wrapText="1"/>
    </xf>
    <xf numFmtId="1" fontId="54" fillId="0" borderId="158" xfId="1" applyNumberFormat="1" applyFont="1" applyBorder="1" applyAlignment="1">
      <alignment horizontal="center" vertical="center"/>
    </xf>
    <xf numFmtId="1" fontId="54" fillId="0" borderId="61" xfId="1" applyNumberFormat="1" applyFont="1" applyBorder="1" applyAlignment="1">
      <alignment horizontal="center" vertical="center"/>
    </xf>
    <xf numFmtId="1" fontId="54" fillId="0" borderId="5" xfId="1" applyNumberFormat="1" applyFont="1" applyBorder="1" applyAlignment="1">
      <alignment horizontal="center" vertical="center"/>
    </xf>
    <xf numFmtId="1" fontId="54" fillId="0" borderId="24" xfId="1" applyNumberFormat="1" applyFont="1" applyBorder="1" applyAlignment="1">
      <alignment horizontal="center" vertical="center"/>
    </xf>
    <xf numFmtId="0" fontId="26" fillId="0" borderId="1" xfId="1" applyFont="1" applyBorder="1" applyAlignment="1">
      <alignment horizontal="center" vertical="center" wrapText="1"/>
    </xf>
    <xf numFmtId="0" fontId="34" fillId="0" borderId="1" xfId="1" applyFont="1" applyBorder="1" applyAlignment="1">
      <alignment horizontal="center" vertical="center" wrapText="1"/>
    </xf>
    <xf numFmtId="0" fontId="30" fillId="0" borderId="30" xfId="3" applyFont="1" applyBorder="1" applyAlignment="1">
      <alignment horizontal="left" vertical="center" wrapText="1"/>
    </xf>
    <xf numFmtId="0" fontId="30" fillId="0" borderId="31" xfId="3" applyFont="1" applyBorder="1" applyAlignment="1">
      <alignment horizontal="left" vertical="center" wrapText="1"/>
    </xf>
    <xf numFmtId="0" fontId="30" fillId="0" borderId="32" xfId="3" applyFont="1" applyBorder="1" applyAlignment="1">
      <alignment horizontal="left" vertical="center" wrapText="1"/>
    </xf>
    <xf numFmtId="0" fontId="39" fillId="0" borderId="25" xfId="1" applyFont="1" applyBorder="1" applyAlignment="1" applyProtection="1">
      <alignment horizontal="center" vertical="center" wrapText="1"/>
    </xf>
    <xf numFmtId="0" fontId="39" fillId="0" borderId="26" xfId="1" applyFont="1" applyBorder="1" applyAlignment="1" applyProtection="1">
      <alignment horizontal="center" vertical="center" wrapText="1"/>
    </xf>
    <xf numFmtId="0" fontId="24" fillId="0" borderId="25" xfId="1" applyFont="1" applyBorder="1" applyAlignment="1" applyProtection="1">
      <alignment horizontal="center" vertical="center" wrapText="1"/>
    </xf>
    <xf numFmtId="0" fontId="24" fillId="0" borderId="6" xfId="1" applyFont="1" applyBorder="1" applyAlignment="1" applyProtection="1">
      <alignment horizontal="center" vertical="center" wrapText="1"/>
    </xf>
    <xf numFmtId="0" fontId="24" fillId="0" borderId="26" xfId="1" applyFont="1" applyBorder="1" applyAlignment="1" applyProtection="1">
      <alignment horizontal="center" vertical="center" wrapText="1"/>
    </xf>
    <xf numFmtId="0" fontId="26" fillId="0" borderId="25" xfId="1" applyNumberFormat="1" applyFont="1" applyBorder="1" applyAlignment="1" applyProtection="1">
      <alignment horizontal="center" vertical="center" wrapText="1"/>
    </xf>
    <xf numFmtId="0" fontId="26" fillId="0" borderId="6" xfId="1" applyNumberFormat="1" applyFont="1" applyBorder="1" applyAlignment="1" applyProtection="1">
      <alignment horizontal="center" vertical="center" wrapText="1"/>
    </xf>
    <xf numFmtId="0" fontId="26" fillId="0" borderId="26" xfId="1" applyNumberFormat="1" applyFont="1" applyBorder="1" applyAlignment="1" applyProtection="1">
      <alignment horizontal="center" vertical="center" wrapText="1"/>
    </xf>
    <xf numFmtId="0" fontId="26" fillId="0" borderId="199" xfId="0" applyFont="1" applyBorder="1" applyAlignment="1">
      <alignment horizontal="center" vertical="center"/>
    </xf>
    <xf numFmtId="0" fontId="26" fillId="0" borderId="112" xfId="0" applyFont="1" applyBorder="1" applyAlignment="1">
      <alignment horizontal="center" vertical="center"/>
    </xf>
    <xf numFmtId="0" fontId="53" fillId="0" borderId="155" xfId="0" applyFont="1" applyBorder="1" applyAlignment="1">
      <alignment horizontal="center" vertical="center"/>
    </xf>
    <xf numFmtId="0" fontId="53" fillId="0" borderId="80" xfId="0" applyFont="1" applyBorder="1" applyAlignment="1">
      <alignment horizontal="center" vertical="center"/>
    </xf>
    <xf numFmtId="1" fontId="20" fillId="0" borderId="80" xfId="0" applyNumberFormat="1" applyFont="1" applyBorder="1" applyAlignment="1">
      <alignment horizontal="center" vertical="center"/>
    </xf>
    <xf numFmtId="0" fontId="20" fillId="0" borderId="80" xfId="0" applyFont="1" applyBorder="1" applyAlignment="1">
      <alignment horizontal="center" vertical="center" wrapText="1"/>
    </xf>
    <xf numFmtId="0" fontId="34" fillId="0" borderId="160"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78" xfId="0" applyFont="1" applyBorder="1" applyAlignment="1">
      <alignment horizontal="center" vertical="center" wrapText="1"/>
    </xf>
    <xf numFmtId="0" fontId="26" fillId="0" borderId="160" xfId="0" applyFont="1" applyBorder="1" applyAlignment="1">
      <alignment horizontal="center" vertical="center" wrapText="1"/>
    </xf>
    <xf numFmtId="0" fontId="30" fillId="0" borderId="122" xfId="0" applyFont="1" applyBorder="1" applyAlignment="1">
      <alignment horizontal="center" vertical="center" wrapText="1"/>
    </xf>
    <xf numFmtId="0" fontId="30" fillId="0" borderId="25" xfId="0" applyFont="1" applyBorder="1" applyAlignment="1">
      <alignment horizontal="left" vertical="top"/>
    </xf>
    <xf numFmtId="0" fontId="30" fillId="0" borderId="6" xfId="0" applyFont="1" applyBorder="1" applyAlignment="1">
      <alignment horizontal="left" vertical="top"/>
    </xf>
    <xf numFmtId="0" fontId="30" fillId="0" borderId="26" xfId="0" applyFont="1" applyBorder="1" applyAlignment="1">
      <alignment horizontal="left" vertical="top"/>
    </xf>
    <xf numFmtId="0" fontId="55" fillId="0" borderId="5" xfId="1" applyFont="1" applyBorder="1" applyAlignment="1">
      <alignment horizontal="center" vertical="center" wrapText="1"/>
    </xf>
    <xf numFmtId="0" fontId="56" fillId="0" borderId="1" xfId="1" applyFont="1" applyBorder="1" applyAlignment="1">
      <alignment horizontal="center" vertical="center" wrapText="1"/>
    </xf>
    <xf numFmtId="0" fontId="20" fillId="0" borderId="104" xfId="0" applyFont="1" applyBorder="1" applyAlignment="1">
      <alignment horizontal="center" vertical="center"/>
    </xf>
    <xf numFmtId="0" fontId="20" fillId="0" borderId="80" xfId="0" applyFont="1" applyBorder="1" applyAlignment="1">
      <alignment horizontal="center" vertical="center" textRotation="90"/>
    </xf>
    <xf numFmtId="0" fontId="20" fillId="0" borderId="81" xfId="0" applyFont="1" applyBorder="1" applyAlignment="1">
      <alignment horizontal="center" vertical="center" textRotation="90"/>
    </xf>
    <xf numFmtId="0" fontId="20" fillId="0" borderId="104" xfId="0" applyFont="1" applyBorder="1" applyAlignment="1">
      <alignment horizontal="center" vertical="center" textRotation="90"/>
    </xf>
    <xf numFmtId="0" fontId="34" fillId="0" borderId="104"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84"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104" xfId="0" applyFont="1" applyBorder="1" applyAlignment="1">
      <alignment horizontal="center" vertical="center" wrapText="1"/>
    </xf>
    <xf numFmtId="0" fontId="51" fillId="13" borderId="105" xfId="1" applyFont="1" applyFill="1" applyBorder="1" applyAlignment="1">
      <alignment horizontal="center" vertical="center" textRotation="90" wrapText="1"/>
    </xf>
    <xf numFmtId="0" fontId="51" fillId="13" borderId="86" xfId="1" applyFont="1" applyFill="1" applyBorder="1" applyAlignment="1">
      <alignment horizontal="center" vertical="center" textRotation="90" wrapText="1"/>
    </xf>
    <xf numFmtId="0" fontId="51" fillId="13" borderId="96" xfId="1" applyFont="1" applyFill="1" applyBorder="1" applyAlignment="1">
      <alignment horizontal="center" vertical="center" textRotation="90" wrapText="1"/>
    </xf>
    <xf numFmtId="0" fontId="53" fillId="0" borderId="157" xfId="0" applyFont="1" applyBorder="1" applyAlignment="1">
      <alignment horizontal="center" vertical="center"/>
    </xf>
    <xf numFmtId="0" fontId="53" fillId="0" borderId="104" xfId="0" applyFont="1" applyBorder="1" applyAlignment="1">
      <alignment horizontal="center" vertical="center"/>
    </xf>
    <xf numFmtId="1" fontId="20" fillId="0" borderId="104" xfId="0" applyNumberFormat="1" applyFont="1" applyBorder="1" applyAlignment="1">
      <alignment horizontal="center" vertical="center"/>
    </xf>
    <xf numFmtId="0" fontId="20" fillId="0" borderId="104"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54" fillId="0" borderId="99" xfId="1" applyFont="1" applyBorder="1" applyAlignment="1">
      <alignment horizontal="center" vertical="center"/>
    </xf>
    <xf numFmtId="0" fontId="54" fillId="0" borderId="159" xfId="1" applyFont="1" applyBorder="1" applyAlignment="1">
      <alignment horizontal="center" vertical="center"/>
    </xf>
    <xf numFmtId="0" fontId="26" fillId="0" borderId="36"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34" xfId="1" applyFont="1" applyBorder="1" applyAlignment="1">
      <alignment horizontal="center" vertical="center" wrapText="1"/>
    </xf>
    <xf numFmtId="1" fontId="26" fillId="0" borderId="5" xfId="1" applyNumberFormat="1" applyFont="1" applyBorder="1" applyAlignment="1">
      <alignment horizontal="center" vertical="center" wrapText="1"/>
    </xf>
    <xf numFmtId="0" fontId="39" fillId="0" borderId="58" xfId="1" applyFont="1" applyBorder="1" applyAlignment="1">
      <alignment horizontal="center" vertical="center" textRotation="90" wrapText="1"/>
    </xf>
    <xf numFmtId="0" fontId="39" fillId="0" borderId="1" xfId="1" applyFont="1" applyBorder="1" applyAlignment="1">
      <alignment horizontal="center" vertical="center" textRotation="90" wrapText="1"/>
    </xf>
    <xf numFmtId="0" fontId="30" fillId="0" borderId="170" xfId="1" applyFont="1" applyBorder="1" applyAlignment="1">
      <alignment horizontal="center" vertical="center" wrapText="1"/>
    </xf>
    <xf numFmtId="0" fontId="30" fillId="0" borderId="34" xfId="1" applyFont="1" applyBorder="1" applyAlignment="1">
      <alignment horizontal="center" vertical="center" wrapText="1"/>
    </xf>
    <xf numFmtId="0" fontId="30" fillId="0" borderId="35" xfId="1" applyFont="1" applyBorder="1" applyAlignment="1">
      <alignment horizontal="center" vertical="center" wrapText="1"/>
    </xf>
    <xf numFmtId="0" fontId="30" fillId="0" borderId="88"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32" xfId="1" applyFont="1" applyBorder="1" applyAlignment="1">
      <alignment horizontal="center" vertical="center" wrapText="1"/>
    </xf>
    <xf numFmtId="0" fontId="55" fillId="0" borderId="58" xfId="1" applyFont="1" applyBorder="1" applyAlignment="1">
      <alignment horizontal="center" vertical="center" textRotation="90" wrapText="1"/>
    </xf>
    <xf numFmtId="0" fontId="55" fillId="0" borderId="1" xfId="1" applyFont="1" applyBorder="1" applyAlignment="1">
      <alignment horizontal="center" vertical="center" textRotation="90" wrapText="1"/>
    </xf>
    <xf numFmtId="0" fontId="65" fillId="0" borderId="80" xfId="0" applyFont="1" applyBorder="1" applyAlignment="1">
      <alignment horizontal="center" vertical="center" textRotation="90" wrapText="1"/>
    </xf>
    <xf numFmtId="0" fontId="65" fillId="0" borderId="81" xfId="0" applyFont="1" applyBorder="1" applyAlignment="1">
      <alignment horizontal="center" vertical="center" textRotation="90" wrapText="1"/>
    </xf>
    <xf numFmtId="0" fontId="65" fillId="0" borderId="82" xfId="0" applyFont="1" applyBorder="1" applyAlignment="1">
      <alignment horizontal="center" vertical="center" textRotation="90" wrapText="1"/>
    </xf>
    <xf numFmtId="0" fontId="25" fillId="0" borderId="166" xfId="0" applyFont="1" applyBorder="1" applyAlignment="1">
      <alignment horizontal="center" vertical="center"/>
    </xf>
    <xf numFmtId="0" fontId="25" fillId="0" borderId="167" xfId="0" applyFont="1" applyBorder="1" applyAlignment="1">
      <alignment horizontal="center" vertical="center"/>
    </xf>
    <xf numFmtId="0" fontId="25" fillId="0" borderId="153" xfId="0" applyFont="1" applyBorder="1" applyAlignment="1">
      <alignment horizontal="center" vertical="center"/>
    </xf>
    <xf numFmtId="0" fontId="34" fillId="0" borderId="1" xfId="1" applyFont="1" applyBorder="1" applyAlignment="1">
      <alignment horizontal="center" vertical="center" textRotation="90" wrapText="1"/>
    </xf>
    <xf numFmtId="0" fontId="26" fillId="0" borderId="74" xfId="1" applyFont="1" applyBorder="1" applyAlignment="1">
      <alignment horizontal="center" vertical="center" wrapText="1"/>
    </xf>
    <xf numFmtId="0" fontId="26" fillId="0" borderId="75" xfId="1" applyFont="1" applyBorder="1" applyAlignment="1">
      <alignment horizontal="center" vertical="center" wrapText="1"/>
    </xf>
    <xf numFmtId="0" fontId="26" fillId="0" borderId="88"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89" xfId="1" applyFont="1" applyBorder="1" applyAlignment="1">
      <alignment horizontal="center" vertical="center" wrapText="1"/>
    </xf>
    <xf numFmtId="0" fontId="65" fillId="0" borderId="104" xfId="0" applyFont="1" applyBorder="1" applyAlignment="1">
      <alignment horizontal="center" vertical="center" textRotation="90" wrapText="1"/>
    </xf>
    <xf numFmtId="0" fontId="30" fillId="0" borderId="78" xfId="0" applyFont="1" applyBorder="1" applyAlignment="1">
      <alignment horizontal="left" vertical="center" wrapText="1"/>
    </xf>
    <xf numFmtId="0" fontId="30" fillId="0" borderId="83" xfId="0" applyFont="1" applyBorder="1" applyAlignment="1">
      <alignment horizontal="left" vertical="center" wrapText="1"/>
    </xf>
    <xf numFmtId="0" fontId="30" fillId="0" borderId="79" xfId="0" applyFont="1" applyBorder="1" applyAlignment="1">
      <alignment horizontal="left" vertical="center" wrapText="1"/>
    </xf>
    <xf numFmtId="18" fontId="30" fillId="0" borderId="111" xfId="0" applyNumberFormat="1" applyFont="1" applyBorder="1" applyAlignment="1">
      <alignment horizontal="center" vertical="center"/>
    </xf>
    <xf numFmtId="18" fontId="30" fillId="0" borderId="113" xfId="0" applyNumberFormat="1" applyFont="1" applyBorder="1" applyAlignment="1">
      <alignment horizontal="center" vertical="center"/>
    </xf>
    <xf numFmtId="0" fontId="39" fillId="0" borderId="5" xfId="1" applyFont="1" applyBorder="1" applyAlignment="1">
      <alignment horizontal="center" vertical="center" wrapText="1"/>
    </xf>
    <xf numFmtId="0" fontId="39" fillId="0" borderId="1" xfId="1" applyFont="1" applyBorder="1" applyAlignment="1">
      <alignment horizontal="center" vertical="center" wrapText="1"/>
    </xf>
    <xf numFmtId="18" fontId="30" fillId="0" borderId="154" xfId="0" applyNumberFormat="1" applyFont="1" applyBorder="1" applyAlignment="1">
      <alignment horizontal="center" vertical="center"/>
    </xf>
    <xf numFmtId="18" fontId="30" fillId="0" borderId="169" xfId="0" applyNumberFormat="1" applyFont="1" applyBorder="1" applyAlignment="1">
      <alignment horizontal="center" vertical="center"/>
    </xf>
    <xf numFmtId="0" fontId="34" fillId="0" borderId="74" xfId="1" applyFont="1" applyBorder="1" applyAlignment="1">
      <alignment horizontal="center" vertical="center" wrapText="1"/>
    </xf>
    <xf numFmtId="0" fontId="34" fillId="0" borderId="84" xfId="1" applyFont="1" applyBorder="1" applyAlignment="1">
      <alignment horizontal="center" vertical="center" wrapText="1"/>
    </xf>
    <xf numFmtId="0" fontId="34" fillId="0" borderId="75" xfId="1" applyFont="1" applyBorder="1" applyAlignment="1">
      <alignment horizontal="center" vertical="center" wrapText="1"/>
    </xf>
    <xf numFmtId="0" fontId="34" fillId="0" borderId="76" xfId="1" applyFont="1" applyBorder="1" applyAlignment="1">
      <alignment horizontal="center" vertical="center" wrapText="1"/>
    </xf>
    <xf numFmtId="0" fontId="34" fillId="0" borderId="0" xfId="1" applyFont="1" applyBorder="1" applyAlignment="1">
      <alignment horizontal="center" vertical="center" wrapText="1"/>
    </xf>
    <xf numFmtId="0" fontId="34" fillId="0" borderId="77" xfId="1" applyFont="1" applyBorder="1" applyAlignment="1">
      <alignment horizontal="center" vertical="center" wrapText="1"/>
    </xf>
    <xf numFmtId="0" fontId="34" fillId="0" borderId="88" xfId="1" applyFont="1" applyBorder="1" applyAlignment="1">
      <alignment horizontal="center" vertical="center" wrapText="1"/>
    </xf>
    <xf numFmtId="0" fontId="34" fillId="0" borderId="31" xfId="1" applyFont="1" applyBorder="1" applyAlignment="1">
      <alignment horizontal="center" vertical="center" wrapText="1"/>
    </xf>
    <xf numFmtId="0" fontId="34" fillId="0" borderId="89" xfId="1" applyFont="1" applyBorder="1" applyAlignment="1">
      <alignment horizontal="center" vertical="center" wrapText="1"/>
    </xf>
    <xf numFmtId="0" fontId="55" fillId="0" borderId="5" xfId="1" applyFont="1" applyBorder="1" applyAlignment="1">
      <alignment horizontal="center" vertical="center" textRotation="90" wrapText="1"/>
    </xf>
    <xf numFmtId="0" fontId="30" fillId="0" borderId="111" xfId="0" applyFont="1" applyBorder="1" applyAlignment="1">
      <alignment horizontal="center" vertical="center" wrapText="1"/>
    </xf>
    <xf numFmtId="0" fontId="30" fillId="0" borderId="83" xfId="0" applyFont="1" applyBorder="1" applyAlignment="1">
      <alignment horizontal="center" vertical="center" wrapText="1"/>
    </xf>
    <xf numFmtId="0" fontId="30" fillId="0" borderId="79" xfId="0" applyFont="1" applyBorder="1" applyAlignment="1">
      <alignment horizontal="center" vertical="center" wrapText="1"/>
    </xf>
    <xf numFmtId="0" fontId="32" fillId="13" borderId="35" xfId="1" applyFont="1" applyFill="1" applyBorder="1" applyAlignment="1">
      <alignment horizontal="center" vertical="center" wrapText="1"/>
    </xf>
    <xf numFmtId="0" fontId="32" fillId="13" borderId="46" xfId="1" applyFont="1" applyFill="1" applyBorder="1" applyAlignment="1">
      <alignment horizontal="center" vertical="center" wrapText="1"/>
    </xf>
    <xf numFmtId="0" fontId="50" fillId="13" borderId="36" xfId="1" applyFont="1" applyFill="1" applyBorder="1" applyAlignment="1">
      <alignment horizontal="center" vertical="center" wrapText="1"/>
    </xf>
    <xf numFmtId="0" fontId="50" fillId="13" borderId="45" xfId="1" applyFont="1" applyFill="1" applyBorder="1" applyAlignment="1">
      <alignment horizontal="center" vertical="center" wrapText="1"/>
    </xf>
    <xf numFmtId="0" fontId="25" fillId="13" borderId="5" xfId="1" applyFont="1" applyFill="1" applyBorder="1" applyAlignment="1">
      <alignment horizontal="center" vertical="center" textRotation="90" wrapText="1"/>
    </xf>
    <xf numFmtId="0" fontId="25" fillId="13" borderId="23" xfId="1" applyFont="1" applyFill="1" applyBorder="1" applyAlignment="1">
      <alignment horizontal="center" vertical="center" textRotation="90" wrapText="1"/>
    </xf>
    <xf numFmtId="0" fontId="25" fillId="13" borderId="27" xfId="1" applyFont="1" applyFill="1" applyBorder="1" applyAlignment="1">
      <alignment horizontal="center" vertical="center" textRotation="90" wrapText="1"/>
    </xf>
    <xf numFmtId="0" fontId="20" fillId="0" borderId="5" xfId="1" applyFont="1" applyBorder="1" applyAlignment="1">
      <alignment horizontal="center" vertical="center" textRotation="89"/>
    </xf>
    <xf numFmtId="0" fontId="20" fillId="0" borderId="23" xfId="1" applyFont="1" applyBorder="1" applyAlignment="1">
      <alignment horizontal="center" vertical="center" textRotation="89"/>
    </xf>
    <xf numFmtId="0" fontId="20" fillId="0" borderId="27" xfId="1" applyFont="1" applyBorder="1" applyAlignment="1">
      <alignment horizontal="center" vertical="center" textRotation="89"/>
    </xf>
    <xf numFmtId="0" fontId="24" fillId="0" borderId="25"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26" xfId="1" applyFont="1" applyBorder="1" applyAlignment="1">
      <alignment horizontal="center" vertical="center" wrapText="1"/>
    </xf>
    <xf numFmtId="0" fontId="40" fillId="0" borderId="1" xfId="1" applyFont="1" applyBorder="1" applyAlignment="1">
      <alignment horizontal="center" vertical="center" wrapText="1"/>
    </xf>
    <xf numFmtId="0" fontId="34" fillId="0" borderId="93" xfId="0" applyFont="1" applyBorder="1" applyAlignment="1">
      <alignment horizontal="center" vertical="center" wrapText="1"/>
    </xf>
    <xf numFmtId="0" fontId="26" fillId="0" borderId="160"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2" xfId="1" applyFont="1" applyBorder="1" applyAlignment="1">
      <alignment horizontal="center" vertical="center" wrapText="1"/>
    </xf>
    <xf numFmtId="0" fontId="65" fillId="0" borderId="93" xfId="0" applyFont="1" applyBorder="1" applyAlignment="1">
      <alignment horizontal="center" vertical="center" textRotation="90" wrapText="1"/>
    </xf>
    <xf numFmtId="0" fontId="25" fillId="0" borderId="204" xfId="0" applyFont="1" applyBorder="1" applyAlignment="1">
      <alignment horizontal="center" vertical="center"/>
    </xf>
    <xf numFmtId="0" fontId="30" fillId="0" borderId="78" xfId="0" applyFont="1" applyBorder="1" applyAlignment="1">
      <alignment horizontal="center" vertical="center" wrapText="1"/>
    </xf>
    <xf numFmtId="0" fontId="30" fillId="0" borderId="78" xfId="0" applyFont="1" applyBorder="1" applyAlignment="1">
      <alignment horizontal="left" vertical="center"/>
    </xf>
    <xf numFmtId="0" fontId="30" fillId="0" borderId="83" xfId="0" applyFont="1" applyBorder="1" applyAlignment="1">
      <alignment horizontal="left" vertical="center"/>
    </xf>
    <xf numFmtId="0" fontId="30" fillId="0" borderId="79" xfId="0" applyFont="1" applyBorder="1" applyAlignment="1">
      <alignment horizontal="left" vertical="center"/>
    </xf>
    <xf numFmtId="0" fontId="150" fillId="0" borderId="25" xfId="1" applyFont="1" applyBorder="1" applyAlignment="1">
      <alignment horizontal="center" vertical="center"/>
    </xf>
    <xf numFmtId="0" fontId="150" fillId="0" borderId="26" xfId="1" applyFont="1" applyBorder="1" applyAlignment="1">
      <alignment horizontal="center" vertical="center"/>
    </xf>
    <xf numFmtId="0" fontId="24" fillId="0" borderId="48" xfId="1" applyFont="1" applyBorder="1" applyAlignment="1">
      <alignment horizontal="center" vertical="center" wrapText="1"/>
    </xf>
    <xf numFmtId="0" fontId="24" fillId="0" borderId="41" xfId="1" applyFont="1" applyBorder="1" applyAlignment="1">
      <alignment horizontal="center" vertical="center" wrapText="1"/>
    </xf>
    <xf numFmtId="0" fontId="24" fillId="0" borderId="49" xfId="1" applyFont="1" applyBorder="1" applyAlignment="1">
      <alignment horizontal="center" vertical="center" wrapText="1"/>
    </xf>
    <xf numFmtId="18" fontId="30" fillId="0" borderId="74" xfId="0" applyNumberFormat="1" applyFont="1" applyBorder="1" applyAlignment="1">
      <alignment horizontal="center" vertical="center"/>
    </xf>
    <xf numFmtId="18" fontId="30" fillId="0" borderId="84" xfId="0" applyNumberFormat="1" applyFont="1" applyBorder="1" applyAlignment="1">
      <alignment horizontal="center" vertical="center"/>
    </xf>
    <xf numFmtId="0" fontId="32" fillId="13" borderId="99" xfId="1" applyFont="1" applyFill="1" applyBorder="1" applyAlignment="1">
      <alignment horizontal="center" vertical="center" wrapText="1"/>
    </xf>
    <xf numFmtId="1" fontId="54" fillId="0" borderId="208" xfId="1" applyNumberFormat="1" applyFont="1" applyBorder="1" applyAlignment="1">
      <alignment horizontal="center" vertical="center"/>
    </xf>
    <xf numFmtId="1" fontId="54" fillId="0" borderId="209" xfId="1" applyNumberFormat="1" applyFont="1" applyBorder="1" applyAlignment="1">
      <alignment horizontal="center" vertical="center"/>
    </xf>
    <xf numFmtId="0" fontId="40" fillId="0" borderId="5" xfId="1" applyFont="1" applyBorder="1" applyAlignment="1">
      <alignment horizontal="center" vertical="center" textRotation="90" wrapText="1"/>
    </xf>
    <xf numFmtId="0" fontId="40" fillId="0" borderId="23" xfId="1" applyFont="1" applyBorder="1" applyAlignment="1">
      <alignment horizontal="center" vertical="center" textRotation="90" wrapText="1"/>
    </xf>
    <xf numFmtId="0" fontId="40" fillId="0" borderId="27" xfId="1" applyFont="1" applyBorder="1" applyAlignment="1">
      <alignment horizontal="center" vertical="center" textRotation="90" wrapText="1"/>
    </xf>
    <xf numFmtId="0" fontId="25" fillId="0" borderId="1" xfId="1" applyFont="1" applyBorder="1" applyAlignment="1">
      <alignment horizontal="center" vertical="center" textRotation="90" wrapText="1"/>
    </xf>
    <xf numFmtId="0" fontId="26" fillId="0" borderId="76"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77" xfId="1" applyFont="1" applyBorder="1" applyAlignment="1">
      <alignment horizontal="center" vertical="center" wrapText="1"/>
    </xf>
    <xf numFmtId="0" fontId="30" fillId="0" borderId="1" xfId="1" applyFont="1" applyBorder="1" applyAlignment="1">
      <alignment horizontal="center" vertical="center" wrapText="1"/>
    </xf>
    <xf numFmtId="0" fontId="20" fillId="0" borderId="82" xfId="0" applyFont="1" applyBorder="1" applyAlignment="1">
      <alignment horizontal="center" vertical="center" textRotation="90"/>
    </xf>
    <xf numFmtId="0" fontId="26" fillId="0" borderId="170" xfId="1" applyFont="1" applyBorder="1" applyAlignment="1">
      <alignment horizontal="center" vertical="center" wrapText="1"/>
    </xf>
    <xf numFmtId="0" fontId="30" fillId="0" borderId="75" xfId="0" applyFont="1" applyBorder="1" applyAlignment="1">
      <alignment horizontal="center" vertical="center" wrapText="1"/>
    </xf>
    <xf numFmtId="0" fontId="30" fillId="0" borderId="77" xfId="0" applyFont="1" applyBorder="1" applyAlignment="1">
      <alignment horizontal="center" vertical="center" wrapText="1"/>
    </xf>
    <xf numFmtId="0" fontId="26" fillId="0" borderId="201" xfId="0" applyFont="1" applyBorder="1" applyAlignment="1">
      <alignment horizontal="center" vertical="center"/>
    </xf>
    <xf numFmtId="0" fontId="26" fillId="0" borderId="202" xfId="0" applyFont="1" applyBorder="1" applyAlignment="1">
      <alignment horizontal="center" vertical="center"/>
    </xf>
    <xf numFmtId="0" fontId="26" fillId="0" borderId="203" xfId="0" applyFont="1" applyBorder="1" applyAlignment="1">
      <alignment horizontal="center" vertical="center"/>
    </xf>
    <xf numFmtId="0" fontId="26" fillId="0" borderId="201" xfId="0" applyFont="1" applyBorder="1" applyAlignment="1">
      <alignment horizontal="center" vertical="center" wrapText="1"/>
    </xf>
    <xf numFmtId="0" fontId="26" fillId="0" borderId="203" xfId="0" applyFont="1" applyBorder="1" applyAlignment="1">
      <alignment horizontal="center" vertical="center" wrapText="1"/>
    </xf>
    <xf numFmtId="0" fontId="26" fillId="0" borderId="202" xfId="0" applyFont="1" applyBorder="1" applyAlignment="1">
      <alignment horizontal="center" vertical="center" wrapText="1"/>
    </xf>
    <xf numFmtId="0" fontId="30" fillId="0" borderId="82" xfId="0" applyFont="1" applyBorder="1" applyAlignment="1">
      <alignment horizontal="center" vertical="center" wrapText="1"/>
    </xf>
    <xf numFmtId="0" fontId="26" fillId="0" borderId="170" xfId="0" applyFont="1" applyBorder="1" applyAlignment="1">
      <alignment horizontal="center" vertical="center"/>
    </xf>
    <xf numFmtId="0" fontId="26" fillId="0" borderId="124" xfId="0" applyFont="1" applyBorder="1" applyAlignment="1">
      <alignment horizontal="center" vertical="center"/>
    </xf>
    <xf numFmtId="0" fontId="32" fillId="13" borderId="27" xfId="1" applyFont="1" applyFill="1" applyBorder="1" applyAlignment="1">
      <alignment horizontal="center" vertical="center" wrapText="1"/>
    </xf>
    <xf numFmtId="0" fontId="32" fillId="13" borderId="30" xfId="1" applyFont="1" applyFill="1" applyBorder="1" applyAlignment="1">
      <alignment horizontal="center" vertical="center" wrapText="1"/>
    </xf>
    <xf numFmtId="0" fontId="50" fillId="13" borderId="31" xfId="1" applyFont="1" applyFill="1" applyBorder="1" applyAlignment="1">
      <alignment horizontal="center" vertical="center" wrapText="1"/>
    </xf>
    <xf numFmtId="0" fontId="50" fillId="13" borderId="165" xfId="1" applyFont="1" applyFill="1" applyBorder="1" applyAlignment="1">
      <alignment horizontal="center" vertical="center" wrapText="1"/>
    </xf>
    <xf numFmtId="0" fontId="34" fillId="0" borderId="41" xfId="1" applyFont="1" applyBorder="1" applyAlignment="1">
      <alignment horizontal="center"/>
    </xf>
    <xf numFmtId="0" fontId="34" fillId="0" borderId="92" xfId="1" applyFont="1" applyBorder="1" applyAlignment="1">
      <alignment horizontal="center"/>
    </xf>
    <xf numFmtId="0" fontId="54" fillId="0" borderId="30" xfId="1" applyFont="1" applyBorder="1" applyAlignment="1">
      <alignment horizontal="center" vertical="center"/>
    </xf>
    <xf numFmtId="0" fontId="54" fillId="0" borderId="32" xfId="1" applyFont="1" applyBorder="1" applyAlignment="1">
      <alignment horizontal="center" vertical="center"/>
    </xf>
    <xf numFmtId="0" fontId="26" fillId="0" borderId="30" xfId="1" applyFont="1" applyBorder="1" applyAlignment="1">
      <alignment horizontal="center" vertical="center" wrapText="1"/>
    </xf>
    <xf numFmtId="1" fontId="26" fillId="0" borderId="27" xfId="1" applyNumberFormat="1" applyFont="1" applyBorder="1" applyAlignment="1">
      <alignment horizontal="center" vertical="center" wrapText="1"/>
    </xf>
    <xf numFmtId="1" fontId="54" fillId="0" borderId="205" xfId="1" applyNumberFormat="1" applyFont="1" applyBorder="1" applyAlignment="1">
      <alignment horizontal="center" vertical="center"/>
    </xf>
    <xf numFmtId="1" fontId="54" fillId="0" borderId="97" xfId="1" applyNumberFormat="1" applyFont="1" applyBorder="1" applyAlignment="1">
      <alignment horizontal="center" vertical="center"/>
    </xf>
    <xf numFmtId="0" fontId="20" fillId="0" borderId="93" xfId="0" applyFont="1" applyBorder="1" applyAlignment="1">
      <alignment horizontal="center" vertical="center" textRotation="90"/>
    </xf>
    <xf numFmtId="0" fontId="34" fillId="0" borderId="122" xfId="1" applyFont="1" applyBorder="1" applyAlignment="1">
      <alignment horizontal="center" vertical="center" wrapText="1"/>
    </xf>
    <xf numFmtId="0" fontId="34" fillId="0" borderId="86" xfId="1" applyFont="1" applyBorder="1" applyAlignment="1">
      <alignment horizontal="center" vertical="center" wrapText="1"/>
    </xf>
    <xf numFmtId="0" fontId="34" fillId="0" borderId="96" xfId="1" applyFont="1" applyBorder="1" applyAlignment="1">
      <alignment horizontal="center" vertical="center" wrapText="1"/>
    </xf>
    <xf numFmtId="0" fontId="34" fillId="0" borderId="28" xfId="3" applyFont="1" applyBorder="1" applyAlignment="1">
      <alignment horizontal="center" vertical="center" wrapText="1"/>
    </xf>
    <xf numFmtId="0" fontId="34" fillId="0" borderId="7" xfId="3" applyFont="1" applyBorder="1" applyAlignment="1">
      <alignment horizontal="center" vertical="center" wrapText="1"/>
    </xf>
    <xf numFmtId="0" fontId="34" fillId="0" borderId="29" xfId="3" applyFont="1" applyBorder="1" applyAlignment="1">
      <alignment horizontal="center" vertical="center" wrapText="1"/>
    </xf>
    <xf numFmtId="0" fontId="34" fillId="0" borderId="30" xfId="3" applyFont="1" applyBorder="1" applyAlignment="1">
      <alignment horizontal="center" vertical="center" wrapText="1"/>
    </xf>
    <xf numFmtId="0" fontId="34" fillId="0" borderId="31" xfId="3" applyFont="1" applyBorder="1" applyAlignment="1">
      <alignment horizontal="center" vertical="center" wrapText="1"/>
    </xf>
    <xf numFmtId="0" fontId="34" fillId="0" borderId="32"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23" xfId="3" applyFont="1" applyBorder="1" applyAlignment="1">
      <alignment horizontal="center" vertical="center" wrapText="1"/>
    </xf>
    <xf numFmtId="0" fontId="26" fillId="0" borderId="27" xfId="3" applyFont="1" applyBorder="1" applyAlignment="1">
      <alignment horizontal="center" vertical="center" wrapText="1"/>
    </xf>
    <xf numFmtId="0" fontId="51" fillId="2" borderId="62" xfId="1" applyFont="1" applyFill="1" applyBorder="1" applyAlignment="1">
      <alignment horizontal="center" vertical="center" textRotation="90" wrapText="1"/>
    </xf>
    <xf numFmtId="0" fontId="51" fillId="2" borderId="23" xfId="1" applyFont="1" applyFill="1" applyBorder="1" applyAlignment="1">
      <alignment horizontal="center" vertical="center" textRotation="90" wrapText="1"/>
    </xf>
    <xf numFmtId="0" fontId="51" fillId="2" borderId="27" xfId="1" applyFont="1" applyFill="1" applyBorder="1" applyAlignment="1">
      <alignment horizontal="center" vertical="center" textRotation="90" wrapText="1"/>
    </xf>
    <xf numFmtId="0" fontId="25" fillId="0" borderId="62" xfId="1" applyFont="1" applyBorder="1" applyAlignment="1">
      <alignment horizontal="center" vertical="center"/>
    </xf>
    <xf numFmtId="0" fontId="25" fillId="0" borderId="23" xfId="1" applyFont="1" applyBorder="1" applyAlignment="1">
      <alignment horizontal="center" vertical="center"/>
    </xf>
    <xf numFmtId="0" fontId="25" fillId="0" borderId="27" xfId="1" applyFont="1" applyBorder="1" applyAlignment="1">
      <alignment horizontal="center" vertical="center"/>
    </xf>
    <xf numFmtId="0" fontId="26" fillId="0" borderId="25"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25" xfId="1" applyFont="1" applyBorder="1" applyAlignment="1">
      <alignment horizontal="center" vertical="center"/>
    </xf>
    <xf numFmtId="0" fontId="26" fillId="0" borderId="6" xfId="1" applyFont="1" applyBorder="1" applyAlignment="1">
      <alignment horizontal="center" vertical="center"/>
    </xf>
    <xf numFmtId="0" fontId="26" fillId="0" borderId="26" xfId="1" applyFont="1" applyBorder="1" applyAlignment="1">
      <alignment horizontal="center" vertical="center"/>
    </xf>
    <xf numFmtId="0" fontId="26" fillId="0" borderId="6" xfId="1" applyFont="1" applyBorder="1" applyAlignment="1">
      <alignment horizontal="center" vertical="center" wrapText="1"/>
    </xf>
    <xf numFmtId="0" fontId="26" fillId="0" borderId="10" xfId="1" applyFont="1" applyBorder="1" applyAlignment="1">
      <alignment horizontal="center"/>
    </xf>
    <xf numFmtId="0" fontId="26" fillId="0" borderId="11" xfId="1" applyFont="1" applyBorder="1" applyAlignment="1">
      <alignment horizontal="center"/>
    </xf>
    <xf numFmtId="0" fontId="34" fillId="0" borderId="11" xfId="1" applyFont="1" applyBorder="1" applyAlignment="1">
      <alignment horizontal="center"/>
    </xf>
    <xf numFmtId="0" fontId="34" fillId="0" borderId="33" xfId="1" applyFont="1" applyBorder="1" applyAlignment="1">
      <alignment horizontal="center"/>
    </xf>
    <xf numFmtId="0" fontId="53" fillId="0" borderId="62" xfId="1" applyFont="1" applyBorder="1" applyAlignment="1">
      <alignment horizontal="center" vertical="center"/>
    </xf>
    <xf numFmtId="0" fontId="53" fillId="0" borderId="23" xfId="1" applyFont="1" applyBorder="1" applyAlignment="1">
      <alignment horizontal="center" vertical="center"/>
    </xf>
    <xf numFmtId="0" fontId="53" fillId="0" borderId="27" xfId="1" applyFont="1" applyBorder="1" applyAlignment="1">
      <alignment horizontal="center" vertical="center"/>
    </xf>
    <xf numFmtId="1" fontId="20" fillId="0" borderId="62" xfId="1" applyNumberFormat="1" applyFont="1" applyBorder="1" applyAlignment="1">
      <alignment horizontal="center" vertical="center"/>
    </xf>
    <xf numFmtId="1" fontId="20" fillId="0" borderId="23" xfId="1" applyNumberFormat="1" applyFont="1" applyBorder="1" applyAlignment="1">
      <alignment horizontal="center" vertical="center"/>
    </xf>
    <xf numFmtId="1" fontId="20" fillId="0" borderId="27" xfId="1" applyNumberFormat="1" applyFont="1" applyBorder="1" applyAlignment="1">
      <alignment horizontal="center" vertical="center"/>
    </xf>
    <xf numFmtId="0" fontId="20" fillId="0" borderId="30" xfId="1" applyFont="1" applyBorder="1" applyAlignment="1">
      <alignment horizontal="center" vertical="center"/>
    </xf>
    <xf numFmtId="0" fontId="20" fillId="0" borderId="32" xfId="1" applyFont="1" applyBorder="1" applyAlignment="1">
      <alignment horizontal="center" vertical="center"/>
    </xf>
    <xf numFmtId="0" fontId="20" fillId="0" borderId="206"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102" xfId="0" applyFont="1" applyBorder="1" applyAlignment="1">
      <alignment horizontal="center" vertical="center" wrapText="1"/>
    </xf>
    <xf numFmtId="0" fontId="53" fillId="0" borderId="5" xfId="1" applyFont="1" applyBorder="1" applyAlignment="1">
      <alignment horizontal="center" vertical="center"/>
    </xf>
    <xf numFmtId="1" fontId="20" fillId="0" borderId="5" xfId="1" applyNumberFormat="1" applyFont="1" applyBorder="1" applyAlignment="1">
      <alignment horizontal="center" vertical="center"/>
    </xf>
    <xf numFmtId="0" fontId="20" fillId="0" borderId="36" xfId="1" applyFont="1" applyBorder="1" applyAlignment="1">
      <alignment horizontal="center" vertical="center"/>
    </xf>
    <xf numFmtId="0" fontId="20" fillId="0" borderId="35" xfId="1" applyFont="1" applyBorder="1" applyAlignment="1">
      <alignment horizontal="center" vertical="center"/>
    </xf>
    <xf numFmtId="0" fontId="20" fillId="0" borderId="103" xfId="0" applyFont="1" applyBorder="1" applyAlignment="1">
      <alignment horizontal="center" vertical="center" wrapText="1"/>
    </xf>
    <xf numFmtId="0" fontId="20" fillId="0" borderId="95" xfId="0" applyFont="1" applyBorder="1" applyAlignment="1">
      <alignment horizontal="center" vertical="center" wrapText="1"/>
    </xf>
    <xf numFmtId="0" fontId="34" fillId="0" borderId="105" xfId="1" applyFont="1" applyBorder="1" applyAlignment="1">
      <alignment horizontal="center" vertical="center" wrapText="1"/>
    </xf>
    <xf numFmtId="0" fontId="55" fillId="0" borderId="36"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30"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32" xfId="0" applyFont="1" applyBorder="1" applyAlignment="1">
      <alignment horizontal="center" vertical="center" wrapText="1"/>
    </xf>
    <xf numFmtId="0" fontId="26" fillId="0" borderId="5" xfId="3" applyFont="1" applyBorder="1" applyAlignment="1">
      <alignment horizontal="center" vertical="center" wrapText="1"/>
    </xf>
    <xf numFmtId="0" fontId="51" fillId="2" borderId="5" xfId="1" applyFont="1" applyFill="1" applyBorder="1" applyAlignment="1">
      <alignment horizontal="center" vertical="center" textRotation="90" wrapText="1"/>
    </xf>
    <xf numFmtId="0" fontId="30" fillId="0" borderId="25" xfId="3" applyFont="1" applyBorder="1" applyAlignment="1">
      <alignment horizontal="left" vertical="center" wrapText="1"/>
    </xf>
    <xf numFmtId="0" fontId="30" fillId="0" borderId="6" xfId="3" applyFont="1" applyBorder="1" applyAlignment="1">
      <alignment horizontal="left" vertical="center" wrapText="1"/>
    </xf>
    <xf numFmtId="0" fontId="30" fillId="0" borderId="26" xfId="3" applyFont="1" applyBorder="1" applyAlignment="1">
      <alignment horizontal="left" vertical="center" wrapText="1"/>
    </xf>
    <xf numFmtId="0" fontId="20" fillId="0" borderId="85" xfId="0" applyFont="1" applyBorder="1" applyAlignment="1">
      <alignment horizontal="center" vertical="center" textRotation="90"/>
    </xf>
    <xf numFmtId="0" fontId="20" fillId="0" borderId="86" xfId="0" applyFont="1" applyBorder="1" applyAlignment="1">
      <alignment horizontal="center" vertical="center" textRotation="90"/>
    </xf>
    <xf numFmtId="0" fontId="20" fillId="0" borderId="96" xfId="0" applyFont="1" applyBorder="1" applyAlignment="1">
      <alignment horizontal="center" vertical="center" textRotation="90"/>
    </xf>
    <xf numFmtId="0" fontId="34" fillId="0" borderId="34" xfId="1" applyFont="1" applyBorder="1" applyAlignment="1">
      <alignment horizontal="center" vertical="center" wrapText="1"/>
    </xf>
    <xf numFmtId="0" fontId="54" fillId="0" borderId="98" xfId="1" applyFont="1" applyBorder="1" applyAlignment="1">
      <alignment horizontal="center" vertical="center"/>
    </xf>
    <xf numFmtId="0" fontId="54" fillId="0" borderId="207" xfId="1" applyFont="1" applyBorder="1" applyAlignment="1">
      <alignment horizontal="center" vertical="center"/>
    </xf>
    <xf numFmtId="1" fontId="54" fillId="0" borderId="27" xfId="1" applyNumberFormat="1" applyFont="1" applyBorder="1" applyAlignment="1">
      <alignment horizontal="center" vertical="center"/>
    </xf>
    <xf numFmtId="1" fontId="54" fillId="0" borderId="123" xfId="1" applyNumberFormat="1" applyFont="1" applyBorder="1" applyAlignment="1">
      <alignment horizontal="center" vertical="center"/>
    </xf>
    <xf numFmtId="0" fontId="25" fillId="0" borderId="5" xfId="1" applyFont="1" applyBorder="1" applyAlignment="1">
      <alignment horizontal="center" vertical="center"/>
    </xf>
    <xf numFmtId="0" fontId="30" fillId="0" borderId="25"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25" xfId="3" applyFont="1" applyBorder="1" applyAlignment="1">
      <alignment horizontal="left" vertical="center"/>
    </xf>
    <xf numFmtId="0" fontId="30" fillId="0" borderId="6" xfId="3" applyFont="1" applyBorder="1" applyAlignment="1">
      <alignment horizontal="left" vertical="center"/>
    </xf>
    <xf numFmtId="0" fontId="30" fillId="0" borderId="26" xfId="3" applyFont="1" applyBorder="1" applyAlignment="1">
      <alignment horizontal="left" vertical="center"/>
    </xf>
    <xf numFmtId="0" fontId="20" fillId="0" borderId="8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171" xfId="0" applyFont="1" applyBorder="1" applyAlignment="1">
      <alignment horizontal="center" vertical="center"/>
    </xf>
    <xf numFmtId="0" fontId="20" fillId="0" borderId="171" xfId="0" applyFont="1" applyBorder="1" applyAlignment="1">
      <alignment horizontal="center" vertical="center" textRotation="90"/>
    </xf>
    <xf numFmtId="0" fontId="32" fillId="2" borderId="5" xfId="1" applyFont="1" applyFill="1" applyBorder="1" applyAlignment="1">
      <alignment horizontal="center" vertical="center" wrapText="1"/>
    </xf>
    <xf numFmtId="0" fontId="32" fillId="2" borderId="27" xfId="1" applyFont="1" applyFill="1" applyBorder="1" applyAlignment="1">
      <alignment horizontal="center" vertical="center" wrapText="1"/>
    </xf>
    <xf numFmtId="0" fontId="32" fillId="2" borderId="36" xfId="1" applyFont="1" applyFill="1" applyBorder="1" applyAlignment="1">
      <alignment horizontal="center" vertical="center" wrapText="1"/>
    </xf>
    <xf numFmtId="0" fontId="32" fillId="2" borderId="30" xfId="1" applyFont="1" applyFill="1" applyBorder="1" applyAlignment="1">
      <alignment horizontal="center" vertical="center" wrapText="1"/>
    </xf>
    <xf numFmtId="0" fontId="50" fillId="2" borderId="34" xfId="1" applyFont="1" applyFill="1" applyBorder="1" applyAlignment="1">
      <alignment horizontal="center" vertical="center" wrapText="1"/>
    </xf>
    <xf numFmtId="0" fontId="50" fillId="2" borderId="35" xfId="1" applyFont="1" applyFill="1" applyBorder="1" applyAlignment="1">
      <alignment horizontal="center" vertical="center" wrapText="1"/>
    </xf>
    <xf numFmtId="0" fontId="50" fillId="2" borderId="31" xfId="1" applyFont="1" applyFill="1" applyBorder="1" applyAlignment="1">
      <alignment horizontal="center" vertical="center" wrapText="1"/>
    </xf>
    <xf numFmtId="0" fontId="50" fillId="2" borderId="32" xfId="1" applyFont="1" applyFill="1" applyBorder="1" applyAlignment="1">
      <alignment horizontal="center" vertical="center" wrapText="1"/>
    </xf>
    <xf numFmtId="0" fontId="26" fillId="0" borderId="28" xfId="1" applyFont="1" applyBorder="1" applyAlignment="1">
      <alignment horizontal="center" vertical="center" wrapText="1"/>
    </xf>
    <xf numFmtId="0" fontId="20" fillId="0" borderId="7" xfId="0" applyFont="1" applyBorder="1" applyAlignment="1">
      <alignment horizontal="center" vertical="center" wrapText="1"/>
    </xf>
    <xf numFmtId="0" fontId="30" fillId="0" borderId="25" xfId="3" applyFont="1" applyBorder="1" applyAlignment="1">
      <alignment horizontal="center" vertical="center"/>
    </xf>
    <xf numFmtId="0" fontId="30" fillId="0" borderId="6" xfId="3" applyFont="1" applyBorder="1" applyAlignment="1">
      <alignment horizontal="center" vertical="center"/>
    </xf>
    <xf numFmtId="0" fontId="30" fillId="0" borderId="26" xfId="3" applyFont="1" applyBorder="1" applyAlignment="1">
      <alignment horizontal="center" vertical="center"/>
    </xf>
    <xf numFmtId="0" fontId="34" fillId="0" borderId="36" xfId="3" applyFont="1" applyBorder="1" applyAlignment="1">
      <alignment horizontal="center" vertical="center" wrapText="1"/>
    </xf>
    <xf numFmtId="0" fontId="34" fillId="0" borderId="34" xfId="3" applyFont="1" applyBorder="1" applyAlignment="1">
      <alignment horizontal="center" vertical="center" wrapText="1"/>
    </xf>
    <xf numFmtId="0" fontId="34" fillId="0" borderId="35" xfId="3" applyFont="1" applyBorder="1" applyAlignment="1">
      <alignment horizontal="center" vertical="center" wrapText="1"/>
    </xf>
    <xf numFmtId="0" fontId="30" fillId="0" borderId="37" xfId="3" applyFont="1" applyBorder="1" applyAlignment="1">
      <alignment horizontal="center" vertical="center" wrapText="1"/>
    </xf>
    <xf numFmtId="0" fontId="30" fillId="0" borderId="0" xfId="3" applyFont="1" applyBorder="1" applyAlignment="1">
      <alignment horizontal="center" vertical="center" wrapText="1"/>
    </xf>
    <xf numFmtId="0" fontId="30" fillId="0" borderId="38" xfId="3" applyFont="1" applyBorder="1" applyAlignment="1">
      <alignment horizontal="center" vertical="center" wrapText="1"/>
    </xf>
    <xf numFmtId="0" fontId="20" fillId="0" borderId="122"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19" xfId="1" applyFont="1" applyBorder="1" applyAlignment="1">
      <alignment horizontal="center" vertical="center"/>
    </xf>
    <xf numFmtId="0" fontId="20" fillId="0" borderId="7"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Border="1" applyAlignment="1">
      <alignment horizontal="center" vertical="center"/>
    </xf>
    <xf numFmtId="0" fontId="20" fillId="0" borderId="132" xfId="1" applyFont="1" applyBorder="1" applyAlignment="1">
      <alignment horizontal="center" vertical="center"/>
    </xf>
    <xf numFmtId="0" fontId="20" fillId="0" borderId="31" xfId="1" applyFont="1" applyBorder="1" applyAlignment="1">
      <alignment horizontal="center" vertical="center"/>
    </xf>
    <xf numFmtId="0" fontId="25" fillId="0" borderId="28"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29" xfId="1" applyFont="1" applyBorder="1" applyAlignment="1">
      <alignment horizontal="center" vertical="center" wrapText="1"/>
    </xf>
    <xf numFmtId="0" fontId="25" fillId="0" borderId="37" xfId="1" applyFont="1" applyBorder="1" applyAlignment="1">
      <alignment horizontal="center" vertical="center" wrapText="1"/>
    </xf>
    <xf numFmtId="0" fontId="25" fillId="0" borderId="0" xfId="1" applyFont="1" applyBorder="1" applyAlignment="1">
      <alignment horizontal="center" vertical="center" wrapText="1"/>
    </xf>
    <xf numFmtId="0" fontId="25" fillId="0" borderId="38" xfId="1" applyFont="1" applyBorder="1" applyAlignment="1">
      <alignment horizontal="center" vertical="center" wrapText="1"/>
    </xf>
    <xf numFmtId="0" fontId="25" fillId="0" borderId="45"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46" xfId="1" applyFont="1" applyBorder="1" applyAlignment="1">
      <alignment horizontal="center" vertical="center" wrapText="1"/>
    </xf>
    <xf numFmtId="0" fontId="20" fillId="0" borderId="28" xfId="1" applyFont="1" applyBorder="1" applyAlignment="1">
      <alignment horizontal="center" vertical="center" textRotation="90"/>
    </xf>
    <xf numFmtId="0" fontId="20" fillId="0" borderId="29" xfId="1" applyFont="1" applyBorder="1" applyAlignment="1">
      <alignment horizontal="center" vertical="center" textRotation="90"/>
    </xf>
    <xf numFmtId="0" fontId="20" fillId="0" borderId="37" xfId="1" applyFont="1" applyBorder="1" applyAlignment="1">
      <alignment horizontal="center" vertical="center" textRotation="90"/>
    </xf>
    <xf numFmtId="0" fontId="20" fillId="0" borderId="38" xfId="1" applyFont="1" applyBorder="1" applyAlignment="1">
      <alignment horizontal="center" vertical="center" textRotation="90"/>
    </xf>
    <xf numFmtId="0" fontId="20" fillId="0" borderId="45" xfId="1" applyFont="1" applyBorder="1" applyAlignment="1">
      <alignment horizontal="center" vertical="center" textRotation="90"/>
    </xf>
    <xf numFmtId="0" fontId="20" fillId="0" borderId="46" xfId="1" applyFont="1" applyBorder="1" applyAlignment="1">
      <alignment horizontal="center" vertical="center" textRotation="90"/>
    </xf>
    <xf numFmtId="0" fontId="29" fillId="2" borderId="36" xfId="1" applyFont="1" applyFill="1" applyBorder="1" applyAlignment="1">
      <alignment horizontal="center" vertical="center" wrapText="1"/>
    </xf>
    <xf numFmtId="0" fontId="29" fillId="2" borderId="35" xfId="1" applyFont="1" applyFill="1" applyBorder="1" applyAlignment="1">
      <alignment horizontal="center" vertical="center" wrapText="1"/>
    </xf>
    <xf numFmtId="0" fontId="29" fillId="2" borderId="30" xfId="1" applyFont="1" applyFill="1" applyBorder="1" applyAlignment="1">
      <alignment horizontal="center" vertical="center" wrapText="1"/>
    </xf>
    <xf numFmtId="0" fontId="29" fillId="2" borderId="32" xfId="1" applyFont="1" applyFill="1" applyBorder="1" applyAlignment="1">
      <alignment horizontal="center" vertical="center" wrapText="1"/>
    </xf>
    <xf numFmtId="1" fontId="23" fillId="0" borderId="36" xfId="1" applyNumberFormat="1" applyFont="1" applyBorder="1" applyAlignment="1">
      <alignment horizontal="center" vertical="center"/>
    </xf>
    <xf numFmtId="1" fontId="23" fillId="0" borderId="34" xfId="1" applyNumberFormat="1" applyFont="1" applyBorder="1" applyAlignment="1">
      <alignment horizontal="center" vertical="center"/>
    </xf>
    <xf numFmtId="1" fontId="23" fillId="0" borderId="35" xfId="1" applyNumberFormat="1" applyFont="1" applyBorder="1" applyAlignment="1">
      <alignment horizontal="center" vertical="center"/>
    </xf>
    <xf numFmtId="1" fontId="23" fillId="0" borderId="30" xfId="1" applyNumberFormat="1" applyFont="1" applyBorder="1" applyAlignment="1">
      <alignment horizontal="center" vertical="center"/>
    </xf>
    <xf numFmtId="1" fontId="23" fillId="0" borderId="31" xfId="1" applyNumberFormat="1" applyFont="1" applyBorder="1" applyAlignment="1">
      <alignment horizontal="center" vertical="center"/>
    </xf>
    <xf numFmtId="1" fontId="23" fillId="0" borderId="32" xfId="1" applyNumberFormat="1" applyFont="1" applyBorder="1" applyAlignment="1">
      <alignment horizontal="center" vertical="center"/>
    </xf>
    <xf numFmtId="0" fontId="23" fillId="2" borderId="36" xfId="1" applyFont="1" applyFill="1" applyBorder="1" applyAlignment="1">
      <alignment horizontal="center" vertical="center"/>
    </xf>
    <xf numFmtId="0" fontId="23" fillId="2" borderId="34" xfId="1" applyFont="1" applyFill="1" applyBorder="1" applyAlignment="1">
      <alignment horizontal="center" vertical="center"/>
    </xf>
    <xf numFmtId="0" fontId="23" fillId="2" borderId="35" xfId="1" applyFont="1" applyFill="1" applyBorder="1" applyAlignment="1">
      <alignment horizontal="center" vertical="center"/>
    </xf>
    <xf numFmtId="0" fontId="23" fillId="2" borderId="30" xfId="1" applyFont="1" applyFill="1" applyBorder="1" applyAlignment="1">
      <alignment horizontal="center" vertical="center"/>
    </xf>
    <xf numFmtId="0" fontId="23" fillId="2" borderId="31" xfId="1" applyFont="1" applyFill="1" applyBorder="1" applyAlignment="1">
      <alignment horizontal="center" vertical="center"/>
    </xf>
    <xf numFmtId="0" fontId="23" fillId="2" borderId="32" xfId="1" applyFont="1" applyFill="1" applyBorder="1" applyAlignment="1">
      <alignment horizontal="center" vertical="center"/>
    </xf>
    <xf numFmtId="0" fontId="18" fillId="0" borderId="25" xfId="0" applyFont="1" applyBorder="1" applyAlignment="1">
      <alignment horizontal="left" vertical="top"/>
    </xf>
    <xf numFmtId="0" fontId="18" fillId="0" borderId="6" xfId="0" applyFont="1" applyBorder="1" applyAlignment="1">
      <alignment horizontal="left" vertical="top"/>
    </xf>
    <xf numFmtId="0" fontId="18" fillId="0" borderId="26" xfId="0" applyFont="1" applyBorder="1" applyAlignment="1">
      <alignment horizontal="left" vertical="top"/>
    </xf>
    <xf numFmtId="0" fontId="25" fillId="0" borderId="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7" xfId="0" applyFont="1" applyBorder="1" applyAlignment="1">
      <alignment horizontal="center" vertical="center" wrapText="1"/>
    </xf>
    <xf numFmtId="0" fontId="24" fillId="0" borderId="5" xfId="0" applyFont="1" applyBorder="1" applyAlignment="1">
      <alignment horizontal="center" vertical="center"/>
    </xf>
    <xf numFmtId="0" fontId="24" fillId="0" borderId="23" xfId="0" applyFont="1" applyBorder="1" applyAlignment="1">
      <alignment horizontal="center" vertical="center"/>
    </xf>
    <xf numFmtId="0" fontId="24" fillId="0" borderId="27" xfId="0" applyFont="1" applyBorder="1" applyAlignment="1">
      <alignment horizontal="center" vertical="center"/>
    </xf>
    <xf numFmtId="0" fontId="24" fillId="0" borderId="64" xfId="1" applyFont="1" applyBorder="1" applyAlignment="1">
      <alignment horizontal="center" vertical="center" wrapText="1"/>
    </xf>
    <xf numFmtId="0" fontId="24" fillId="0" borderId="66" xfId="1" applyFont="1" applyBorder="1" applyAlignment="1">
      <alignment horizontal="center" vertical="center" wrapText="1"/>
    </xf>
    <xf numFmtId="0" fontId="24" fillId="0" borderId="65" xfId="1" applyFont="1" applyBorder="1" applyAlignment="1">
      <alignment horizontal="center" vertical="center" wrapText="1"/>
    </xf>
    <xf numFmtId="0" fontId="23" fillId="2" borderId="28"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29" xfId="1" applyFont="1" applyFill="1" applyBorder="1" applyAlignment="1">
      <alignment horizontal="center" vertical="center"/>
    </xf>
    <xf numFmtId="0" fontId="29" fillId="2" borderId="28" xfId="1" applyFont="1" applyFill="1" applyBorder="1" applyAlignment="1">
      <alignment horizontal="center" vertical="center" wrapText="1"/>
    </xf>
    <xf numFmtId="0" fontId="29" fillId="2" borderId="29" xfId="1" applyFont="1" applyFill="1" applyBorder="1" applyAlignment="1">
      <alignment horizontal="center" vertical="center" wrapText="1"/>
    </xf>
    <xf numFmtId="0" fontId="25" fillId="0" borderId="62" xfId="1" applyFont="1" applyBorder="1" applyAlignment="1">
      <alignment horizontal="center" vertical="center" textRotation="90"/>
    </xf>
    <xf numFmtId="0" fontId="25" fillId="0" borderId="23" xfId="1" applyFont="1" applyBorder="1" applyAlignment="1">
      <alignment horizontal="center" vertical="center" textRotation="90"/>
    </xf>
    <xf numFmtId="0" fontId="25" fillId="0" borderId="27" xfId="1" applyFont="1" applyBorder="1" applyAlignment="1">
      <alignment horizontal="center" vertical="center" textRotation="90"/>
    </xf>
    <xf numFmtId="0" fontId="30" fillId="0" borderId="161" xfId="0" applyFont="1" applyBorder="1" applyAlignment="1">
      <alignment horizontal="center" vertical="center" wrapText="1"/>
    </xf>
    <xf numFmtId="0" fontId="44" fillId="3" borderId="48" xfId="1" applyFont="1" applyFill="1" applyBorder="1" applyAlignment="1">
      <alignment horizontal="center" vertical="center" wrapText="1"/>
    </xf>
    <xf numFmtId="0" fontId="44" fillId="3" borderId="49" xfId="1" applyFont="1" applyFill="1" applyBorder="1" applyAlignment="1">
      <alignment horizontal="center" vertical="center" wrapText="1"/>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33" xfId="1" applyFont="1" applyBorder="1" applyAlignment="1">
      <alignment horizontal="center" vertical="center"/>
    </xf>
    <xf numFmtId="1" fontId="27" fillId="0" borderId="48" xfId="1" applyNumberFormat="1" applyFont="1" applyBorder="1" applyAlignment="1">
      <alignment horizontal="center" vertical="center"/>
    </xf>
    <xf numFmtId="1" fontId="27" fillId="0" borderId="41" xfId="1" applyNumberFormat="1" applyFont="1" applyBorder="1" applyAlignment="1">
      <alignment horizontal="center" vertical="center"/>
    </xf>
    <xf numFmtId="1" fontId="27" fillId="0" borderId="49" xfId="1" applyNumberFormat="1" applyFont="1" applyBorder="1" applyAlignment="1">
      <alignment horizontal="center" vertical="center"/>
    </xf>
    <xf numFmtId="0" fontId="17" fillId="0" borderId="48" xfId="0" applyFont="1" applyBorder="1" applyAlignment="1">
      <alignment horizontal="center"/>
    </xf>
    <xf numFmtId="0" fontId="17" fillId="0" borderId="41" xfId="0" applyFont="1" applyBorder="1" applyAlignment="1">
      <alignment horizontal="center"/>
    </xf>
    <xf numFmtId="0" fontId="17" fillId="0" borderId="49" xfId="0" applyFont="1" applyBorder="1" applyAlignment="1">
      <alignment horizontal="center"/>
    </xf>
    <xf numFmtId="0" fontId="26" fillId="0" borderId="48" xfId="1" applyFont="1" applyBorder="1" applyAlignment="1">
      <alignment horizontal="center" vertical="center" wrapText="1"/>
    </xf>
    <xf numFmtId="0" fontId="26" fillId="0" borderId="41" xfId="1" applyFont="1" applyBorder="1" applyAlignment="1">
      <alignment horizontal="center" vertical="center" wrapText="1"/>
    </xf>
    <xf numFmtId="0" fontId="26" fillId="0" borderId="49" xfId="1" applyFont="1" applyBorder="1" applyAlignment="1">
      <alignment horizontal="center" vertical="center" wrapText="1"/>
    </xf>
    <xf numFmtId="1" fontId="26" fillId="0" borderId="48" xfId="1" applyNumberFormat="1" applyFont="1" applyBorder="1" applyAlignment="1">
      <alignment horizontal="center" vertical="center" wrapText="1"/>
    </xf>
    <xf numFmtId="1" fontId="26" fillId="0" borderId="49" xfId="1" applyNumberFormat="1" applyFont="1" applyBorder="1" applyAlignment="1">
      <alignment horizontal="center" vertical="center" wrapText="1"/>
    </xf>
    <xf numFmtId="0" fontId="32" fillId="2" borderId="48" xfId="1" applyFont="1" applyFill="1" applyBorder="1" applyAlignment="1">
      <alignment horizontal="center" vertical="justify" wrapText="1"/>
    </xf>
    <xf numFmtId="0" fontId="32" fillId="2" borderId="49" xfId="1" applyFont="1" applyFill="1" applyBorder="1" applyAlignment="1">
      <alignment horizontal="center" vertical="justify" wrapText="1"/>
    </xf>
    <xf numFmtId="0" fontId="23" fillId="0" borderId="200"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27" xfId="1" applyFont="1" applyBorder="1" applyAlignment="1">
      <alignment horizontal="center" vertical="center" wrapText="1"/>
    </xf>
    <xf numFmtId="0" fontId="24" fillId="0" borderId="27" xfId="1" applyFont="1" applyBorder="1" applyAlignment="1">
      <alignment horizontal="center" vertical="center" wrapText="1"/>
    </xf>
    <xf numFmtId="0" fontId="25" fillId="0" borderId="30" xfId="1" applyFont="1" applyBorder="1" applyAlignment="1">
      <alignment horizontal="center" vertical="center" wrapText="1"/>
    </xf>
    <xf numFmtId="0" fontId="25" fillId="0" borderId="31" xfId="1" applyFont="1" applyBorder="1" applyAlignment="1">
      <alignment horizontal="center" vertical="center" wrapText="1"/>
    </xf>
    <xf numFmtId="0" fontId="25" fillId="0" borderId="32"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27" xfId="1" applyFont="1" applyBorder="1" applyAlignment="1">
      <alignment horizontal="center" vertical="center" textRotation="90" wrapText="1"/>
    </xf>
    <xf numFmtId="0" fontId="26" fillId="0" borderId="19" xfId="1" applyFont="1" applyBorder="1" applyAlignment="1">
      <alignment horizontal="center" vertical="top"/>
    </xf>
    <xf numFmtId="0" fontId="26" fillId="0" borderId="7" xfId="1" applyFont="1" applyBorder="1" applyAlignment="1">
      <alignment horizontal="center" vertical="top"/>
    </xf>
    <xf numFmtId="0" fontId="26" fillId="0" borderId="20" xfId="1" applyFont="1" applyBorder="1" applyAlignment="1">
      <alignment horizontal="center" vertical="top"/>
    </xf>
    <xf numFmtId="1" fontId="17" fillId="0" borderId="25" xfId="0" applyNumberFormat="1" applyFont="1" applyBorder="1" applyAlignment="1">
      <alignment horizontal="center" vertical="center"/>
    </xf>
    <xf numFmtId="1" fontId="17" fillId="0" borderId="26" xfId="0" applyNumberFormat="1"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2" fillId="2" borderId="34" xfId="1" applyFont="1" applyFill="1" applyBorder="1" applyAlignment="1">
      <alignment horizontal="center" vertical="center" wrapText="1"/>
    </xf>
    <xf numFmtId="0" fontId="32" fillId="2" borderId="31" xfId="1" applyFont="1" applyFill="1" applyBorder="1" applyAlignment="1">
      <alignment horizontal="center" vertical="center" wrapText="1"/>
    </xf>
    <xf numFmtId="0" fontId="55" fillId="0" borderId="28" xfId="1" applyFont="1" applyBorder="1" applyAlignment="1">
      <alignment horizontal="center" vertical="center"/>
    </xf>
    <xf numFmtId="0" fontId="55" fillId="0" borderId="7" xfId="1" applyFont="1" applyBorder="1" applyAlignment="1">
      <alignment horizontal="center" vertical="center"/>
    </xf>
    <xf numFmtId="0" fontId="55" fillId="0" borderId="37" xfId="1" applyFont="1" applyBorder="1" applyAlignment="1">
      <alignment horizontal="center" vertical="center"/>
    </xf>
    <xf numFmtId="0" fontId="55" fillId="0" borderId="0" xfId="1" applyFont="1" applyBorder="1" applyAlignment="1">
      <alignment horizontal="center" vertical="center"/>
    </xf>
    <xf numFmtId="0" fontId="56" fillId="0" borderId="0" xfId="1" applyFont="1" applyAlignment="1">
      <alignment horizontal="center" vertical="center"/>
    </xf>
    <xf numFmtId="0" fontId="56" fillId="0" borderId="31" xfId="1" applyFont="1" applyBorder="1" applyAlignment="1">
      <alignment horizontal="center" vertical="center"/>
    </xf>
    <xf numFmtId="0" fontId="24" fillId="0" borderId="36" xfId="1" applyFont="1" applyBorder="1" applyAlignment="1">
      <alignment horizontal="center" vertical="center"/>
    </xf>
    <xf numFmtId="0" fontId="24" fillId="0" borderId="35" xfId="1" applyFont="1" applyBorder="1" applyAlignment="1">
      <alignment horizontal="center" vertical="center"/>
    </xf>
    <xf numFmtId="0" fontId="24" fillId="0" borderId="30" xfId="1" applyFont="1" applyBorder="1" applyAlignment="1">
      <alignment horizontal="center" vertical="center"/>
    </xf>
    <xf numFmtId="0" fontId="24" fillId="0" borderId="32" xfId="1" applyFont="1" applyBorder="1" applyAlignment="1">
      <alignment horizontal="center" vertical="center"/>
    </xf>
    <xf numFmtId="0" fontId="24" fillId="0" borderId="25" xfId="1" applyFont="1" applyBorder="1" applyAlignment="1">
      <alignment horizontal="center" vertical="center"/>
    </xf>
    <xf numFmtId="0" fontId="24" fillId="0" borderId="6" xfId="1" applyFont="1" applyBorder="1" applyAlignment="1">
      <alignment horizontal="center" vertical="center"/>
    </xf>
    <xf numFmtId="0" fontId="24" fillId="0" borderId="26" xfId="1" applyFont="1" applyBorder="1" applyAlignment="1">
      <alignment horizontal="center" vertical="center"/>
    </xf>
    <xf numFmtId="0" fontId="19" fillId="0" borderId="36"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32" xfId="1" applyFont="1" applyBorder="1" applyAlignment="1">
      <alignment horizontal="center" vertical="center" wrapText="1"/>
    </xf>
    <xf numFmtId="0" fontId="71" fillId="0" borderId="0" xfId="0" applyFont="1" applyAlignment="1">
      <alignment horizontal="center"/>
    </xf>
    <xf numFmtId="0" fontId="59" fillId="0" borderId="119" xfId="0" applyFont="1" applyBorder="1" applyAlignment="1">
      <alignment horizontal="center" vertical="center"/>
    </xf>
    <xf numFmtId="0" fontId="59" fillId="0" borderId="139" xfId="0" applyFont="1" applyBorder="1"/>
    <xf numFmtId="14" fontId="145" fillId="0" borderId="50" xfId="0" applyNumberFormat="1" applyFont="1" applyBorder="1" applyAlignment="1">
      <alignment horizontal="center" vertical="center"/>
    </xf>
    <xf numFmtId="14" fontId="145" fillId="0" borderId="106" xfId="0" applyNumberFormat="1" applyFont="1" applyBorder="1" applyAlignment="1">
      <alignment horizontal="center" vertical="center"/>
    </xf>
    <xf numFmtId="14" fontId="70" fillId="0" borderId="28" xfId="0" applyNumberFormat="1" applyFont="1" applyBorder="1" applyAlignment="1">
      <alignment horizontal="center" vertical="center"/>
    </xf>
    <xf numFmtId="14" fontId="70" fillId="0" borderId="7" xfId="0" applyNumberFormat="1" applyFont="1" applyBorder="1" applyAlignment="1">
      <alignment horizontal="center" vertical="center"/>
    </xf>
    <xf numFmtId="14" fontId="70" fillId="0" borderId="20" xfId="0" applyNumberFormat="1" applyFont="1" applyBorder="1" applyAlignment="1">
      <alignment horizontal="center" vertical="center"/>
    </xf>
    <xf numFmtId="0" fontId="86" fillId="6" borderId="109" xfId="54" applyFont="1" applyFill="1" applyBorder="1" applyAlignment="1">
      <alignment horizontal="center" vertical="center" wrapText="1"/>
    </xf>
    <xf numFmtId="0" fontId="86" fillId="0" borderId="109" xfId="54" applyFont="1" applyBorder="1" applyAlignment="1">
      <alignment horizontal="center" vertical="center" wrapText="1"/>
    </xf>
    <xf numFmtId="49" fontId="137" fillId="0" borderId="19" xfId="54" applyNumberFormat="1" applyFont="1" applyBorder="1" applyAlignment="1">
      <alignment horizontal="center"/>
    </xf>
    <xf numFmtId="49" fontId="137" fillId="0" borderId="7" xfId="54" applyNumberFormat="1" applyFont="1" applyBorder="1" applyAlignment="1">
      <alignment horizontal="center"/>
    </xf>
    <xf numFmtId="49" fontId="137" fillId="0" borderId="20" xfId="54" applyNumberFormat="1" applyFont="1" applyBorder="1" applyAlignment="1">
      <alignment horizontal="center"/>
    </xf>
    <xf numFmtId="0" fontId="38" fillId="0" borderId="0" xfId="0" applyFont="1" applyAlignment="1">
      <alignment horizontal="left" indent="1"/>
    </xf>
    <xf numFmtId="0" fontId="15" fillId="0" borderId="0" xfId="0" applyFont="1" applyAlignment="1">
      <alignment horizontal="center"/>
    </xf>
    <xf numFmtId="0" fontId="3" fillId="0" borderId="0" xfId="0" applyFont="1" applyAlignment="1">
      <alignment horizontal="center"/>
    </xf>
    <xf numFmtId="0" fontId="101" fillId="0" borderId="0" xfId="0" applyFont="1" applyAlignment="1">
      <alignment horizontal="center"/>
    </xf>
    <xf numFmtId="0" fontId="4" fillId="0" borderId="0" xfId="0" applyFont="1" applyAlignment="1">
      <alignment horizontal="center"/>
    </xf>
    <xf numFmtId="0" fontId="129" fillId="0" borderId="0" xfId="0" applyFont="1" applyAlignment="1">
      <alignment horizontal="center" vertical="top"/>
    </xf>
    <xf numFmtId="0" fontId="68" fillId="0" borderId="189" xfId="0" applyFont="1" applyBorder="1" applyAlignment="1">
      <alignment horizontal="center" vertical="center"/>
    </xf>
    <xf numFmtId="0" fontId="59" fillId="0" borderId="190" xfId="0" applyFont="1" applyBorder="1"/>
    <xf numFmtId="0" fontId="59" fillId="0" borderId="191" xfId="0" applyFont="1" applyBorder="1"/>
    <xf numFmtId="0" fontId="128" fillId="0" borderId="25" xfId="0" applyFont="1" applyBorder="1" applyAlignment="1">
      <alignment horizontal="right"/>
    </xf>
    <xf numFmtId="0" fontId="128" fillId="0" borderId="6" xfId="0" applyFont="1" applyBorder="1" applyAlignment="1">
      <alignment horizontal="right"/>
    </xf>
    <xf numFmtId="0" fontId="128" fillId="0" borderId="192" xfId="0" applyFont="1" applyBorder="1" applyAlignment="1">
      <alignment horizontal="right"/>
    </xf>
    <xf numFmtId="0" fontId="68" fillId="0" borderId="193" xfId="0" applyFont="1" applyBorder="1" applyAlignment="1">
      <alignment horizontal="center" vertical="center"/>
    </xf>
    <xf numFmtId="0" fontId="59" fillId="0" borderId="75" xfId="0" applyFont="1" applyBorder="1"/>
    <xf numFmtId="0" fontId="68" fillId="0" borderId="74" xfId="0" applyFont="1" applyBorder="1" applyAlignment="1">
      <alignment horizontal="center" vertical="center"/>
    </xf>
    <xf numFmtId="0" fontId="128" fillId="0" borderId="1" xfId="0" applyFont="1" applyBorder="1" applyAlignment="1">
      <alignment horizontal="center"/>
    </xf>
    <xf numFmtId="0" fontId="128" fillId="0" borderId="194" xfId="0" applyFont="1" applyBorder="1" applyAlignment="1">
      <alignment horizontal="center"/>
    </xf>
    <xf numFmtId="0" fontId="68" fillId="0" borderId="195" xfId="0" applyFont="1" applyBorder="1" applyAlignment="1">
      <alignment horizontal="center"/>
    </xf>
    <xf numFmtId="0" fontId="84" fillId="0" borderId="6" xfId="0" applyFont="1" applyBorder="1" applyAlignment="1">
      <alignment horizontal="center"/>
    </xf>
    <xf numFmtId="0" fontId="84" fillId="0" borderId="192" xfId="0" applyFont="1" applyBorder="1" applyAlignment="1">
      <alignment horizontal="center"/>
    </xf>
    <xf numFmtId="14" fontId="67" fillId="0" borderId="25" xfId="0" applyNumberFormat="1" applyFont="1" applyBorder="1" applyAlignment="1">
      <alignment horizontal="center" vertical="center"/>
    </xf>
    <xf numFmtId="0" fontId="60" fillId="0" borderId="6" xfId="0" applyFont="1" applyBorder="1"/>
    <xf numFmtId="0" fontId="60" fillId="0" borderId="26" xfId="0" applyFont="1" applyBorder="1"/>
    <xf numFmtId="0" fontId="84" fillId="0" borderId="25" xfId="0" applyFont="1" applyBorder="1" applyAlignment="1">
      <alignment horizontal="center" vertical="center"/>
    </xf>
    <xf numFmtId="0" fontId="84" fillId="0" borderId="6" xfId="0" applyFont="1" applyBorder="1" applyAlignment="1">
      <alignment horizontal="center" vertical="center"/>
    </xf>
    <xf numFmtId="0" fontId="84" fillId="0" borderId="26" xfId="0" applyFont="1" applyBorder="1" applyAlignment="1">
      <alignment horizontal="center" vertical="center"/>
    </xf>
    <xf numFmtId="0" fontId="77" fillId="0" borderId="5" xfId="0" applyFont="1" applyBorder="1" applyAlignment="1">
      <alignment horizontal="center" vertical="center"/>
    </xf>
    <xf numFmtId="0" fontId="77" fillId="0" borderId="23" xfId="0" applyFont="1" applyBorder="1" applyAlignment="1">
      <alignment horizontal="center" vertical="center"/>
    </xf>
    <xf numFmtId="0" fontId="84" fillId="0" borderId="1" xfId="0" applyFont="1" applyBorder="1" applyAlignment="1">
      <alignment horizontal="center"/>
    </xf>
    <xf numFmtId="0" fontId="84" fillId="0" borderId="197" xfId="0" applyFont="1" applyBorder="1" applyAlignment="1">
      <alignment horizontal="center"/>
    </xf>
    <xf numFmtId="0" fontId="84" fillId="0" borderId="14" xfId="0" applyFont="1" applyBorder="1" applyAlignment="1">
      <alignment horizontal="center"/>
    </xf>
    <xf numFmtId="0" fontId="84" fillId="0" borderId="187" xfId="0" applyFont="1" applyBorder="1" applyAlignment="1">
      <alignment horizontal="center"/>
    </xf>
    <xf numFmtId="0" fontId="39" fillId="2" borderId="36" xfId="0" applyFont="1" applyFill="1" applyBorder="1" applyAlignment="1">
      <alignment horizontal="center" vertical="center" wrapText="1"/>
    </xf>
    <xf numFmtId="0" fontId="39" fillId="2" borderId="30" xfId="0" applyFont="1" applyFill="1" applyBorder="1" applyAlignment="1">
      <alignment horizontal="center"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wrapText="1"/>
    </xf>
    <xf numFmtId="0" fontId="10" fillId="0" borderId="50" xfId="0" applyFont="1" applyBorder="1" applyAlignment="1">
      <alignment horizontal="center" vertical="center" wrapText="1"/>
    </xf>
    <xf numFmtId="0" fontId="10" fillId="0" borderId="42" xfId="0" applyFont="1" applyBorder="1" applyAlignment="1">
      <alignment horizontal="center" vertical="center" wrapText="1"/>
    </xf>
    <xf numFmtId="0" fontId="39" fillId="2" borderId="63"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29"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39" fillId="2" borderId="46" xfId="0" applyFont="1" applyFill="1" applyBorder="1" applyAlignment="1">
      <alignment horizontal="center" vertical="center" wrapText="1"/>
    </xf>
    <xf numFmtId="0" fontId="39" fillId="2" borderId="64" xfId="0" applyFont="1" applyFill="1" applyBorder="1" applyAlignment="1">
      <alignment horizontal="center" vertical="center"/>
    </xf>
    <xf numFmtId="0" fontId="39" fillId="2" borderId="65" xfId="0" applyFont="1" applyFill="1" applyBorder="1" applyAlignment="1">
      <alignment horizontal="center" vertical="center"/>
    </xf>
    <xf numFmtId="0" fontId="10" fillId="0" borderId="41" xfId="0" applyFont="1" applyBorder="1" applyAlignment="1">
      <alignment horizontal="center" vertical="center" wrapText="1"/>
    </xf>
    <xf numFmtId="0" fontId="10" fillId="0" borderId="49" xfId="0" applyFont="1" applyBorder="1" applyAlignment="1">
      <alignment horizontal="center" vertical="center" wrapText="1"/>
    </xf>
    <xf numFmtId="1" fontId="39" fillId="2" borderId="56" xfId="0" applyNumberFormat="1" applyFont="1" applyFill="1" applyBorder="1" applyAlignment="1">
      <alignment horizontal="center" vertical="center" wrapText="1"/>
    </xf>
    <xf numFmtId="0" fontId="39" fillId="2" borderId="56"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33" xfId="0" applyFont="1" applyBorder="1" applyAlignment="1">
      <alignment horizontal="center" vertical="center"/>
    </xf>
    <xf numFmtId="0" fontId="10" fillId="0" borderId="11" xfId="0" applyFont="1" applyBorder="1" applyAlignment="1">
      <alignment horizontal="center" vertical="center" wrapText="1"/>
    </xf>
    <xf numFmtId="0" fontId="10" fillId="0" borderId="33" xfId="0" applyFont="1" applyBorder="1" applyAlignment="1">
      <alignment horizontal="center" vertical="center" wrapText="1"/>
    </xf>
    <xf numFmtId="1" fontId="10" fillId="0" borderId="12" xfId="0" applyNumberFormat="1" applyFont="1" applyBorder="1" applyAlignment="1">
      <alignment horizontal="center" vertical="center"/>
    </xf>
    <xf numFmtId="1" fontId="39" fillId="2" borderId="28" xfId="0" applyNumberFormat="1" applyFont="1" applyFill="1" applyBorder="1" applyAlignment="1">
      <alignment horizontal="center" vertical="center" wrapText="1"/>
    </xf>
    <xf numFmtId="0" fontId="10" fillId="0" borderId="39" xfId="0" applyFont="1" applyBorder="1" applyAlignment="1">
      <alignment horizontal="center" vertical="center"/>
    </xf>
    <xf numFmtId="0" fontId="39" fillId="2" borderId="39" xfId="0" applyFont="1" applyFill="1" applyBorder="1" applyAlignment="1">
      <alignment horizontal="center" vertical="center"/>
    </xf>
    <xf numFmtId="0" fontId="10" fillId="0" borderId="39" xfId="0" applyFont="1" applyBorder="1" applyAlignment="1">
      <alignment horizontal="right" vertical="center"/>
    </xf>
    <xf numFmtId="0" fontId="55" fillId="0" borderId="0" xfId="1" applyFont="1" applyAlignment="1">
      <alignment horizontal="center" vertical="center"/>
    </xf>
    <xf numFmtId="0" fontId="191" fillId="0" borderId="0" xfId="55" applyFont="1" applyAlignment="1">
      <alignment horizontal="center"/>
    </xf>
    <xf numFmtId="0" fontId="26" fillId="0" borderId="133" xfId="32" applyFont="1" applyBorder="1" applyAlignment="1" applyProtection="1">
      <alignment horizontal="center" vertical="top"/>
    </xf>
    <xf numFmtId="0" fontId="26" fillId="0" borderId="27" xfId="32" applyFont="1" applyBorder="1" applyAlignment="1" applyProtection="1">
      <alignment horizontal="center" vertical="top"/>
    </xf>
    <xf numFmtId="0" fontId="26" fillId="0" borderId="27" xfId="32" applyFont="1" applyBorder="1" applyAlignment="1" applyProtection="1">
      <alignment horizontal="center" vertical="top" wrapText="1"/>
    </xf>
    <xf numFmtId="0" fontId="26" fillId="0" borderId="134" xfId="32" applyFont="1" applyBorder="1" applyAlignment="1" applyProtection="1">
      <alignment horizontal="center" vertical="top"/>
    </xf>
    <xf numFmtId="0" fontId="34" fillId="0" borderId="100" xfId="32" applyFont="1" applyBorder="1" applyAlignment="1" applyProtection="1">
      <alignment horizontal="center" vertical="center"/>
    </xf>
    <xf numFmtId="0" fontId="34" fillId="0" borderId="41" xfId="32" applyFont="1" applyBorder="1" applyAlignment="1" applyProtection="1">
      <alignment horizontal="center" vertical="center"/>
    </xf>
    <xf numFmtId="0" fontId="34" fillId="0" borderId="49" xfId="32" applyFont="1" applyBorder="1" applyAlignment="1" applyProtection="1">
      <alignment horizontal="center" vertical="center"/>
    </xf>
    <xf numFmtId="0" fontId="148" fillId="7" borderId="56" xfId="32" applyFont="1" applyFill="1" applyBorder="1" applyAlignment="1" applyProtection="1">
      <alignment wrapText="1"/>
    </xf>
    <xf numFmtId="0" fontId="30" fillId="7" borderId="56" xfId="32" applyFont="1" applyFill="1" applyBorder="1" applyAlignment="1" applyProtection="1">
      <alignment wrapText="1"/>
    </xf>
    <xf numFmtId="0" fontId="30" fillId="7" borderId="57" xfId="32" applyFont="1" applyFill="1" applyBorder="1" applyAlignment="1" applyProtection="1">
      <alignment wrapText="1"/>
    </xf>
    <xf numFmtId="0" fontId="147" fillId="0" borderId="5" xfId="32" applyFont="1" applyBorder="1" applyAlignment="1" applyProtection="1">
      <alignment horizontal="center" vertical="center"/>
    </xf>
    <xf numFmtId="0" fontId="147" fillId="0" borderId="23" xfId="32" applyFont="1" applyBorder="1" applyAlignment="1" applyProtection="1">
      <alignment horizontal="center" vertical="center"/>
    </xf>
    <xf numFmtId="0" fontId="147" fillId="0" borderId="24" xfId="32" applyFont="1" applyBorder="1" applyAlignment="1" applyProtection="1">
      <alignment horizontal="center" vertical="center"/>
    </xf>
    <xf numFmtId="0" fontId="147" fillId="0" borderId="36" xfId="32" applyFont="1" applyBorder="1" applyAlignment="1" applyProtection="1">
      <alignment horizontal="center" vertical="center" wrapText="1"/>
    </xf>
    <xf numFmtId="0" fontId="147" fillId="0" borderId="35" xfId="32" applyFont="1" applyBorder="1" applyAlignment="1" applyProtection="1">
      <alignment horizontal="center" vertical="center" wrapText="1"/>
    </xf>
    <xf numFmtId="0" fontId="147" fillId="0" borderId="37" xfId="32" applyFont="1" applyBorder="1" applyAlignment="1" applyProtection="1">
      <alignment horizontal="center" vertical="center" wrapText="1"/>
    </xf>
    <xf numFmtId="0" fontId="147" fillId="0" borderId="38" xfId="32" applyFont="1" applyBorder="1" applyAlignment="1" applyProtection="1">
      <alignment horizontal="center" vertical="center" wrapText="1"/>
    </xf>
    <xf numFmtId="0" fontId="147" fillId="0" borderId="45" xfId="32" applyFont="1" applyBorder="1" applyAlignment="1" applyProtection="1">
      <alignment horizontal="center" vertical="center" wrapText="1"/>
    </xf>
    <xf numFmtId="0" fontId="147" fillId="0" borderId="46" xfId="32" applyFont="1" applyBorder="1" applyAlignment="1" applyProtection="1">
      <alignment horizontal="center" vertical="center" wrapText="1"/>
    </xf>
    <xf numFmtId="0" fontId="147" fillId="0" borderId="126" xfId="55" applyFont="1" applyBorder="1" applyAlignment="1">
      <alignment horizontal="center" vertical="center"/>
    </xf>
    <xf numFmtId="0" fontId="147" fillId="0" borderId="127" xfId="55" applyFont="1" applyBorder="1" applyAlignment="1">
      <alignment horizontal="center" vertical="center"/>
    </xf>
    <xf numFmtId="0" fontId="147" fillId="0" borderId="126" xfId="32" applyFont="1" applyBorder="1" applyAlignment="1" applyProtection="1">
      <alignment horizontal="center" vertical="center" wrapText="1"/>
    </xf>
    <xf numFmtId="0" fontId="147" fillId="0" borderId="127" xfId="32" applyFont="1" applyBorder="1" applyAlignment="1" applyProtection="1">
      <alignment horizontal="center" vertical="center" wrapText="1"/>
    </xf>
    <xf numFmtId="0" fontId="24" fillId="0" borderId="126" xfId="32" applyFont="1" applyBorder="1" applyAlignment="1" applyProtection="1">
      <alignment horizontal="center" vertical="center" wrapText="1"/>
    </xf>
    <xf numFmtId="0" fontId="24" fillId="0" borderId="127" xfId="32" applyFont="1" applyBorder="1" applyAlignment="1" applyProtection="1">
      <alignment horizontal="center" vertical="center" wrapText="1"/>
    </xf>
    <xf numFmtId="0" fontId="24" fillId="0" borderId="11" xfId="32" applyFont="1" applyBorder="1" applyAlignment="1" applyProtection="1">
      <alignment horizontal="center" vertical="center" wrapText="1"/>
    </xf>
    <xf numFmtId="0" fontId="147" fillId="0" borderId="36" xfId="32" applyFont="1" applyBorder="1" applyAlignment="1" applyProtection="1">
      <alignment horizontal="center" vertical="center"/>
    </xf>
    <xf numFmtId="0" fontId="147" fillId="0" borderId="35" xfId="32" applyFont="1" applyBorder="1" applyAlignment="1" applyProtection="1">
      <alignment horizontal="center" vertical="center"/>
    </xf>
    <xf numFmtId="0" fontId="147" fillId="0" borderId="37" xfId="32" applyFont="1" applyBorder="1" applyAlignment="1" applyProtection="1">
      <alignment horizontal="center" vertical="center"/>
    </xf>
    <xf numFmtId="0" fontId="147" fillId="0" borderId="38" xfId="32" applyFont="1" applyBorder="1" applyAlignment="1" applyProtection="1">
      <alignment horizontal="center" vertical="center"/>
    </xf>
    <xf numFmtId="0" fontId="147" fillId="0" borderId="45" xfId="32" applyFont="1" applyBorder="1" applyAlignment="1" applyProtection="1">
      <alignment horizontal="center" vertical="center"/>
    </xf>
    <xf numFmtId="0" fontId="147" fillId="0" borderId="46" xfId="32" applyFont="1" applyBorder="1" applyAlignment="1" applyProtection="1">
      <alignment horizontal="center" vertical="center"/>
    </xf>
    <xf numFmtId="0" fontId="147" fillId="0" borderId="5" xfId="32" applyFont="1" applyBorder="1" applyAlignment="1" applyProtection="1">
      <alignment horizontal="center" vertical="center" wrapText="1"/>
    </xf>
    <xf numFmtId="0" fontId="147" fillId="0" borderId="23" xfId="32" applyFont="1" applyBorder="1" applyAlignment="1" applyProtection="1">
      <alignment horizontal="center" vertical="center" wrapText="1"/>
    </xf>
    <xf numFmtId="0" fontId="147" fillId="0" borderId="24" xfId="32" applyFont="1" applyBorder="1" applyAlignment="1" applyProtection="1">
      <alignment horizontal="center" vertical="center" wrapText="1"/>
    </xf>
    <xf numFmtId="0" fontId="40" fillId="0" borderId="5" xfId="32" applyFont="1" applyBorder="1" applyAlignment="1" applyProtection="1">
      <alignment horizontal="center" vertical="center" textRotation="90" wrapText="1"/>
    </xf>
    <xf numFmtId="0" fontId="40" fillId="0" borderId="23" xfId="32" applyFont="1" applyBorder="1" applyAlignment="1" applyProtection="1">
      <alignment horizontal="center" vertical="center" textRotation="90" wrapText="1"/>
    </xf>
    <xf numFmtId="0" fontId="40" fillId="0" borderId="24" xfId="32" applyFont="1" applyBorder="1" applyAlignment="1" applyProtection="1">
      <alignment horizontal="center" vertical="center" textRotation="90" wrapText="1"/>
    </xf>
    <xf numFmtId="0" fontId="25" fillId="0" borderId="5" xfId="32" applyFont="1" applyBorder="1" applyAlignment="1" applyProtection="1">
      <alignment horizontal="center" vertical="center" wrapText="1"/>
    </xf>
    <xf numFmtId="0" fontId="25" fillId="0" borderId="23" xfId="32" applyFont="1" applyBorder="1" applyAlignment="1" applyProtection="1">
      <alignment horizontal="center" vertical="center" wrapText="1"/>
    </xf>
    <xf numFmtId="0" fontId="25" fillId="0" borderId="24" xfId="32" applyFont="1" applyBorder="1" applyAlignment="1" applyProtection="1">
      <alignment horizontal="center" vertical="center" wrapText="1"/>
    </xf>
    <xf numFmtId="0" fontId="40" fillId="0" borderId="28" xfId="32" applyFont="1" applyBorder="1" applyAlignment="1" applyProtection="1">
      <alignment horizontal="center" vertical="center" wrapText="1"/>
    </xf>
    <xf numFmtId="0" fontId="40" fillId="0" borderId="7" xfId="32" applyFont="1" applyBorder="1" applyAlignment="1" applyProtection="1">
      <alignment horizontal="center" vertical="center" wrapText="1"/>
    </xf>
    <xf numFmtId="0" fontId="40" fillId="0" borderId="29" xfId="32" applyFont="1" applyBorder="1" applyAlignment="1" applyProtection="1">
      <alignment horizontal="center" vertical="center" wrapText="1"/>
    </xf>
    <xf numFmtId="0" fontId="40" fillId="0" borderId="30" xfId="32" applyFont="1" applyBorder="1" applyAlignment="1" applyProtection="1">
      <alignment horizontal="center" vertical="center" wrapText="1"/>
    </xf>
    <xf numFmtId="0" fontId="40" fillId="0" borderId="31" xfId="32" applyFont="1" applyBorder="1" applyAlignment="1" applyProtection="1">
      <alignment horizontal="center" vertical="center" wrapText="1"/>
    </xf>
    <xf numFmtId="0" fontId="40" fillId="0" borderId="32" xfId="32" applyFont="1" applyBorder="1" applyAlignment="1" applyProtection="1">
      <alignment horizontal="center" vertical="center" wrapText="1"/>
    </xf>
    <xf numFmtId="0" fontId="147" fillId="0" borderId="158" xfId="32" applyFont="1" applyBorder="1" applyAlignment="1" applyProtection="1">
      <alignment horizontal="center" vertical="center"/>
    </xf>
    <xf numFmtId="0" fontId="147" fillId="0" borderId="44" xfId="32" applyFont="1" applyBorder="1" applyAlignment="1" applyProtection="1">
      <alignment horizontal="center" vertical="center"/>
    </xf>
    <xf numFmtId="0" fontId="147" fillId="0" borderId="133" xfId="32" applyFont="1" applyBorder="1" applyAlignment="1" applyProtection="1">
      <alignment horizontal="center" vertical="center"/>
    </xf>
    <xf numFmtId="0" fontId="147" fillId="0" borderId="27" xfId="32" applyFont="1" applyBorder="1" applyAlignment="1" applyProtection="1">
      <alignment horizontal="center" vertical="center"/>
    </xf>
    <xf numFmtId="1" fontId="147" fillId="0" borderId="62" xfId="32" applyNumberFormat="1" applyFont="1" applyBorder="1" applyAlignment="1" applyProtection="1">
      <alignment horizontal="center" vertical="center"/>
    </xf>
    <xf numFmtId="1" fontId="147" fillId="0" borderId="23" xfId="32" applyNumberFormat="1" applyFont="1" applyBorder="1" applyAlignment="1" applyProtection="1">
      <alignment horizontal="center" vertical="center"/>
    </xf>
    <xf numFmtId="1" fontId="147" fillId="0" borderId="27" xfId="32" applyNumberFormat="1" applyFont="1" applyBorder="1" applyAlignment="1" applyProtection="1">
      <alignment horizontal="center" vertical="center"/>
    </xf>
    <xf numFmtId="0" fontId="147" fillId="0" borderId="30" xfId="32" applyFont="1" applyBorder="1" applyAlignment="1" applyProtection="1">
      <alignment horizontal="center" vertical="center"/>
    </xf>
    <xf numFmtId="0" fontId="147" fillId="0" borderId="32" xfId="32" applyFont="1" applyBorder="1" applyAlignment="1" applyProtection="1">
      <alignment horizontal="center" vertical="center"/>
    </xf>
    <xf numFmtId="0" fontId="147" fillId="0" borderId="30" xfId="32" applyFont="1" applyBorder="1" applyAlignment="1" applyProtection="1">
      <alignment horizontal="center" vertical="center" wrapText="1"/>
    </xf>
    <xf numFmtId="0" fontId="147" fillId="0" borderId="32" xfId="32" applyFont="1" applyBorder="1" applyAlignment="1" applyProtection="1">
      <alignment horizontal="center" vertical="center" wrapText="1"/>
    </xf>
    <xf numFmtId="0" fontId="25" fillId="0" borderId="36" xfId="55" applyFont="1" applyBorder="1" applyAlignment="1">
      <alignment horizontal="center" vertical="center" wrapText="1"/>
    </xf>
    <xf numFmtId="0" fontId="25" fillId="0" borderId="37" xfId="55" applyFont="1" applyBorder="1" applyAlignment="1">
      <alignment horizontal="center" vertical="center" wrapText="1"/>
    </xf>
    <xf numFmtId="0" fontId="25" fillId="0" borderId="30" xfId="55" applyFont="1" applyBorder="1" applyAlignment="1">
      <alignment horizontal="center" vertical="center" wrapText="1"/>
    </xf>
    <xf numFmtId="0" fontId="40" fillId="0" borderId="62" xfId="55" applyFont="1" applyBorder="1" applyAlignment="1">
      <alignment horizontal="center" vertical="center" wrapText="1"/>
    </xf>
    <xf numFmtId="0" fontId="40" fillId="0" borderId="23" xfId="55" applyFont="1" applyBorder="1" applyAlignment="1">
      <alignment horizontal="center" vertical="center" wrapText="1"/>
    </xf>
    <xf numFmtId="0" fontId="40" fillId="0" borderId="25" xfId="32" applyFont="1" applyBorder="1" applyAlignment="1" applyProtection="1">
      <alignment horizontal="center" vertical="center" wrapText="1"/>
    </xf>
    <xf numFmtId="0" fontId="40" fillId="0" borderId="6" xfId="32" applyFont="1" applyBorder="1" applyAlignment="1" applyProtection="1">
      <alignment horizontal="center" vertical="center" wrapText="1"/>
    </xf>
    <xf numFmtId="0" fontId="24" fillId="0" borderId="25" xfId="32" applyFont="1" applyBorder="1" applyAlignment="1" applyProtection="1">
      <alignment horizontal="center" vertical="center" wrapText="1"/>
    </xf>
    <xf numFmtId="0" fontId="24" fillId="0" borderId="6" xfId="32" applyFont="1" applyBorder="1" applyAlignment="1" applyProtection="1">
      <alignment horizontal="center" vertical="center" wrapText="1"/>
    </xf>
    <xf numFmtId="0" fontId="24" fillId="0" borderId="26" xfId="32" applyFont="1" applyBorder="1" applyAlignment="1" applyProtection="1">
      <alignment horizontal="center" vertical="center" wrapText="1"/>
    </xf>
    <xf numFmtId="0" fontId="40" fillId="0" borderId="48" xfId="32" applyFont="1" applyBorder="1" applyAlignment="1" applyProtection="1">
      <alignment horizontal="center" vertical="center" wrapText="1"/>
    </xf>
    <xf numFmtId="0" fontId="40" fillId="0" borderId="41" xfId="32" applyFont="1" applyBorder="1" applyAlignment="1" applyProtection="1">
      <alignment horizontal="center" vertical="center" wrapText="1"/>
    </xf>
    <xf numFmtId="0" fontId="40" fillId="0" borderId="49" xfId="32" applyFont="1" applyBorder="1" applyAlignment="1" applyProtection="1">
      <alignment horizontal="center" vertical="center" wrapText="1"/>
    </xf>
    <xf numFmtId="0" fontId="50" fillId="13" borderId="1" xfId="32" applyFont="1" applyFill="1" applyBorder="1" applyAlignment="1" applyProtection="1">
      <alignment horizontal="center" vertical="center" textRotation="90" wrapText="1"/>
    </xf>
    <xf numFmtId="0" fontId="50" fillId="13" borderId="5" xfId="32" applyFont="1" applyFill="1" applyBorder="1" applyAlignment="1" applyProtection="1">
      <alignment horizontal="center" vertical="center" textRotation="90" wrapText="1"/>
    </xf>
    <xf numFmtId="0" fontId="19" fillId="0" borderId="5" xfId="32" applyFont="1" applyBorder="1" applyAlignment="1" applyProtection="1">
      <alignment horizontal="center" vertical="top" wrapText="1"/>
    </xf>
    <xf numFmtId="0" fontId="19" fillId="0" borderId="36" xfId="32" applyFont="1" applyBorder="1" applyAlignment="1" applyProtection="1">
      <alignment horizontal="right" vertical="top" wrapText="1"/>
    </xf>
    <xf numFmtId="0" fontId="19" fillId="0" borderId="34" xfId="32" applyFont="1" applyBorder="1" applyAlignment="1" applyProtection="1">
      <alignment horizontal="right" vertical="top" wrapText="1"/>
    </xf>
    <xf numFmtId="0" fontId="19" fillId="0" borderId="91" xfId="32" applyFont="1" applyBorder="1" applyAlignment="1" applyProtection="1">
      <alignment horizontal="right" vertical="top" wrapText="1"/>
    </xf>
    <xf numFmtId="0" fontId="19" fillId="0" borderId="45" xfId="32" applyFont="1" applyBorder="1" applyAlignment="1" applyProtection="1">
      <alignment horizontal="right" vertical="top" wrapText="1"/>
    </xf>
    <xf numFmtId="0" fontId="19" fillId="0" borderId="9" xfId="32" applyFont="1" applyBorder="1" applyAlignment="1" applyProtection="1">
      <alignment horizontal="right" vertical="top" wrapText="1"/>
    </xf>
    <xf numFmtId="0" fontId="19" fillId="0" borderId="22" xfId="32" applyFont="1" applyBorder="1" applyAlignment="1" applyProtection="1">
      <alignment horizontal="right" vertical="top" wrapText="1"/>
    </xf>
    <xf numFmtId="0" fontId="25" fillId="0" borderId="58" xfId="32" applyFont="1" applyBorder="1" applyAlignment="1" applyProtection="1">
      <alignment horizontal="center" vertical="center" textRotation="90" wrapText="1"/>
    </xf>
    <xf numFmtId="0" fontId="25" fillId="0" borderId="1" xfId="32" applyFont="1" applyBorder="1" applyAlignment="1" applyProtection="1">
      <alignment horizontal="center" vertical="center" textRotation="90" wrapText="1"/>
    </xf>
    <xf numFmtId="0" fontId="24" fillId="0" borderId="48" xfId="32" applyFont="1" applyBorder="1" applyAlignment="1" applyProtection="1">
      <alignment horizontal="center" vertical="center" wrapText="1"/>
    </xf>
    <xf numFmtId="0" fontId="24" fillId="0" borderId="41" xfId="32" applyFont="1" applyBorder="1" applyAlignment="1" applyProtection="1">
      <alignment horizontal="center" vertical="center" wrapText="1"/>
    </xf>
    <xf numFmtId="0" fontId="24" fillId="0" borderId="49" xfId="32" applyFont="1" applyBorder="1" applyAlignment="1" applyProtection="1">
      <alignment horizontal="center" vertical="center" wrapText="1"/>
    </xf>
    <xf numFmtId="0" fontId="25" fillId="0" borderId="158" xfId="32" applyFont="1" applyBorder="1" applyAlignment="1" applyProtection="1">
      <alignment horizontal="center" vertical="center" wrapText="1"/>
    </xf>
    <xf numFmtId="0" fontId="25" fillId="0" borderId="44" xfId="32" applyFont="1" applyBorder="1" applyAlignment="1" applyProtection="1">
      <alignment horizontal="center" vertical="center" wrapText="1"/>
    </xf>
    <xf numFmtId="0" fontId="25" fillId="0" borderId="61" xfId="32" applyFont="1" applyBorder="1" applyAlignment="1" applyProtection="1">
      <alignment horizontal="center" vertical="center" wrapText="1"/>
    </xf>
    <xf numFmtId="0" fontId="40" fillId="0" borderId="26" xfId="32" applyFont="1" applyBorder="1" applyAlignment="1" applyProtection="1">
      <alignment horizontal="center" vertical="center" wrapText="1"/>
    </xf>
    <xf numFmtId="0" fontId="19" fillId="0" borderId="1" xfId="32" applyFont="1" applyBorder="1" applyAlignment="1" applyProtection="1">
      <alignment horizontal="center" vertical="top" wrapText="1"/>
    </xf>
    <xf numFmtId="0" fontId="25" fillId="0" borderId="36" xfId="32" applyFont="1" applyBorder="1" applyAlignment="1" applyProtection="1">
      <alignment horizontal="center" vertical="center" wrapText="1"/>
    </xf>
    <xf numFmtId="0" fontId="25" fillId="0" borderId="35" xfId="32" applyFont="1" applyBorder="1" applyAlignment="1" applyProtection="1">
      <alignment horizontal="center" vertical="center"/>
    </xf>
    <xf numFmtId="0" fontId="25" fillId="0" borderId="37" xfId="32" applyFont="1" applyBorder="1" applyAlignment="1" applyProtection="1">
      <alignment horizontal="center" vertical="center"/>
    </xf>
    <xf numFmtId="0" fontId="25" fillId="0" borderId="38" xfId="32" applyFont="1" applyBorder="1" applyAlignment="1" applyProtection="1">
      <alignment horizontal="center" vertical="center"/>
    </xf>
    <xf numFmtId="0" fontId="25" fillId="0" borderId="30" xfId="32" applyFont="1" applyBorder="1" applyAlignment="1" applyProtection="1">
      <alignment horizontal="center" vertical="center"/>
    </xf>
    <xf numFmtId="0" fontId="25" fillId="0" borderId="32" xfId="32" applyFont="1" applyBorder="1" applyAlignment="1" applyProtection="1">
      <alignment horizontal="center" vertical="center"/>
    </xf>
    <xf numFmtId="0" fontId="147" fillId="0" borderId="27" xfId="32" applyFont="1" applyBorder="1" applyAlignment="1" applyProtection="1">
      <alignment horizontal="center" vertical="center" wrapText="1"/>
    </xf>
    <xf numFmtId="0" fontId="25" fillId="0" borderId="27" xfId="32" applyFont="1" applyBorder="1" applyAlignment="1" applyProtection="1">
      <alignment horizontal="center" vertical="center" wrapText="1"/>
    </xf>
    <xf numFmtId="0" fontId="20" fillId="0" borderId="28" xfId="32" applyFont="1" applyBorder="1" applyAlignment="1" applyProtection="1">
      <alignment horizontal="center" vertical="center" wrapText="1"/>
    </xf>
    <xf numFmtId="0" fontId="20" fillId="0" borderId="7" xfId="32" applyFont="1" applyBorder="1" applyAlignment="1" applyProtection="1">
      <alignment horizontal="center" vertical="center" wrapText="1"/>
    </xf>
    <xf numFmtId="0" fontId="20" fillId="0" borderId="29" xfId="32" applyFont="1" applyBorder="1" applyAlignment="1" applyProtection="1">
      <alignment horizontal="center" vertical="center" wrapText="1"/>
    </xf>
    <xf numFmtId="0" fontId="20" fillId="0" borderId="30" xfId="32" applyFont="1" applyBorder="1" applyAlignment="1" applyProtection="1">
      <alignment horizontal="center" vertical="center" wrapText="1"/>
    </xf>
    <xf numFmtId="0" fontId="20" fillId="0" borderId="31" xfId="32" applyFont="1" applyBorder="1" applyAlignment="1" applyProtection="1">
      <alignment horizontal="center" vertical="center" wrapText="1"/>
    </xf>
    <xf numFmtId="0" fontId="20" fillId="0" borderId="32" xfId="32" applyFont="1" applyBorder="1" applyAlignment="1" applyProtection="1">
      <alignment horizontal="center" vertical="center" wrapText="1"/>
    </xf>
    <xf numFmtId="0" fontId="147" fillId="0" borderId="28" xfId="32" applyFont="1" applyBorder="1" applyAlignment="1" applyProtection="1">
      <alignment horizontal="center" vertical="center" wrapText="1"/>
    </xf>
    <xf numFmtId="0" fontId="147" fillId="0" borderId="29" xfId="32" applyFont="1" applyBorder="1" applyAlignment="1" applyProtection="1">
      <alignment horizontal="center" vertical="center" wrapText="1"/>
    </xf>
    <xf numFmtId="0" fontId="147" fillId="0" borderId="62" xfId="32" applyFont="1" applyBorder="1" applyAlignment="1" applyProtection="1">
      <alignment horizontal="center" vertical="center" wrapText="1"/>
    </xf>
    <xf numFmtId="0" fontId="147" fillId="0" borderId="62" xfId="32" applyFont="1" applyBorder="1" applyAlignment="1" applyProtection="1">
      <alignment horizontal="center" vertical="center" textRotation="90" wrapText="1"/>
    </xf>
    <xf numFmtId="0" fontId="147" fillId="0" borderId="23" xfId="32" applyFont="1" applyBorder="1" applyAlignment="1" applyProtection="1">
      <alignment horizontal="center" vertical="center" textRotation="90" wrapText="1"/>
    </xf>
    <xf numFmtId="0" fontId="147" fillId="0" borderId="27" xfId="32" applyFont="1" applyBorder="1" applyAlignment="1" applyProtection="1">
      <alignment horizontal="center" vertical="center" textRotation="90" wrapText="1"/>
    </xf>
    <xf numFmtId="0" fontId="25" fillId="0" borderId="62" xfId="32" applyFont="1" applyBorder="1" applyAlignment="1" applyProtection="1">
      <alignment horizontal="center" vertical="center" wrapText="1"/>
    </xf>
    <xf numFmtId="0" fontId="25" fillId="0" borderId="28" xfId="32" applyFont="1" applyBorder="1" applyAlignment="1" applyProtection="1">
      <alignment horizontal="center" vertical="center" wrapText="1"/>
    </xf>
    <xf numFmtId="0" fontId="25" fillId="0" borderId="7" xfId="32" applyFont="1" applyBorder="1" applyAlignment="1" applyProtection="1">
      <alignment horizontal="center" vertical="center" wrapText="1"/>
    </xf>
    <xf numFmtId="0" fontId="25" fillId="0" borderId="29" xfId="32" applyFont="1" applyBorder="1" applyAlignment="1" applyProtection="1">
      <alignment horizontal="center" vertical="center" wrapText="1"/>
    </xf>
    <xf numFmtId="0" fontId="25" fillId="0" borderId="30" xfId="32" applyFont="1" applyBorder="1" applyAlignment="1" applyProtection="1">
      <alignment horizontal="center" vertical="center" wrapText="1"/>
    </xf>
    <xf numFmtId="0" fontId="25" fillId="0" borderId="31" xfId="32" applyFont="1" applyBorder="1" applyAlignment="1" applyProtection="1">
      <alignment horizontal="center" vertical="center" wrapText="1"/>
    </xf>
    <xf numFmtId="0" fontId="25" fillId="0" borderId="32" xfId="32" applyFont="1" applyBorder="1" applyAlignment="1" applyProtection="1">
      <alignment horizontal="center" vertical="center" wrapText="1"/>
    </xf>
    <xf numFmtId="0" fontId="147" fillId="0" borderId="43" xfId="32" applyFont="1" applyBorder="1" applyAlignment="1" applyProtection="1">
      <alignment horizontal="center" vertical="center"/>
    </xf>
    <xf numFmtId="0" fontId="147" fillId="0" borderId="62" xfId="32" applyFont="1" applyBorder="1" applyAlignment="1" applyProtection="1">
      <alignment horizontal="center" vertical="center"/>
    </xf>
    <xf numFmtId="0" fontId="147" fillId="0" borderId="28" xfId="32" applyFont="1" applyBorder="1" applyAlignment="1" applyProtection="1">
      <alignment horizontal="center" vertical="center"/>
    </xf>
    <xf numFmtId="0" fontId="147" fillId="0" borderId="29" xfId="32" applyFont="1" applyBorder="1" applyAlignment="1" applyProtection="1">
      <alignment horizontal="center" vertical="center"/>
    </xf>
    <xf numFmtId="0" fontId="50" fillId="13" borderId="58" xfId="32" applyFont="1" applyFill="1" applyBorder="1" applyAlignment="1" applyProtection="1">
      <alignment horizontal="center" vertical="center" textRotation="90" wrapText="1"/>
    </xf>
    <xf numFmtId="0" fontId="25" fillId="0" borderId="62" xfId="55" applyFont="1" applyBorder="1" applyAlignment="1">
      <alignment horizontal="center" vertical="center" wrapText="1"/>
    </xf>
    <xf numFmtId="0" fontId="25" fillId="0" borderId="23" xfId="55" applyFont="1" applyBorder="1" applyAlignment="1">
      <alignment horizontal="center" vertical="center" wrapText="1"/>
    </xf>
    <xf numFmtId="0" fontId="25" fillId="0" borderId="27" xfId="55" applyFont="1" applyBorder="1" applyAlignment="1">
      <alignment horizontal="center" vertical="center" wrapText="1"/>
    </xf>
    <xf numFmtId="0" fontId="147" fillId="0" borderId="62" xfId="55" applyFont="1" applyBorder="1" applyAlignment="1">
      <alignment horizontal="center" vertical="center" wrapText="1"/>
    </xf>
    <xf numFmtId="0" fontId="147" fillId="0" borderId="23" xfId="55" applyFont="1" applyBorder="1" applyAlignment="1">
      <alignment horizontal="center" vertical="center" wrapText="1"/>
    </xf>
    <xf numFmtId="0" fontId="25" fillId="0" borderId="64" xfId="32" applyFont="1" applyBorder="1" applyAlignment="1" applyProtection="1">
      <alignment horizontal="center" vertical="center"/>
    </xf>
    <xf numFmtId="0" fontId="25" fillId="0" borderId="66" xfId="32" applyFont="1" applyBorder="1" applyAlignment="1" applyProtection="1">
      <alignment horizontal="center" vertical="center"/>
    </xf>
    <xf numFmtId="0" fontId="25" fillId="0" borderId="134" xfId="32" applyFont="1" applyBorder="1" applyAlignment="1" applyProtection="1">
      <alignment horizontal="center" vertical="center"/>
    </xf>
    <xf numFmtId="0" fontId="147" fillId="0" borderId="61" xfId="32" applyFont="1" applyBorder="1" applyAlignment="1" applyProtection="1">
      <alignment horizontal="center" vertical="center"/>
    </xf>
    <xf numFmtId="1" fontId="147" fillId="0" borderId="24" xfId="32" applyNumberFormat="1" applyFont="1" applyBorder="1" applyAlignment="1" applyProtection="1">
      <alignment horizontal="center" vertical="center"/>
    </xf>
    <xf numFmtId="0" fontId="25" fillId="0" borderId="34" xfId="55" applyFont="1" applyBorder="1" applyAlignment="1">
      <alignment horizontal="center" vertical="center" wrapText="1"/>
    </xf>
    <xf numFmtId="0" fontId="25" fillId="0" borderId="0" xfId="55" applyFont="1" applyAlignment="1">
      <alignment horizontal="center" vertical="center" wrapText="1"/>
    </xf>
    <xf numFmtId="0" fontId="25" fillId="0" borderId="31" xfId="55" applyFont="1" applyBorder="1" applyAlignment="1">
      <alignment horizontal="center" vertical="center" wrapText="1"/>
    </xf>
    <xf numFmtId="0" fontId="123" fillId="0" borderId="48" xfId="32" applyFont="1" applyBorder="1" applyAlignment="1" applyProtection="1">
      <alignment horizontal="center" vertical="center" wrapText="1"/>
    </xf>
    <xf numFmtId="0" fontId="123" fillId="0" borderId="49" xfId="32" applyFont="1" applyBorder="1" applyAlignment="1" applyProtection="1">
      <alignment horizontal="center" vertical="center" wrapText="1"/>
    </xf>
    <xf numFmtId="0" fontId="50" fillId="13" borderId="214" xfId="32" applyFont="1" applyFill="1" applyBorder="1" applyAlignment="1" applyProtection="1">
      <alignment horizontal="center" vertical="center" textRotation="90" wrapText="1"/>
    </xf>
    <xf numFmtId="0" fontId="50" fillId="13" borderId="209" xfId="32" applyFont="1" applyFill="1" applyBorder="1" applyAlignment="1" applyProtection="1">
      <alignment horizontal="center" vertical="center" textRotation="90" wrapText="1"/>
    </xf>
    <xf numFmtId="0" fontId="19" fillId="0" borderId="6" xfId="32" applyFont="1" applyBorder="1" applyAlignment="1" applyProtection="1">
      <alignment horizontal="center" vertical="top" wrapText="1"/>
    </xf>
    <xf numFmtId="0" fontId="19" fillId="0" borderId="26" xfId="32" applyFont="1" applyBorder="1" applyAlignment="1" applyProtection="1">
      <alignment horizontal="center" vertical="top" wrapText="1"/>
    </xf>
    <xf numFmtId="0" fontId="24" fillId="0" borderId="34" xfId="32" applyFont="1" applyBorder="1" applyAlignment="1" applyProtection="1">
      <alignment horizontal="right" vertical="top" wrapText="1"/>
    </xf>
    <xf numFmtId="0" fontId="24" fillId="0" borderId="91" xfId="32" applyFont="1" applyBorder="1" applyAlignment="1" applyProtection="1">
      <alignment horizontal="right" vertical="top" wrapText="1"/>
    </xf>
    <xf numFmtId="0" fontId="24" fillId="0" borderId="45" xfId="32" applyFont="1" applyBorder="1" applyAlignment="1" applyProtection="1">
      <alignment horizontal="right" vertical="top" wrapText="1"/>
    </xf>
    <xf numFmtId="0" fontId="24" fillId="0" borderId="9" xfId="32" applyFont="1" applyBorder="1" applyAlignment="1" applyProtection="1">
      <alignment horizontal="right" vertical="top" wrapText="1"/>
    </xf>
    <xf numFmtId="0" fontId="24" fillId="0" borderId="22" xfId="32" applyFont="1" applyBorder="1" applyAlignment="1" applyProtection="1">
      <alignment horizontal="right" vertical="top" wrapText="1"/>
    </xf>
    <xf numFmtId="0" fontId="147" fillId="0" borderId="64" xfId="32" applyFont="1" applyBorder="1" applyAlignment="1" applyProtection="1">
      <alignment horizontal="center" vertical="center"/>
    </xf>
    <xf numFmtId="0" fontId="147" fillId="0" borderId="66" xfId="32" applyFont="1" applyBorder="1" applyAlignment="1" applyProtection="1">
      <alignment horizontal="center" vertical="center"/>
    </xf>
    <xf numFmtId="0" fontId="147" fillId="0" borderId="134" xfId="32" applyFont="1" applyBorder="1" applyAlignment="1" applyProtection="1">
      <alignment horizontal="center" vertical="center"/>
    </xf>
    <xf numFmtId="0" fontId="19" fillId="0" borderId="48" xfId="32" applyFont="1" applyBorder="1" applyAlignment="1" applyProtection="1">
      <alignment horizontal="center" vertical="center" wrapText="1"/>
    </xf>
    <xf numFmtId="0" fontId="19" fillId="0" borderId="41" xfId="32" applyFont="1" applyBorder="1" applyAlignment="1" applyProtection="1">
      <alignment horizontal="center" vertical="center" wrapText="1"/>
    </xf>
    <xf numFmtId="0" fontId="19" fillId="0" borderId="49" xfId="32" applyFont="1" applyBorder="1" applyAlignment="1" applyProtection="1">
      <alignment horizontal="center" vertical="center" wrapText="1"/>
    </xf>
    <xf numFmtId="0" fontId="50" fillId="13" borderId="213" xfId="32" applyFont="1" applyFill="1" applyBorder="1" applyAlignment="1" applyProtection="1">
      <alignment horizontal="center" vertical="center" textRotation="90" wrapText="1"/>
    </xf>
    <xf numFmtId="0" fontId="25" fillId="0" borderId="62" xfId="32" applyFont="1" applyBorder="1" applyAlignment="1" applyProtection="1">
      <alignment horizontal="center" vertical="center" textRotation="90" wrapText="1"/>
    </xf>
    <xf numFmtId="0" fontId="25" fillId="0" borderId="23" xfId="32" applyFont="1" applyBorder="1" applyAlignment="1" applyProtection="1">
      <alignment horizontal="center" vertical="center" textRotation="90" wrapText="1"/>
    </xf>
    <xf numFmtId="0" fontId="25" fillId="0" borderId="24" xfId="32" applyFont="1" applyBorder="1" applyAlignment="1" applyProtection="1">
      <alignment horizontal="center" vertical="center" textRotation="90" wrapText="1"/>
    </xf>
    <xf numFmtId="0" fontId="147" fillId="0" borderId="28" xfId="32" applyFont="1" applyBorder="1" applyAlignment="1" applyProtection="1">
      <alignment horizontal="center" vertical="center" textRotation="90" wrapText="1"/>
    </xf>
    <xf numFmtId="0" fontId="147" fillId="0" borderId="37" xfId="32" applyFont="1" applyBorder="1" applyAlignment="1" applyProtection="1">
      <alignment horizontal="center" vertical="center" textRotation="90" wrapText="1"/>
    </xf>
    <xf numFmtId="0" fontId="147" fillId="0" borderId="45" xfId="32" applyFont="1" applyBorder="1" applyAlignment="1" applyProtection="1">
      <alignment horizontal="center" vertical="center" textRotation="90" wrapText="1"/>
    </xf>
    <xf numFmtId="0" fontId="40" fillId="0" borderId="37" xfId="32" applyFont="1" applyBorder="1" applyAlignment="1" applyProtection="1">
      <alignment horizontal="center" vertical="center" wrapText="1"/>
    </xf>
    <xf numFmtId="0" fontId="40" fillId="0" borderId="0" xfId="32" applyFont="1" applyAlignment="1" applyProtection="1">
      <alignment horizontal="center" vertical="center" wrapText="1"/>
    </xf>
    <xf numFmtId="0" fontId="40" fillId="0" borderId="38" xfId="32" applyFont="1" applyBorder="1" applyAlignment="1" applyProtection="1">
      <alignment horizontal="center" vertical="center" wrapText="1"/>
    </xf>
    <xf numFmtId="0" fontId="25" fillId="0" borderId="29" xfId="55" applyFont="1" applyBorder="1" applyAlignment="1">
      <alignment horizontal="center" vertical="center" wrapText="1"/>
    </xf>
    <xf numFmtId="0" fontId="25" fillId="0" borderId="38" xfId="55" applyFont="1" applyBorder="1" applyAlignment="1">
      <alignment horizontal="center" vertical="center" wrapText="1"/>
    </xf>
    <xf numFmtId="0" fontId="25" fillId="0" borderId="32" xfId="55" applyFont="1" applyBorder="1" applyAlignment="1">
      <alignment horizontal="center" vertical="center" wrapText="1"/>
    </xf>
    <xf numFmtId="0" fontId="40" fillId="0" borderId="28" xfId="32" applyFont="1" applyBorder="1" applyAlignment="1" applyProtection="1">
      <alignment horizontal="center" vertical="center" textRotation="90" wrapText="1"/>
    </xf>
    <xf numFmtId="0" fontId="40" fillId="0" borderId="37" xfId="32" applyFont="1" applyBorder="1" applyAlignment="1" applyProtection="1">
      <alignment horizontal="center" vertical="center" textRotation="90" wrapText="1"/>
    </xf>
    <xf numFmtId="0" fontId="40" fillId="0" borderId="45" xfId="32" applyFont="1" applyBorder="1" applyAlignment="1" applyProtection="1">
      <alignment horizontal="center" vertical="center" textRotation="90" wrapText="1"/>
    </xf>
    <xf numFmtId="0" fontId="20" fillId="13" borderId="36" xfId="32" applyFont="1" applyFill="1" applyBorder="1" applyAlignment="1" applyProtection="1">
      <alignment horizontal="center" vertical="center" wrapText="1"/>
    </xf>
    <xf numFmtId="0" fontId="20" fillId="13" borderId="34" xfId="32" applyFont="1" applyFill="1" applyBorder="1" applyAlignment="1" applyProtection="1">
      <alignment horizontal="center" vertical="center" wrapText="1"/>
    </xf>
    <xf numFmtId="0" fontId="20" fillId="13" borderId="35" xfId="32" applyFont="1" applyFill="1" applyBorder="1" applyAlignment="1" applyProtection="1">
      <alignment horizontal="center" vertical="center" wrapText="1"/>
    </xf>
    <xf numFmtId="0" fontId="20" fillId="13" borderId="30" xfId="32" applyFont="1" applyFill="1" applyBorder="1" applyAlignment="1" applyProtection="1">
      <alignment horizontal="center" vertical="center" wrapText="1"/>
    </xf>
    <xf numFmtId="0" fontId="20" fillId="13" borderId="31" xfId="32" applyFont="1" applyFill="1" applyBorder="1" applyAlignment="1" applyProtection="1">
      <alignment horizontal="center" vertical="center" wrapText="1"/>
    </xf>
    <xf numFmtId="0" fontId="20" fillId="13" borderId="32" xfId="32" applyFont="1" applyFill="1" applyBorder="1" applyAlignment="1" applyProtection="1">
      <alignment horizontal="center" vertical="center" wrapText="1"/>
    </xf>
    <xf numFmtId="0" fontId="147" fillId="0" borderId="24" xfId="32" applyFont="1" applyBorder="1" applyAlignment="1" applyProtection="1">
      <alignment horizontal="center" vertical="center" textRotation="90" wrapText="1"/>
    </xf>
    <xf numFmtId="0" fontId="147" fillId="0" borderId="126" xfId="32" applyFont="1" applyBorder="1" applyAlignment="1" applyProtection="1">
      <alignment horizontal="center" vertical="center"/>
    </xf>
    <xf numFmtId="0" fontId="147" fillId="0" borderId="127" xfId="32" applyFont="1" applyBorder="1" applyAlignment="1" applyProtection="1">
      <alignment horizontal="center" vertical="center"/>
    </xf>
    <xf numFmtId="0" fontId="20" fillId="0" borderId="126" xfId="32" applyFont="1" applyBorder="1" applyAlignment="1" applyProtection="1">
      <alignment horizontal="center" vertical="center" wrapText="1"/>
    </xf>
    <xf numFmtId="0" fontId="20" fillId="0" borderId="127" xfId="32" applyFont="1" applyBorder="1" applyAlignment="1" applyProtection="1">
      <alignment horizontal="center" vertical="center" wrapText="1"/>
    </xf>
    <xf numFmtId="0" fontId="23" fillId="0" borderId="36" xfId="32" applyFont="1" applyBorder="1" applyAlignment="1" applyProtection="1">
      <alignment horizontal="right" vertical="top" wrapText="1"/>
    </xf>
    <xf numFmtId="0" fontId="23" fillId="0" borderId="34" xfId="32" applyFont="1" applyBorder="1" applyAlignment="1" applyProtection="1">
      <alignment horizontal="right" vertical="top" wrapText="1"/>
    </xf>
    <xf numFmtId="0" fontId="23" fillId="0" borderId="91" xfId="32" applyFont="1" applyBorder="1" applyAlignment="1" applyProtection="1">
      <alignment horizontal="right" vertical="top" wrapText="1"/>
    </xf>
    <xf numFmtId="0" fontId="23" fillId="0" borderId="45" xfId="32" applyFont="1" applyBorder="1" applyAlignment="1" applyProtection="1">
      <alignment horizontal="right" vertical="top" wrapText="1"/>
    </xf>
    <xf numFmtId="0" fontId="23" fillId="0" borderId="9" xfId="32" applyFont="1" applyBorder="1" applyAlignment="1" applyProtection="1">
      <alignment horizontal="right" vertical="top" wrapText="1"/>
    </xf>
    <xf numFmtId="0" fontId="23" fillId="0" borderId="22" xfId="32" applyFont="1" applyBorder="1" applyAlignment="1" applyProtection="1">
      <alignment horizontal="right" vertical="top" wrapText="1"/>
    </xf>
    <xf numFmtId="0" fontId="20" fillId="0" borderId="11" xfId="32" applyFont="1" applyBorder="1" applyAlignment="1" applyProtection="1">
      <alignment horizontal="center" vertical="center" wrapText="1"/>
    </xf>
    <xf numFmtId="0" fontId="147" fillId="0" borderId="58" xfId="32" applyFont="1" applyBorder="1" applyAlignment="1" applyProtection="1">
      <alignment horizontal="center" vertical="center" textRotation="90" wrapText="1"/>
    </xf>
    <xf numFmtId="0" fontId="147" fillId="0" borderId="1" xfId="32" applyFont="1" applyBorder="1" applyAlignment="1" applyProtection="1">
      <alignment horizontal="center" vertical="center" textRotation="90" wrapText="1"/>
    </xf>
    <xf numFmtId="0" fontId="25" fillId="0" borderId="5" xfId="32" applyFont="1" applyBorder="1" applyAlignment="1" applyProtection="1">
      <alignment horizontal="center" vertical="center" textRotation="90"/>
    </xf>
    <xf numFmtId="0" fontId="25" fillId="0" borderId="23" xfId="32" applyFont="1" applyBorder="1" applyAlignment="1" applyProtection="1">
      <alignment horizontal="center" vertical="center" textRotation="90"/>
    </xf>
    <xf numFmtId="0" fontId="25" fillId="0" borderId="24" xfId="32" applyFont="1" applyBorder="1" applyAlignment="1" applyProtection="1">
      <alignment horizontal="center" vertical="center" textRotation="90"/>
    </xf>
    <xf numFmtId="0" fontId="24" fillId="13" borderId="36" xfId="32" applyFont="1" applyFill="1" applyBorder="1" applyAlignment="1" applyProtection="1">
      <alignment horizontal="center" vertical="center" wrapText="1"/>
    </xf>
    <xf numFmtId="0" fontId="24" fillId="13" borderId="34" xfId="32" applyFont="1" applyFill="1" applyBorder="1" applyAlignment="1" applyProtection="1">
      <alignment horizontal="center" vertical="center" wrapText="1"/>
    </xf>
    <xf numFmtId="0" fontId="24" fillId="13" borderId="35" xfId="32" applyFont="1" applyFill="1" applyBorder="1" applyAlignment="1" applyProtection="1">
      <alignment horizontal="center" vertical="center" wrapText="1"/>
    </xf>
    <xf numFmtId="0" fontId="24" fillId="13" borderId="30" xfId="32" applyFont="1" applyFill="1" applyBorder="1" applyAlignment="1" applyProtection="1">
      <alignment horizontal="center" vertical="center" wrapText="1"/>
    </xf>
    <xf numFmtId="0" fontId="24" fillId="13" borderId="31" xfId="32" applyFont="1" applyFill="1" applyBorder="1" applyAlignment="1" applyProtection="1">
      <alignment horizontal="center" vertical="center" wrapText="1"/>
    </xf>
    <xf numFmtId="0" fontId="24" fillId="13" borderId="32" xfId="32" applyFont="1" applyFill="1" applyBorder="1" applyAlignment="1" applyProtection="1">
      <alignment horizontal="center" vertical="center" wrapText="1"/>
    </xf>
    <xf numFmtId="0" fontId="25" fillId="0" borderId="25" xfId="32" applyFont="1" applyBorder="1" applyAlignment="1" applyProtection="1">
      <alignment horizontal="center" vertical="center" wrapText="1"/>
    </xf>
    <xf numFmtId="0" fontId="25" fillId="0" borderId="6" xfId="32" applyFont="1" applyBorder="1" applyAlignment="1" applyProtection="1">
      <alignment horizontal="center" vertical="center" wrapText="1"/>
    </xf>
    <xf numFmtId="0" fontId="25" fillId="0" borderId="48" xfId="32" applyFont="1" applyBorder="1" applyAlignment="1" applyProtection="1">
      <alignment horizontal="center" vertical="center" wrapText="1"/>
    </xf>
    <xf numFmtId="0" fontId="25" fillId="0" borderId="41" xfId="32" applyFont="1" applyBorder="1" applyAlignment="1" applyProtection="1">
      <alignment horizontal="center" vertical="center" wrapText="1"/>
    </xf>
    <xf numFmtId="0" fontId="25" fillId="0" borderId="49" xfId="32" applyFont="1" applyBorder="1" applyAlignment="1" applyProtection="1">
      <alignment horizontal="center" vertical="center" wrapText="1"/>
    </xf>
    <xf numFmtId="0" fontId="23" fillId="0" borderId="25" xfId="32" applyFont="1" applyBorder="1" applyAlignment="1" applyProtection="1">
      <alignment horizontal="center" vertical="center" wrapText="1"/>
    </xf>
    <xf numFmtId="0" fontId="23" fillId="0" borderId="26" xfId="32" applyFont="1" applyBorder="1" applyAlignment="1" applyProtection="1">
      <alignment horizontal="center" vertical="center" wrapText="1"/>
    </xf>
    <xf numFmtId="0" fontId="23" fillId="0" borderId="6" xfId="32" applyFont="1" applyBorder="1" applyAlignment="1" applyProtection="1">
      <alignment horizontal="center" vertical="center" wrapText="1"/>
    </xf>
    <xf numFmtId="0" fontId="25" fillId="0" borderId="26" xfId="32" applyFont="1" applyBorder="1" applyAlignment="1" applyProtection="1">
      <alignment horizontal="center" vertical="center" wrapText="1"/>
    </xf>
    <xf numFmtId="0" fontId="152" fillId="13" borderId="1" xfId="32" applyFont="1" applyFill="1" applyBorder="1" applyAlignment="1" applyProtection="1">
      <alignment horizontal="center" vertical="center" textRotation="90" wrapText="1"/>
    </xf>
    <xf numFmtId="0" fontId="152" fillId="13" borderId="5" xfId="32" applyFont="1" applyFill="1" applyBorder="1" applyAlignment="1" applyProtection="1">
      <alignment horizontal="center" vertical="center" textRotation="90" wrapText="1"/>
    </xf>
    <xf numFmtId="0" fontId="25" fillId="0" borderId="5" xfId="32" applyFont="1" applyBorder="1" applyAlignment="1" applyProtection="1">
      <alignment horizontal="center" vertical="center" textRotation="90" wrapText="1"/>
    </xf>
    <xf numFmtId="0" fontId="25" fillId="0" borderId="27" xfId="32" applyFont="1" applyBorder="1" applyAlignment="1" applyProtection="1">
      <alignment horizontal="center" vertical="center" textRotation="90" wrapText="1"/>
    </xf>
    <xf numFmtId="0" fontId="152" fillId="13" borderId="58" xfId="32" applyFont="1" applyFill="1" applyBorder="1" applyAlignment="1" applyProtection="1">
      <alignment horizontal="center" vertical="center" textRotation="90" wrapText="1"/>
    </xf>
    <xf numFmtId="0" fontId="25" fillId="0" borderId="25" xfId="32" applyFont="1" applyBorder="1" applyAlignment="1" applyProtection="1">
      <alignment horizontal="center" vertical="center"/>
    </xf>
    <xf numFmtId="0" fontId="25" fillId="0" borderId="26" xfId="32" applyFont="1" applyBorder="1" applyAlignment="1" applyProtection="1">
      <alignment horizontal="center" vertical="center"/>
    </xf>
    <xf numFmtId="0" fontId="20" fillId="0" borderId="25" xfId="32" applyFont="1" applyBorder="1" applyAlignment="1" applyProtection="1">
      <alignment horizontal="center" vertical="center" wrapText="1"/>
    </xf>
    <xf numFmtId="0" fontId="20" fillId="0" borderId="6" xfId="32" applyFont="1" applyBorder="1" applyAlignment="1" applyProtection="1">
      <alignment horizontal="center" vertical="center" wrapText="1"/>
    </xf>
    <xf numFmtId="0" fontId="20" fillId="0" borderId="26" xfId="32" applyFont="1" applyBorder="1" applyAlignment="1" applyProtection="1">
      <alignment horizontal="center" vertical="center" wrapText="1"/>
    </xf>
    <xf numFmtId="0" fontId="196" fillId="0" borderId="1" xfId="32" applyFont="1" applyBorder="1" applyAlignment="1" applyProtection="1">
      <alignment horizontal="center" vertical="center" wrapText="1"/>
    </xf>
    <xf numFmtId="0" fontId="196" fillId="0" borderId="5" xfId="32" applyFont="1" applyBorder="1" applyAlignment="1" applyProtection="1">
      <alignment horizontal="center" vertical="center" wrapText="1"/>
    </xf>
    <xf numFmtId="0" fontId="40" fillId="0" borderId="1" xfId="32" applyFont="1" applyBorder="1" applyAlignment="1" applyProtection="1">
      <alignment horizontal="center" vertical="center" wrapText="1"/>
    </xf>
    <xf numFmtId="0" fontId="199" fillId="0" borderId="1" xfId="32" applyFont="1" applyBorder="1" applyAlignment="1" applyProtection="1">
      <alignment horizontal="center" vertical="center" wrapText="1"/>
    </xf>
    <xf numFmtId="0" fontId="193" fillId="0" borderId="1" xfId="32" applyFont="1" applyBorder="1" applyAlignment="1" applyProtection="1">
      <alignment horizontal="center" vertical="center" wrapText="1"/>
    </xf>
    <xf numFmtId="0" fontId="199" fillId="0" borderId="128" xfId="55" applyFont="1" applyBorder="1" applyAlignment="1">
      <alignment horizontal="center" vertical="center"/>
    </xf>
    <xf numFmtId="0" fontId="199" fillId="0" borderId="128" xfId="32" applyFont="1" applyBorder="1" applyAlignment="1" applyProtection="1">
      <alignment horizontal="center" vertical="center" wrapText="1"/>
    </xf>
    <xf numFmtId="0" fontId="193" fillId="0" borderId="128" xfId="32" applyFont="1" applyBorder="1" applyAlignment="1" applyProtection="1">
      <alignment horizontal="center" vertical="center" wrapText="1"/>
    </xf>
    <xf numFmtId="0" fontId="25" fillId="0" borderId="53" xfId="32" applyFont="1" applyBorder="1" applyAlignment="1" applyProtection="1">
      <alignment horizontal="center" vertical="center"/>
    </xf>
    <xf numFmtId="0" fontId="194" fillId="0" borderId="53" xfId="32" applyFont="1" applyBorder="1" applyAlignment="1" applyProtection="1">
      <alignment horizontal="center" vertical="center"/>
    </xf>
    <xf numFmtId="0" fontId="194" fillId="0" borderId="158" xfId="32" applyFont="1" applyBorder="1" applyAlignment="1" applyProtection="1">
      <alignment horizontal="center" vertical="center"/>
    </xf>
    <xf numFmtId="0" fontId="194" fillId="0" borderId="1" xfId="32" applyFont="1" applyBorder="1" applyAlignment="1" applyProtection="1">
      <alignment horizontal="center" vertical="center"/>
    </xf>
    <xf numFmtId="0" fontId="194" fillId="0" borderId="5" xfId="32" applyFont="1" applyBorder="1" applyAlignment="1" applyProtection="1">
      <alignment horizontal="center" vertical="center"/>
    </xf>
    <xf numFmtId="1" fontId="194" fillId="0" borderId="58" xfId="32" applyNumberFormat="1" applyFont="1" applyBorder="1" applyAlignment="1" applyProtection="1">
      <alignment horizontal="center" vertical="center"/>
    </xf>
    <xf numFmtId="1" fontId="194" fillId="0" borderId="1" xfId="32" applyNumberFormat="1" applyFont="1" applyBorder="1" applyAlignment="1" applyProtection="1">
      <alignment horizontal="center" vertical="center"/>
    </xf>
    <xf numFmtId="0" fontId="194" fillId="0" borderId="58" xfId="32" applyFont="1" applyBorder="1" applyAlignment="1" applyProtection="1">
      <alignment horizontal="center" vertical="center"/>
    </xf>
    <xf numFmtId="0" fontId="194" fillId="0" borderId="1" xfId="32" applyFont="1" applyBorder="1" applyAlignment="1" applyProtection="1">
      <alignment horizontal="center" vertical="center" wrapText="1"/>
    </xf>
    <xf numFmtId="0" fontId="194" fillId="0" borderId="5" xfId="32" applyFont="1" applyBorder="1" applyAlignment="1" applyProtection="1">
      <alignment horizontal="center" vertical="center" wrapText="1"/>
    </xf>
    <xf numFmtId="0" fontId="194" fillId="0" borderId="36" xfId="55" applyFont="1" applyBorder="1" applyAlignment="1">
      <alignment horizontal="center" vertical="center" wrapText="1"/>
    </xf>
    <xf numFmtId="0" fontId="194" fillId="0" borderId="37" xfId="55" applyFont="1" applyBorder="1" applyAlignment="1">
      <alignment horizontal="center" vertical="center" wrapText="1"/>
    </xf>
    <xf numFmtId="0" fontId="194" fillId="0" borderId="30" xfId="55" applyFont="1" applyBorder="1" applyAlignment="1">
      <alignment horizontal="center" vertical="center" wrapText="1"/>
    </xf>
    <xf numFmtId="0" fontId="194" fillId="0" borderId="23" xfId="55" applyFont="1" applyBorder="1" applyAlignment="1">
      <alignment horizontal="center" vertical="center" wrapText="1"/>
    </xf>
    <xf numFmtId="0" fontId="194" fillId="0" borderId="27" xfId="55" applyFont="1" applyBorder="1" applyAlignment="1">
      <alignment horizontal="center" vertical="center" wrapText="1"/>
    </xf>
    <xf numFmtId="0" fontId="24" fillId="0" borderId="1" xfId="32" applyFont="1" applyBorder="1" applyAlignment="1" applyProtection="1">
      <alignment horizontal="center" vertical="center" wrapText="1"/>
    </xf>
    <xf numFmtId="0" fontId="19" fillId="0" borderId="1" xfId="32" applyFont="1" applyBorder="1" applyAlignment="1" applyProtection="1">
      <alignment horizontal="center" vertical="center" wrapText="1"/>
    </xf>
    <xf numFmtId="0" fontId="197" fillId="13" borderId="1" xfId="32" applyFont="1" applyFill="1" applyBorder="1" applyAlignment="1" applyProtection="1">
      <alignment horizontal="center" vertical="center" textRotation="90" wrapText="1"/>
    </xf>
    <xf numFmtId="0" fontId="197" fillId="13" borderId="5" xfId="32" applyFont="1" applyFill="1" applyBorder="1" applyAlignment="1" applyProtection="1">
      <alignment horizontal="center" vertical="center" textRotation="90" wrapText="1"/>
    </xf>
    <xf numFmtId="0" fontId="198" fillId="0" borderId="5" xfId="32" applyFont="1" applyBorder="1" applyAlignment="1" applyProtection="1">
      <alignment horizontal="center" vertical="top" wrapText="1"/>
    </xf>
    <xf numFmtId="0" fontId="193" fillId="0" borderId="36" xfId="32" applyFont="1" applyBorder="1" applyAlignment="1" applyProtection="1">
      <alignment horizontal="right" vertical="top" wrapText="1"/>
    </xf>
    <xf numFmtId="0" fontId="193" fillId="0" borderId="34" xfId="32" applyFont="1" applyBorder="1" applyAlignment="1" applyProtection="1">
      <alignment horizontal="right" vertical="top" wrapText="1"/>
    </xf>
    <xf numFmtId="0" fontId="193" fillId="0" borderId="91" xfId="32" applyFont="1" applyBorder="1" applyAlignment="1" applyProtection="1">
      <alignment horizontal="right" vertical="top" wrapText="1"/>
    </xf>
    <xf numFmtId="0" fontId="193" fillId="0" borderId="45" xfId="32" applyFont="1" applyBorder="1" applyAlignment="1" applyProtection="1">
      <alignment horizontal="right" vertical="top" wrapText="1"/>
    </xf>
    <xf numFmtId="0" fontId="193" fillId="0" borderId="9" xfId="32" applyFont="1" applyBorder="1" applyAlignment="1" applyProtection="1">
      <alignment horizontal="right" vertical="top" wrapText="1"/>
    </xf>
    <xf numFmtId="0" fontId="193" fillId="0" borderId="22" xfId="32" applyFont="1" applyBorder="1" applyAlignment="1" applyProtection="1">
      <alignment horizontal="right" vertical="top" wrapText="1"/>
    </xf>
    <xf numFmtId="0" fontId="194" fillId="0" borderId="23" xfId="32" applyFont="1" applyBorder="1" applyAlignment="1" applyProtection="1">
      <alignment horizontal="center" vertical="center" textRotation="90" wrapText="1"/>
    </xf>
    <xf numFmtId="0" fontId="194" fillId="0" borderId="27" xfId="32" applyFont="1" applyBorder="1" applyAlignment="1" applyProtection="1">
      <alignment horizontal="center" vertical="center" textRotation="90" wrapText="1"/>
    </xf>
    <xf numFmtId="0" fontId="20" fillId="0" borderId="1" xfId="32" applyFont="1" applyBorder="1" applyAlignment="1" applyProtection="1">
      <alignment horizontal="center" vertical="center" wrapText="1"/>
    </xf>
    <xf numFmtId="0" fontId="190" fillId="0" borderId="64" xfId="32" applyFont="1" applyBorder="1" applyAlignment="1" applyProtection="1">
      <alignment horizontal="center" vertical="center"/>
    </xf>
    <xf numFmtId="0" fontId="190" fillId="0" borderId="66" xfId="32" applyFont="1" applyBorder="1" applyAlignment="1" applyProtection="1">
      <alignment horizontal="center" vertical="center"/>
    </xf>
    <xf numFmtId="0" fontId="190" fillId="0" borderId="134" xfId="32" applyFont="1" applyBorder="1" applyAlignment="1" applyProtection="1">
      <alignment horizontal="center" vertical="center"/>
    </xf>
    <xf numFmtId="0" fontId="25" fillId="0" borderId="1" xfId="32" applyFont="1" applyBorder="1" applyAlignment="1" applyProtection="1">
      <alignment horizontal="center" vertical="center" wrapText="1"/>
    </xf>
    <xf numFmtId="0" fontId="197" fillId="13" borderId="58" xfId="32" applyFont="1" applyFill="1" applyBorder="1" applyAlignment="1" applyProtection="1">
      <alignment horizontal="center" vertical="center" textRotation="90" wrapText="1"/>
    </xf>
    <xf numFmtId="0" fontId="194" fillId="0" borderId="62" xfId="55" applyFont="1" applyBorder="1" applyAlignment="1">
      <alignment horizontal="center" vertical="center" wrapText="1"/>
    </xf>
    <xf numFmtId="0" fontId="198" fillId="0" borderId="1" xfId="32" applyFont="1" applyBorder="1" applyAlignment="1" applyProtection="1">
      <alignment horizontal="center" vertical="top" wrapText="1"/>
    </xf>
    <xf numFmtId="0" fontId="194" fillId="0" borderId="58" xfId="32" applyFont="1" applyBorder="1" applyAlignment="1" applyProtection="1">
      <alignment horizontal="center" vertical="center" wrapText="1"/>
    </xf>
    <xf numFmtId="0" fontId="25" fillId="0" borderId="58" xfId="32" applyFont="1" applyBorder="1" applyAlignment="1" applyProtection="1">
      <alignment horizontal="center" vertical="center" wrapText="1"/>
    </xf>
    <xf numFmtId="0" fontId="196" fillId="0" borderId="58" xfId="32" applyFont="1" applyBorder="1" applyAlignment="1" applyProtection="1">
      <alignment horizontal="center" vertical="center" wrapText="1"/>
    </xf>
    <xf numFmtId="0" fontId="194" fillId="0" borderId="60" xfId="32" applyFont="1" applyBorder="1" applyAlignment="1" applyProtection="1">
      <alignment horizontal="center" vertical="center"/>
    </xf>
    <xf numFmtId="0" fontId="199" fillId="0" borderId="41" xfId="32" applyFont="1" applyBorder="1" applyAlignment="1" applyProtection="1">
      <alignment horizontal="center" vertical="center" wrapText="1"/>
    </xf>
    <xf numFmtId="0" fontId="199" fillId="0" borderId="49" xfId="32" applyFont="1" applyBorder="1" applyAlignment="1" applyProtection="1">
      <alignment horizontal="center" vertical="center" wrapText="1"/>
    </xf>
    <xf numFmtId="0" fontId="23" fillId="0" borderId="1" xfId="32" applyFont="1" applyBorder="1" applyAlignment="1" applyProtection="1">
      <alignment horizontal="center" vertical="center" wrapText="1"/>
    </xf>
    <xf numFmtId="0" fontId="194" fillId="0" borderId="1" xfId="32" applyFont="1" applyBorder="1" applyAlignment="1" applyProtection="1">
      <alignment horizontal="center" vertical="justify"/>
    </xf>
    <xf numFmtId="0" fontId="123" fillId="0" borderId="1" xfId="32" applyFont="1" applyBorder="1" applyAlignment="1" applyProtection="1">
      <alignment horizontal="center" vertical="center" wrapText="1"/>
    </xf>
    <xf numFmtId="0" fontId="196" fillId="0" borderId="36" xfId="32" applyFont="1" applyBorder="1" applyAlignment="1" applyProtection="1">
      <alignment horizontal="left" vertical="top" wrapText="1"/>
    </xf>
    <xf numFmtId="0" fontId="196" fillId="0" borderId="35" xfId="32" applyFont="1" applyBorder="1" applyAlignment="1" applyProtection="1">
      <alignment horizontal="left" vertical="top" wrapText="1"/>
    </xf>
    <xf numFmtId="0" fontId="23" fillId="0" borderId="48" xfId="32" applyFont="1" applyBorder="1" applyAlignment="1" applyProtection="1">
      <alignment horizontal="center" vertical="center" wrapText="1"/>
    </xf>
    <xf numFmtId="0" fontId="23" fillId="0" borderId="41" xfId="32" applyFont="1" applyBorder="1" applyAlignment="1" applyProtection="1">
      <alignment horizontal="center" vertical="center" wrapText="1"/>
    </xf>
    <xf numFmtId="0" fontId="23" fillId="0" borderId="49" xfId="32" applyFont="1" applyBorder="1" applyAlignment="1" applyProtection="1">
      <alignment horizontal="center" vertical="center" wrapText="1"/>
    </xf>
    <xf numFmtId="0" fontId="19" fillId="0" borderId="25" xfId="32" applyFont="1" applyBorder="1" applyAlignment="1" applyProtection="1">
      <alignment horizontal="center" vertical="center" wrapText="1"/>
    </xf>
    <xf numFmtId="0" fontId="19" fillId="0" borderId="6" xfId="32" applyFont="1" applyBorder="1" applyAlignment="1" applyProtection="1">
      <alignment horizontal="center" vertical="center" wrapText="1"/>
    </xf>
    <xf numFmtId="0" fontId="19" fillId="0" borderId="26" xfId="32" applyFont="1" applyBorder="1" applyAlignment="1" applyProtection="1">
      <alignment horizontal="center" vertical="center" wrapText="1"/>
    </xf>
    <xf numFmtId="0" fontId="193" fillId="0" borderId="5" xfId="32" applyFont="1" applyBorder="1" applyAlignment="1" applyProtection="1">
      <alignment horizontal="center" vertical="top" wrapText="1"/>
    </xf>
    <xf numFmtId="0" fontId="194" fillId="0" borderId="5" xfId="32" applyFont="1" applyBorder="1" applyAlignment="1" applyProtection="1">
      <alignment horizontal="center" vertical="justify"/>
    </xf>
    <xf numFmtId="0" fontId="194" fillId="0" borderId="24" xfId="32" applyFont="1" applyBorder="1" applyAlignment="1" applyProtection="1">
      <alignment horizontal="center" vertical="center" textRotation="90" wrapText="1"/>
    </xf>
    <xf numFmtId="0" fontId="24" fillId="0" borderId="62" xfId="55" applyFont="1" applyBorder="1" applyAlignment="1">
      <alignment horizontal="center" vertical="center" wrapText="1"/>
    </xf>
    <xf numFmtId="0" fontId="24" fillId="0" borderId="23" xfId="55" applyFont="1" applyBorder="1" applyAlignment="1">
      <alignment horizontal="center" vertical="center" wrapText="1"/>
    </xf>
    <xf numFmtId="0" fontId="24" fillId="0" borderId="27" xfId="55" applyFont="1" applyBorder="1" applyAlignment="1">
      <alignment horizontal="center" vertical="center" wrapText="1"/>
    </xf>
    <xf numFmtId="0" fontId="198" fillId="0" borderId="36" xfId="32" applyFont="1" applyBorder="1" applyAlignment="1" applyProtection="1">
      <alignment horizontal="left" vertical="center" wrapText="1"/>
    </xf>
    <xf numFmtId="0" fontId="198" fillId="0" borderId="35" xfId="32" applyFont="1" applyBorder="1" applyAlignment="1" applyProtection="1">
      <alignment horizontal="left" vertical="center" wrapText="1"/>
    </xf>
    <xf numFmtId="0" fontId="194" fillId="0" borderId="58" xfId="32" applyFont="1" applyBorder="1" applyAlignment="1" applyProtection="1">
      <alignment horizontal="center" vertical="justify" wrapText="1"/>
    </xf>
    <xf numFmtId="0" fontId="194" fillId="0" borderId="58" xfId="32" applyFont="1" applyBorder="1" applyAlignment="1" applyProtection="1">
      <alignment horizontal="center" vertical="justify"/>
    </xf>
    <xf numFmtId="0" fontId="23" fillId="0" borderId="58" xfId="32" applyFont="1" applyBorder="1" applyAlignment="1" applyProtection="1">
      <alignment horizontal="center" vertical="center" wrapText="1"/>
    </xf>
    <xf numFmtId="0" fontId="193" fillId="0" borderId="59" xfId="32" applyFont="1" applyBorder="1" applyAlignment="1" applyProtection="1">
      <alignment horizontal="center" vertical="center" wrapText="1"/>
    </xf>
    <xf numFmtId="0" fontId="193" fillId="0" borderId="54" xfId="32" applyFont="1" applyBorder="1" applyAlignment="1" applyProtection="1">
      <alignment horizontal="center" vertical="center" wrapText="1"/>
    </xf>
    <xf numFmtId="0" fontId="193" fillId="0" borderId="57" xfId="32" applyFont="1" applyBorder="1" applyAlignment="1" applyProtection="1">
      <alignment horizontal="center" vertical="center" wrapText="1"/>
    </xf>
    <xf numFmtId="0" fontId="24" fillId="0" borderId="53" xfId="32" applyFont="1" applyBorder="1" applyAlignment="1" applyProtection="1">
      <alignment horizontal="center" vertical="center"/>
    </xf>
    <xf numFmtId="0" fontId="193" fillId="0" borderId="1" xfId="32" applyFont="1" applyBorder="1" applyAlignment="1" applyProtection="1">
      <alignment horizontal="center" vertical="center"/>
    </xf>
    <xf numFmtId="0" fontId="193" fillId="0" borderId="55" xfId="32" applyFont="1" applyBorder="1" applyAlignment="1" applyProtection="1">
      <alignment horizontal="center" vertical="center"/>
    </xf>
    <xf numFmtId="0" fontId="193" fillId="0" borderId="56" xfId="32" applyFont="1" applyBorder="1" applyAlignment="1" applyProtection="1">
      <alignment horizontal="center" vertical="center"/>
    </xf>
    <xf numFmtId="0" fontId="193" fillId="0" borderId="53" xfId="32" applyFont="1" applyBorder="1" applyAlignment="1" applyProtection="1">
      <alignment horizontal="center" vertical="center" wrapText="1"/>
    </xf>
    <xf numFmtId="0" fontId="193" fillId="0" borderId="55" xfId="32" applyFont="1" applyBorder="1" applyAlignment="1" applyProtection="1">
      <alignment horizontal="center" vertical="center" wrapText="1"/>
    </xf>
    <xf numFmtId="0" fontId="193" fillId="0" borderId="56" xfId="32" applyFont="1" applyBorder="1" applyAlignment="1" applyProtection="1">
      <alignment horizontal="center" vertical="center" wrapText="1"/>
    </xf>
    <xf numFmtId="0" fontId="196" fillId="0" borderId="1" xfId="32" applyFont="1" applyBorder="1" applyAlignment="1" applyProtection="1">
      <alignment horizontal="center" vertical="center"/>
    </xf>
    <xf numFmtId="0" fontId="196" fillId="0" borderId="56" xfId="32" applyFont="1" applyBorder="1" applyAlignment="1" applyProtection="1">
      <alignment horizontal="center" vertical="center"/>
    </xf>
    <xf numFmtId="0" fontId="196" fillId="0" borderId="58" xfId="32" applyFont="1" applyBorder="1" applyAlignment="1" applyProtection="1">
      <alignment horizontal="center" vertical="center" textRotation="90" wrapText="1"/>
    </xf>
    <xf numFmtId="0" fontId="196" fillId="0" borderId="1" xfId="32" applyFont="1" applyBorder="1" applyAlignment="1" applyProtection="1">
      <alignment horizontal="center" vertical="center" textRotation="90" wrapText="1"/>
    </xf>
    <xf numFmtId="0" fontId="196" fillId="0" borderId="56" xfId="32" applyFont="1" applyBorder="1" applyAlignment="1" applyProtection="1">
      <alignment horizontal="center" vertical="center" textRotation="90" wrapText="1"/>
    </xf>
    <xf numFmtId="0" fontId="195" fillId="0" borderId="58" xfId="32" applyFont="1" applyBorder="1" applyAlignment="1" applyProtection="1">
      <alignment horizontal="center" vertical="center" textRotation="90"/>
    </xf>
    <xf numFmtId="0" fontId="195" fillId="0" borderId="1" xfId="32" applyFont="1" applyBorder="1" applyAlignment="1" applyProtection="1">
      <alignment horizontal="center" vertical="center" textRotation="90"/>
    </xf>
    <xf numFmtId="0" fontId="195" fillId="0" borderId="56" xfId="32" applyFont="1" applyBorder="1" applyAlignment="1" applyProtection="1">
      <alignment horizontal="center" vertical="center" textRotation="90"/>
    </xf>
    <xf numFmtId="0" fontId="195" fillId="0" borderId="58" xfId="32" applyFont="1" applyBorder="1" applyAlignment="1" applyProtection="1">
      <alignment horizontal="center" vertical="center"/>
    </xf>
    <xf numFmtId="0" fontId="195" fillId="0" borderId="1" xfId="32" applyFont="1" applyBorder="1" applyAlignment="1" applyProtection="1">
      <alignment horizontal="center" vertical="center"/>
    </xf>
    <xf numFmtId="0" fontId="195" fillId="0" borderId="56" xfId="32" applyFont="1" applyBorder="1" applyAlignment="1" applyProtection="1">
      <alignment horizontal="center" vertical="center"/>
    </xf>
    <xf numFmtId="0" fontId="193" fillId="0" borderId="62" xfId="32" applyFont="1" applyBorder="1" applyAlignment="1" applyProtection="1">
      <alignment horizontal="center" vertical="center" wrapText="1"/>
    </xf>
    <xf numFmtId="0" fontId="193" fillId="0" borderId="23" xfId="32" applyFont="1" applyBorder="1" applyAlignment="1" applyProtection="1">
      <alignment horizontal="center" vertical="center" wrapText="1"/>
    </xf>
    <xf numFmtId="0" fontId="193" fillId="0" borderId="24" xfId="32" applyFont="1" applyBorder="1" applyAlignment="1" applyProtection="1">
      <alignment horizontal="center" vertical="center" wrapText="1"/>
    </xf>
    <xf numFmtId="0" fontId="67" fillId="0" borderId="0" xfId="55" applyFont="1" applyAlignment="1">
      <alignment horizontal="center" vertical="center"/>
    </xf>
    <xf numFmtId="0" fontId="188" fillId="0" borderId="0" xfId="55" applyFont="1" applyAlignment="1">
      <alignment horizontal="center" vertical="center"/>
    </xf>
    <xf numFmtId="0" fontId="189" fillId="14" borderId="0" xfId="55" applyFont="1" applyFill="1" applyAlignment="1">
      <alignment horizontal="center" vertical="center"/>
    </xf>
    <xf numFmtId="0" fontId="189" fillId="14" borderId="8" xfId="55" applyFont="1" applyFill="1" applyBorder="1" applyAlignment="1">
      <alignment horizontal="center" vertical="center"/>
    </xf>
    <xf numFmtId="0" fontId="190" fillId="13" borderId="19" xfId="55" applyFont="1" applyFill="1" applyBorder="1" applyAlignment="1">
      <alignment horizontal="center" vertical="center"/>
    </xf>
    <xf numFmtId="0" fontId="190" fillId="13" borderId="7" xfId="55" applyFont="1" applyFill="1" applyBorder="1" applyAlignment="1">
      <alignment horizontal="center" vertical="center"/>
    </xf>
    <xf numFmtId="0" fontId="190" fillId="13" borderId="20" xfId="55" applyFont="1" applyFill="1" applyBorder="1" applyAlignment="1">
      <alignment horizontal="center" vertical="center"/>
    </xf>
    <xf numFmtId="0" fontId="190" fillId="13" borderId="40" xfId="55" applyFont="1" applyFill="1" applyBorder="1" applyAlignment="1">
      <alignment horizontal="center" vertical="center"/>
    </xf>
    <xf numFmtId="0" fontId="190" fillId="13" borderId="0" xfId="55" applyFont="1" applyFill="1" applyAlignment="1">
      <alignment horizontal="center" vertical="center"/>
    </xf>
    <xf numFmtId="0" fontId="190" fillId="13" borderId="8" xfId="55" applyFont="1" applyFill="1" applyBorder="1" applyAlignment="1">
      <alignment horizontal="center" vertical="center"/>
    </xf>
    <xf numFmtId="0" fontId="123" fillId="7" borderId="43" xfId="32" applyFont="1" applyFill="1" applyBorder="1" applyAlignment="1" applyProtection="1">
      <alignment horizontal="center" vertical="center" wrapText="1"/>
    </xf>
    <xf numFmtId="0" fontId="123" fillId="7" borderId="44" xfId="32" applyFont="1" applyFill="1" applyBorder="1" applyAlignment="1" applyProtection="1">
      <alignment horizontal="center" vertical="center" wrapText="1"/>
    </xf>
    <xf numFmtId="0" fontId="123" fillId="7" borderId="61" xfId="32" applyFont="1" applyFill="1" applyBorder="1" applyAlignment="1" applyProtection="1">
      <alignment horizontal="center" vertical="center" wrapText="1"/>
    </xf>
    <xf numFmtId="0" fontId="193" fillId="0" borderId="28" xfId="32" applyFont="1" applyBorder="1" applyAlignment="1" applyProtection="1">
      <alignment horizontal="center" vertical="center" wrapText="1"/>
    </xf>
    <xf numFmtId="0" fontId="193" fillId="0" borderId="37" xfId="32" applyFont="1" applyBorder="1" applyAlignment="1" applyProtection="1">
      <alignment horizontal="center" vertical="center" wrapText="1"/>
    </xf>
    <xf numFmtId="0" fontId="193" fillId="0" borderId="45" xfId="32" applyFont="1" applyBorder="1" applyAlignment="1" applyProtection="1">
      <alignment horizontal="center" vertical="center" wrapText="1"/>
    </xf>
    <xf numFmtId="0" fontId="194" fillId="0" borderId="60" xfId="32" applyFont="1" applyBorder="1" applyAlignment="1" applyProtection="1">
      <alignment horizontal="center" vertical="center" wrapText="1"/>
    </xf>
    <xf numFmtId="0" fontId="194" fillId="0" borderId="59" xfId="32" applyFont="1" applyBorder="1" applyAlignment="1" applyProtection="1">
      <alignment horizontal="center" vertical="center" wrapText="1"/>
    </xf>
    <xf numFmtId="0" fontId="194" fillId="0" borderId="53" xfId="32" applyFont="1" applyBorder="1" applyAlignment="1" applyProtection="1">
      <alignment horizontal="center" vertical="center" wrapText="1"/>
    </xf>
    <xf numFmtId="0" fontId="194" fillId="0" borderId="54" xfId="32" applyFont="1" applyBorder="1" applyAlignment="1" applyProtection="1">
      <alignment horizontal="center" vertical="center" wrapText="1"/>
    </xf>
    <xf numFmtId="0" fontId="79" fillId="0" borderId="0" xfId="36" applyFont="1" applyAlignment="1">
      <alignment horizontal="center" vertical="center"/>
    </xf>
    <xf numFmtId="0" fontId="79" fillId="0" borderId="9" xfId="36" applyFont="1" applyBorder="1" applyAlignment="1">
      <alignment horizontal="center" vertical="center"/>
    </xf>
    <xf numFmtId="0" fontId="86" fillId="0" borderId="0" xfId="36" applyFont="1" applyAlignment="1">
      <alignment horizontal="center" vertical="center"/>
    </xf>
    <xf numFmtId="0" fontId="86" fillId="0" borderId="9" xfId="36" applyFont="1" applyBorder="1" applyAlignment="1">
      <alignment horizontal="center" vertical="center"/>
    </xf>
    <xf numFmtId="0" fontId="146" fillId="14" borderId="0" xfId="36" applyFont="1" applyFill="1" applyAlignment="1">
      <alignment horizontal="center" vertical="center"/>
    </xf>
    <xf numFmtId="0" fontId="146" fillId="14" borderId="8" xfId="36" applyFont="1" applyFill="1" applyBorder="1" applyAlignment="1">
      <alignment horizontal="center" vertical="center"/>
    </xf>
    <xf numFmtId="0" fontId="147" fillId="13" borderId="7" xfId="36" applyFont="1" applyFill="1" applyBorder="1" applyAlignment="1">
      <alignment horizontal="center" vertical="center"/>
    </xf>
    <xf numFmtId="0" fontId="147" fillId="13" borderId="0" xfId="36" applyFont="1" applyFill="1" applyAlignment="1">
      <alignment horizontal="center" vertical="center"/>
    </xf>
    <xf numFmtId="0" fontId="147" fillId="13" borderId="9" xfId="36" applyFont="1" applyFill="1" applyBorder="1" applyAlignment="1">
      <alignment horizontal="center" vertical="center"/>
    </xf>
    <xf numFmtId="0" fontId="20" fillId="0" borderId="1" xfId="32" applyFont="1" applyBorder="1" applyAlignment="1" applyProtection="1">
      <alignment horizontal="center" vertical="center" textRotation="90"/>
    </xf>
    <xf numFmtId="0" fontId="20" fillId="0" borderId="1" xfId="32" applyFont="1" applyBorder="1" applyAlignment="1" applyProtection="1">
      <alignment horizontal="center" vertical="center"/>
    </xf>
    <xf numFmtId="0" fontId="25" fillId="0" borderId="1" xfId="32" applyFont="1" applyBorder="1" applyAlignment="1" applyProtection="1">
      <alignment horizontal="right" vertical="center" textRotation="90"/>
    </xf>
    <xf numFmtId="0" fontId="23" fillId="13" borderId="1" xfId="32" applyFont="1" applyFill="1" applyBorder="1" applyAlignment="1" applyProtection="1">
      <alignment horizontal="center" vertical="center"/>
    </xf>
    <xf numFmtId="0" fontId="34" fillId="0" borderId="1" xfId="32" applyFont="1" applyBorder="1" applyAlignment="1" applyProtection="1">
      <alignment horizontal="right" vertical="center" wrapText="1"/>
    </xf>
    <xf numFmtId="0" fontId="29" fillId="13" borderId="1" xfId="32" applyFont="1" applyFill="1" applyBorder="1" applyAlignment="1" applyProtection="1">
      <alignment horizontal="right" vertical="center" wrapText="1"/>
    </xf>
    <xf numFmtId="0" fontId="25" fillId="0" borderId="1" xfId="36" applyFont="1" applyBorder="1" applyAlignment="1">
      <alignment horizontal="center" vertical="center" wrapText="1"/>
    </xf>
    <xf numFmtId="0" fontId="147" fillId="0" borderId="1" xfId="36" applyFont="1" applyBorder="1" applyAlignment="1">
      <alignment horizontal="center" vertical="center" wrapText="1"/>
    </xf>
    <xf numFmtId="0" fontId="20" fillId="0" borderId="1" xfId="32" applyFont="1" applyBorder="1" applyAlignment="1" applyProtection="1">
      <alignment horizontal="center" vertical="top" wrapText="1"/>
    </xf>
    <xf numFmtId="0" fontId="25" fillId="0" borderId="1" xfId="36" applyFont="1" applyBorder="1" applyAlignment="1">
      <alignment horizontal="right" vertical="center" wrapText="1"/>
    </xf>
    <xf numFmtId="0" fontId="29" fillId="13" borderId="1" xfId="32" applyFont="1" applyFill="1" applyBorder="1" applyAlignment="1" applyProtection="1">
      <alignment horizontal="center" vertical="center" wrapText="1"/>
    </xf>
    <xf numFmtId="0" fontId="26" fillId="0" borderId="1" xfId="32" applyFont="1" applyBorder="1" applyAlignment="1" applyProtection="1">
      <alignment horizontal="center" vertical="top" wrapText="1"/>
    </xf>
    <xf numFmtId="0" fontId="23" fillId="0" borderId="1" xfId="36" applyFont="1" applyBorder="1" applyAlignment="1">
      <alignment horizontal="center" vertical="center"/>
    </xf>
    <xf numFmtId="0" fontId="26" fillId="0" borderId="1" xfId="32" applyFont="1" applyBorder="1" applyAlignment="1" applyProtection="1">
      <alignment horizontal="center" vertical="center" wrapText="1"/>
    </xf>
    <xf numFmtId="0" fontId="32" fillId="13" borderId="1" xfId="32" applyFont="1" applyFill="1" applyBorder="1" applyAlignment="1" applyProtection="1">
      <alignment horizontal="center" vertical="justify" wrapText="1"/>
    </xf>
    <xf numFmtId="0" fontId="76" fillId="14" borderId="1" xfId="32" applyFont="1" applyFill="1" applyBorder="1" applyAlignment="1" applyProtection="1">
      <alignment horizontal="center" vertical="center" wrapText="1"/>
    </xf>
    <xf numFmtId="0" fontId="26" fillId="0" borderId="1" xfId="32" applyFont="1" applyBorder="1" applyAlignment="1" applyProtection="1">
      <alignment horizontal="center" vertical="top"/>
    </xf>
    <xf numFmtId="0" fontId="34" fillId="0" borderId="1" xfId="32" applyFont="1" applyBorder="1" applyAlignment="1" applyProtection="1">
      <alignment horizontal="center" vertical="center"/>
    </xf>
    <xf numFmtId="0" fontId="148" fillId="7" borderId="1" xfId="32" applyFont="1" applyFill="1" applyBorder="1" applyAlignment="1" applyProtection="1">
      <alignment horizontal="center" wrapText="1"/>
    </xf>
    <xf numFmtId="0" fontId="128" fillId="0" borderId="25" xfId="36" applyFont="1" applyBorder="1" applyAlignment="1">
      <alignment horizontal="center"/>
    </xf>
    <xf numFmtId="0" fontId="128" fillId="0" borderId="6" xfId="36" applyFont="1" applyBorder="1" applyAlignment="1">
      <alignment horizontal="center"/>
    </xf>
    <xf numFmtId="0" fontId="128" fillId="0" borderId="26" xfId="36" applyFont="1" applyBorder="1" applyAlignment="1">
      <alignment horizontal="center"/>
    </xf>
    <xf numFmtId="0" fontId="128" fillId="0" borderId="25" xfId="36" applyFont="1" applyBorder="1" applyAlignment="1">
      <alignment horizontal="center" vertical="center"/>
    </xf>
    <xf numFmtId="0" fontId="128" fillId="0" borderId="6" xfId="36" applyFont="1" applyBorder="1" applyAlignment="1">
      <alignment horizontal="center" vertical="center"/>
    </xf>
    <xf numFmtId="0" fontId="128" fillId="0" borderId="26" xfId="36" applyFont="1" applyBorder="1" applyAlignment="1">
      <alignment horizontal="center" vertical="center"/>
    </xf>
    <xf numFmtId="0" fontId="144" fillId="0" borderId="31" xfId="36" applyFont="1" applyBorder="1" applyAlignment="1">
      <alignment horizontal="center"/>
    </xf>
    <xf numFmtId="0" fontId="79" fillId="0" borderId="25" xfId="36" applyFont="1" applyBorder="1" applyAlignment="1">
      <alignment horizontal="center"/>
    </xf>
    <xf numFmtId="0" fontId="79" fillId="0" borderId="6" xfId="36" applyFont="1" applyBorder="1" applyAlignment="1">
      <alignment horizontal="center"/>
    </xf>
    <xf numFmtId="0" fontId="79" fillId="0" borderId="26" xfId="36" applyFont="1" applyBorder="1" applyAlignment="1">
      <alignment horizontal="center"/>
    </xf>
    <xf numFmtId="0" fontId="68" fillId="0" borderId="1" xfId="36" applyFont="1" applyBorder="1" applyAlignment="1">
      <alignment horizontal="center"/>
    </xf>
    <xf numFmtId="0" fontId="68" fillId="0" borderId="25" xfId="36" applyFont="1" applyBorder="1" applyAlignment="1">
      <alignment horizontal="center"/>
    </xf>
    <xf numFmtId="0" fontId="68" fillId="0" borderId="26" xfId="36" applyFont="1" applyBorder="1" applyAlignment="1">
      <alignment horizontal="center"/>
    </xf>
    <xf numFmtId="0" fontId="104" fillId="0" borderId="0" xfId="18" applyFont="1" applyAlignment="1">
      <alignment horizontal="center" vertical="center"/>
    </xf>
    <xf numFmtId="0" fontId="25" fillId="0" borderId="0" xfId="18" applyFont="1" applyAlignment="1">
      <alignment horizontal="right" vertical="center"/>
    </xf>
    <xf numFmtId="0" fontId="144" fillId="6" borderId="109" xfId="54" applyFont="1" applyFill="1" applyBorder="1" applyAlignment="1">
      <alignment horizontal="center" wrapText="1"/>
    </xf>
    <xf numFmtId="0" fontId="144" fillId="0" borderId="109" xfId="54" applyFont="1" applyBorder="1" applyAlignment="1">
      <alignment horizontal="center" wrapText="1"/>
    </xf>
    <xf numFmtId="0" fontId="10" fillId="0" borderId="66" xfId="0" applyFont="1" applyBorder="1" applyAlignment="1">
      <alignment horizontal="center" vertical="center"/>
    </xf>
    <xf numFmtId="1" fontId="14" fillId="0" borderId="33" xfId="0" applyNumberFormat="1" applyFont="1" applyBorder="1" applyAlignment="1">
      <alignment horizontal="center" vertical="center"/>
    </xf>
    <xf numFmtId="0" fontId="10" fillId="0" borderId="40" xfId="0" applyFont="1" applyBorder="1" applyAlignment="1">
      <alignment horizontal="center"/>
    </xf>
    <xf numFmtId="0" fontId="10" fillId="0" borderId="8" xfId="0" applyFont="1" applyBorder="1" applyAlignment="1">
      <alignment horizontal="center"/>
    </xf>
    <xf numFmtId="0" fontId="5" fillId="5" borderId="40" xfId="0" applyFont="1" applyFill="1" applyBorder="1" applyAlignment="1">
      <alignment horizontal="center"/>
    </xf>
    <xf numFmtId="0" fontId="5" fillId="5" borderId="8" xfId="0" applyFont="1" applyFill="1" applyBorder="1" applyAlignment="1">
      <alignment horizontal="center"/>
    </xf>
    <xf numFmtId="0" fontId="10" fillId="0" borderId="27" xfId="0" applyFont="1" applyBorder="1" applyAlignment="1">
      <alignment horizontal="center" vertical="center" wrapText="1"/>
    </xf>
    <xf numFmtId="14" fontId="5" fillId="0" borderId="40" xfId="0" applyNumberFormat="1" applyFont="1" applyBorder="1" applyAlignment="1">
      <alignment horizontal="center"/>
    </xf>
    <xf numFmtId="0" fontId="10" fillId="0" borderId="40" xfId="0" applyFont="1"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25" fillId="0" borderId="158" xfId="32" applyFont="1" applyBorder="1" applyAlignment="1" applyProtection="1">
      <alignment horizontal="center" vertical="center"/>
    </xf>
    <xf numFmtId="0" fontId="25" fillId="0" borderId="1" xfId="32" applyFont="1" applyBorder="1" applyAlignment="1" applyProtection="1">
      <alignment horizontal="center" vertical="center"/>
    </xf>
    <xf numFmtId="0" fontId="25" fillId="0" borderId="5" xfId="32" applyFont="1" applyBorder="1" applyAlignment="1" applyProtection="1">
      <alignment horizontal="center" vertical="center"/>
    </xf>
    <xf numFmtId="1" fontId="25" fillId="0" borderId="58" xfId="32" applyNumberFormat="1" applyFont="1" applyBorder="1" applyAlignment="1" applyProtection="1">
      <alignment horizontal="center" vertical="center"/>
    </xf>
    <xf numFmtId="1" fontId="25" fillId="0" borderId="1" xfId="32" applyNumberFormat="1" applyFont="1" applyBorder="1" applyAlignment="1" applyProtection="1">
      <alignment horizontal="center" vertical="center"/>
    </xf>
    <xf numFmtId="0" fontId="18" fillId="0" borderId="0" xfId="55" applyFont="1" applyAlignment="1">
      <alignment horizontal="center"/>
    </xf>
    <xf numFmtId="0" fontId="34" fillId="0" borderId="55" xfId="32" applyFont="1" applyBorder="1" applyAlignment="1" applyProtection="1">
      <alignment horizontal="center"/>
    </xf>
    <xf numFmtId="0" fontId="34" fillId="0" borderId="56" xfId="32" applyFont="1" applyBorder="1" applyAlignment="1" applyProtection="1">
      <alignment horizontal="center"/>
    </xf>
    <xf numFmtId="0" fontId="153" fillId="7" borderId="56" xfId="32" applyFont="1" applyFill="1" applyBorder="1" applyAlignment="1" applyProtection="1">
      <alignment wrapText="1"/>
    </xf>
    <xf numFmtId="0" fontId="26" fillId="7" borderId="56" xfId="32" applyFont="1" applyFill="1" applyBorder="1" applyAlignment="1" applyProtection="1">
      <alignment wrapText="1"/>
    </xf>
    <xf numFmtId="0" fontId="26" fillId="7" borderId="57" xfId="32" applyFont="1" applyFill="1" applyBorder="1" applyAlignment="1" applyProtection="1">
      <alignment wrapText="1"/>
    </xf>
    <xf numFmtId="1" fontId="40" fillId="0" borderId="128" xfId="55" applyNumberFormat="1" applyFont="1" applyBorder="1" applyAlignment="1">
      <alignment horizontal="center" vertical="center"/>
    </xf>
    <xf numFmtId="0" fontId="40" fillId="0" borderId="128" xfId="55" applyFont="1" applyBorder="1" applyAlignment="1">
      <alignment horizontal="center" vertical="center"/>
    </xf>
    <xf numFmtId="0" fontId="40" fillId="0" borderId="128" xfId="32" applyFont="1" applyBorder="1" applyAlignment="1" applyProtection="1">
      <alignment horizontal="center" vertical="center" wrapText="1"/>
    </xf>
    <xf numFmtId="0" fontId="24" fillId="0" borderId="128" xfId="32" applyFont="1" applyBorder="1" applyAlignment="1" applyProtection="1">
      <alignment horizontal="center" vertical="center" wrapText="1"/>
    </xf>
    <xf numFmtId="0" fontId="25" fillId="0" borderId="45" xfId="32" applyFont="1" applyBorder="1" applyAlignment="1" applyProtection="1">
      <alignment horizontal="center" vertical="center"/>
    </xf>
    <xf numFmtId="0" fontId="25" fillId="0" borderId="46" xfId="32" applyFont="1" applyBorder="1" applyAlignment="1" applyProtection="1">
      <alignment horizontal="center" vertical="center"/>
    </xf>
    <xf numFmtId="0" fontId="23" fillId="0" borderId="1" xfId="32" applyFont="1" applyBorder="1" applyAlignment="1" applyProtection="1">
      <alignment horizontal="center" vertical="top" wrapText="1"/>
    </xf>
    <xf numFmtId="0" fontId="24" fillId="0" borderId="1" xfId="32" applyFont="1" applyBorder="1" applyAlignment="1" applyProtection="1">
      <alignment horizontal="center" vertical="top" wrapText="1"/>
    </xf>
    <xf numFmtId="0" fontId="20" fillId="0" borderId="48" xfId="32" applyFont="1" applyBorder="1" applyAlignment="1" applyProtection="1">
      <alignment horizontal="center" vertical="center" wrapText="1"/>
    </xf>
    <xf numFmtId="0" fontId="20" fillId="0" borderId="41" xfId="32" applyFont="1" applyBorder="1" applyAlignment="1" applyProtection="1">
      <alignment horizontal="center" vertical="center" wrapText="1"/>
    </xf>
    <xf numFmtId="0" fontId="20" fillId="0" borderId="49" xfId="32" applyFont="1" applyBorder="1" applyAlignment="1" applyProtection="1">
      <alignment horizontal="center" vertical="center" wrapText="1"/>
    </xf>
    <xf numFmtId="0" fontId="24" fillId="0" borderId="36" xfId="32" applyFont="1" applyBorder="1" applyAlignment="1" applyProtection="1">
      <alignment horizontal="right" vertical="top" wrapText="1"/>
    </xf>
    <xf numFmtId="0" fontId="25" fillId="0" borderId="58" xfId="32" applyFont="1" applyBorder="1" applyAlignment="1" applyProtection="1">
      <alignment horizontal="center" vertical="center"/>
    </xf>
    <xf numFmtId="0" fontId="25" fillId="0" borderId="60" xfId="32" applyFont="1" applyBorder="1" applyAlignment="1" applyProtection="1">
      <alignment horizontal="center" vertical="center"/>
    </xf>
    <xf numFmtId="0" fontId="23" fillId="7" borderId="43" xfId="32" applyFont="1" applyFill="1" applyBorder="1" applyAlignment="1" applyProtection="1">
      <alignment horizontal="center" vertical="center" wrapText="1"/>
    </xf>
    <xf numFmtId="0" fontId="23" fillId="7" borderId="44" xfId="32" applyFont="1" applyFill="1" applyBorder="1" applyAlignment="1" applyProtection="1">
      <alignment horizontal="center" vertical="center" wrapText="1"/>
    </xf>
    <xf numFmtId="0" fontId="23" fillId="7" borderId="61" xfId="32" applyFont="1" applyFill="1" applyBorder="1" applyAlignment="1" applyProtection="1">
      <alignment horizontal="center" vertical="center" wrapText="1"/>
    </xf>
    <xf numFmtId="0" fontId="24" fillId="0" borderId="62" xfId="32" applyFont="1" applyBorder="1" applyAlignment="1" applyProtection="1">
      <alignment horizontal="center" vertical="center" wrapText="1"/>
    </xf>
    <xf numFmtId="0" fontId="24" fillId="0" borderId="23" xfId="32" applyFont="1" applyBorder="1" applyAlignment="1" applyProtection="1">
      <alignment horizontal="center" vertical="center" wrapText="1"/>
    </xf>
    <xf numFmtId="0" fontId="24" fillId="0" borderId="24" xfId="32" applyFont="1" applyBorder="1" applyAlignment="1" applyProtection="1">
      <alignment horizontal="center" vertical="center" wrapText="1"/>
    </xf>
    <xf numFmtId="0" fontId="24" fillId="0" borderId="28" xfId="32" applyFont="1" applyBorder="1" applyAlignment="1" applyProtection="1">
      <alignment horizontal="center" vertical="center" wrapText="1"/>
    </xf>
    <xf numFmtId="0" fontId="24" fillId="0" borderId="37" xfId="32" applyFont="1" applyBorder="1" applyAlignment="1" applyProtection="1">
      <alignment horizontal="center" vertical="center" wrapText="1"/>
    </xf>
    <xf numFmtId="0" fontId="24" fillId="0" borderId="45" xfId="32" applyFont="1" applyBorder="1" applyAlignment="1" applyProtection="1">
      <alignment horizontal="center" vertical="center" wrapText="1"/>
    </xf>
    <xf numFmtId="0" fontId="25" fillId="0" borderId="60" xfId="32" applyFont="1" applyBorder="1" applyAlignment="1" applyProtection="1">
      <alignment horizontal="center" vertical="center" wrapText="1"/>
    </xf>
    <xf numFmtId="0" fontId="25" fillId="0" borderId="59" xfId="32" applyFont="1" applyBorder="1" applyAlignment="1" applyProtection="1">
      <alignment horizontal="center" vertical="center" wrapText="1"/>
    </xf>
    <xf numFmtId="0" fontId="25" fillId="0" borderId="53" xfId="32" applyFont="1" applyBorder="1" applyAlignment="1" applyProtection="1">
      <alignment horizontal="center" vertical="center" wrapText="1"/>
    </xf>
    <xf numFmtId="0" fontId="25" fillId="0" borderId="54" xfId="32" applyFont="1" applyBorder="1" applyAlignment="1" applyProtection="1">
      <alignment horizontal="center" vertical="center" wrapText="1"/>
    </xf>
    <xf numFmtId="0" fontId="20" fillId="0" borderId="58" xfId="32" applyFont="1" applyBorder="1" applyAlignment="1" applyProtection="1">
      <alignment horizontal="center" vertical="center" textRotation="90"/>
    </xf>
    <xf numFmtId="0" fontId="20" fillId="0" borderId="56" xfId="32" applyFont="1" applyBorder="1" applyAlignment="1" applyProtection="1">
      <alignment horizontal="center" vertical="center" textRotation="90"/>
    </xf>
    <xf numFmtId="0" fontId="24" fillId="0" borderId="59" xfId="32" applyFont="1" applyBorder="1" applyAlignment="1" applyProtection="1">
      <alignment horizontal="center" vertical="center" wrapText="1"/>
    </xf>
    <xf numFmtId="0" fontId="24" fillId="0" borderId="54" xfId="32" applyFont="1" applyBorder="1" applyAlignment="1" applyProtection="1">
      <alignment horizontal="center" vertical="center" wrapText="1"/>
    </xf>
    <xf numFmtId="0" fontId="24" fillId="0" borderId="57" xfId="32" applyFont="1" applyBorder="1" applyAlignment="1" applyProtection="1">
      <alignment horizontal="center" vertical="center" wrapText="1"/>
    </xf>
    <xf numFmtId="0" fontId="24" fillId="0" borderId="1" xfId="32" applyFont="1" applyBorder="1" applyAlignment="1" applyProtection="1">
      <alignment horizontal="center" vertical="center"/>
    </xf>
    <xf numFmtId="0" fontId="24" fillId="0" borderId="55" xfId="32" applyFont="1" applyBorder="1" applyAlignment="1" applyProtection="1">
      <alignment horizontal="center" vertical="center"/>
    </xf>
    <xf numFmtId="0" fontId="24" fillId="0" borderId="56" xfId="32" applyFont="1" applyBorder="1" applyAlignment="1" applyProtection="1">
      <alignment horizontal="center" vertical="center"/>
    </xf>
    <xf numFmtId="0" fontId="24" fillId="0" borderId="53" xfId="32" applyFont="1" applyBorder="1" applyAlignment="1" applyProtection="1">
      <alignment horizontal="center" vertical="center" wrapText="1"/>
    </xf>
    <xf numFmtId="0" fontId="24" fillId="0" borderId="55" xfId="32" applyFont="1" applyBorder="1" applyAlignment="1" applyProtection="1">
      <alignment horizontal="center" vertical="center" wrapText="1"/>
    </xf>
    <xf numFmtId="0" fontId="24" fillId="0" borderId="56" xfId="32" applyFont="1" applyBorder="1" applyAlignment="1" applyProtection="1">
      <alignment horizontal="center" vertical="center" wrapText="1"/>
    </xf>
    <xf numFmtId="0" fontId="25" fillId="0" borderId="56" xfId="32" applyFont="1" applyBorder="1" applyAlignment="1" applyProtection="1">
      <alignment horizontal="center" vertical="center"/>
    </xf>
    <xf numFmtId="0" fontId="23" fillId="0" borderId="58" xfId="32" applyFont="1" applyBorder="1" applyAlignment="1" applyProtection="1">
      <alignment horizontal="center" vertical="center" textRotation="90" wrapText="1"/>
    </xf>
    <xf numFmtId="0" fontId="23" fillId="0" borderId="1" xfId="32" applyFont="1" applyBorder="1" applyAlignment="1" applyProtection="1">
      <alignment horizontal="center" vertical="center" textRotation="90" wrapText="1"/>
    </xf>
    <xf numFmtId="0" fontId="23" fillId="0" borderId="56" xfId="32" applyFont="1" applyBorder="1" applyAlignment="1" applyProtection="1">
      <alignment horizontal="center" vertical="center" textRotation="90" wrapText="1"/>
    </xf>
    <xf numFmtId="0" fontId="20" fillId="0" borderId="58" xfId="32" applyFont="1" applyBorder="1" applyAlignment="1" applyProtection="1">
      <alignment horizontal="center" vertical="center"/>
    </xf>
    <xf numFmtId="0" fontId="20" fillId="0" borderId="56" xfId="32" applyFont="1" applyBorder="1" applyAlignment="1" applyProtection="1">
      <alignment horizontal="center" vertical="center"/>
    </xf>
    <xf numFmtId="0" fontId="86" fillId="0" borderId="34" xfId="55" applyFont="1" applyBorder="1" applyAlignment="1">
      <alignment horizontal="left" vertical="center"/>
    </xf>
    <xf numFmtId="0" fontId="86" fillId="0" borderId="0" xfId="55" applyFont="1" applyAlignment="1">
      <alignment horizontal="left" vertical="center"/>
    </xf>
    <xf numFmtId="0" fontId="86" fillId="0" borderId="0" xfId="55" applyFont="1" applyAlignment="1">
      <alignment horizontal="center" vertical="center"/>
    </xf>
    <xf numFmtId="0" fontId="146" fillId="14" borderId="0" xfId="55" applyFont="1" applyFill="1" applyAlignment="1">
      <alignment horizontal="center" vertical="center"/>
    </xf>
    <xf numFmtId="0" fontId="146" fillId="14" borderId="8" xfId="55" applyFont="1" applyFill="1" applyBorder="1" applyAlignment="1">
      <alignment horizontal="center" vertical="center"/>
    </xf>
    <xf numFmtId="0" fontId="147" fillId="13" borderId="19" xfId="55" applyFont="1" applyFill="1" applyBorder="1" applyAlignment="1">
      <alignment horizontal="center" vertical="center"/>
    </xf>
    <xf numFmtId="0" fontId="147" fillId="13" borderId="7" xfId="55" applyFont="1" applyFill="1" applyBorder="1" applyAlignment="1">
      <alignment horizontal="center" vertical="center"/>
    </xf>
    <xf numFmtId="0" fontId="147" fillId="13" borderId="20" xfId="55" applyFont="1" applyFill="1" applyBorder="1" applyAlignment="1">
      <alignment horizontal="center" vertical="center"/>
    </xf>
    <xf numFmtId="0" fontId="147" fillId="13" borderId="40" xfId="55" applyFont="1" applyFill="1" applyBorder="1" applyAlignment="1">
      <alignment horizontal="center" vertical="center"/>
    </xf>
    <xf numFmtId="0" fontId="147" fillId="13" borderId="0" xfId="55" applyFont="1" applyFill="1" applyAlignment="1">
      <alignment horizontal="center" vertical="center"/>
    </xf>
    <xf numFmtId="0" fontId="147" fillId="13" borderId="8" xfId="55" applyFont="1" applyFill="1" applyBorder="1" applyAlignment="1">
      <alignment horizontal="center" vertical="center"/>
    </xf>
    <xf numFmtId="0" fontId="25" fillId="0" borderId="36" xfId="32" applyFont="1" applyBorder="1" applyAlignment="1" applyProtection="1">
      <alignment horizontal="center" vertical="center"/>
    </xf>
    <xf numFmtId="0" fontId="23" fillId="0" borderId="5" xfId="32" applyFont="1" applyBorder="1" applyAlignment="1" applyProtection="1">
      <alignment horizontal="center" vertical="top" wrapText="1"/>
    </xf>
    <xf numFmtId="0" fontId="25" fillId="0" borderId="28" xfId="32" applyFont="1" applyBorder="1" applyAlignment="1" applyProtection="1">
      <alignment vertical="center" wrapText="1"/>
    </xf>
    <xf numFmtId="0" fontId="25" fillId="0" borderId="29" xfId="32" applyFont="1" applyBorder="1" applyAlignment="1" applyProtection="1">
      <alignment vertical="center" wrapText="1"/>
    </xf>
    <xf numFmtId="0" fontId="25" fillId="0" borderId="37" xfId="32" applyFont="1" applyBorder="1" applyAlignment="1" applyProtection="1">
      <alignment vertical="center" wrapText="1"/>
    </xf>
    <xf numFmtId="0" fontId="25" fillId="0" borderId="38" xfId="32" applyFont="1" applyBorder="1" applyAlignment="1" applyProtection="1">
      <alignment vertical="center" wrapText="1"/>
    </xf>
    <xf numFmtId="0" fontId="25" fillId="0" borderId="30" xfId="32" applyFont="1" applyBorder="1" applyAlignment="1" applyProtection="1">
      <alignment vertical="center" wrapText="1"/>
    </xf>
    <xf numFmtId="0" fontId="25" fillId="0" borderId="32" xfId="32" applyFont="1" applyBorder="1" applyAlignment="1" applyProtection="1">
      <alignment vertical="center" wrapText="1"/>
    </xf>
    <xf numFmtId="0" fontId="25" fillId="0" borderId="44" xfId="32" applyFont="1" applyBorder="1" applyAlignment="1" applyProtection="1">
      <alignment horizontal="center" vertical="center"/>
    </xf>
    <xf numFmtId="0" fontId="25" fillId="0" borderId="61" xfId="32" applyFont="1" applyBorder="1" applyAlignment="1" applyProtection="1">
      <alignment horizontal="center" vertical="center"/>
    </xf>
    <xf numFmtId="0" fontId="25" fillId="0" borderId="23" xfId="32" applyFont="1" applyBorder="1" applyAlignment="1" applyProtection="1">
      <alignment horizontal="center" vertical="center"/>
    </xf>
    <xf numFmtId="0" fontId="25" fillId="0" borderId="24" xfId="32" applyFont="1" applyBorder="1" applyAlignment="1" applyProtection="1">
      <alignment horizontal="center" vertical="center"/>
    </xf>
    <xf numFmtId="1" fontId="25" fillId="0" borderId="62" xfId="32" applyNumberFormat="1" applyFont="1" applyBorder="1" applyAlignment="1" applyProtection="1">
      <alignment horizontal="center" vertical="center"/>
    </xf>
    <xf numFmtId="1" fontId="25" fillId="0" borderId="23" xfId="32" applyNumberFormat="1" applyFont="1" applyBorder="1" applyAlignment="1" applyProtection="1">
      <alignment horizontal="center" vertical="center"/>
    </xf>
    <xf numFmtId="1" fontId="25" fillId="0" borderId="27" xfId="32" applyNumberFormat="1" applyFont="1" applyBorder="1" applyAlignment="1" applyProtection="1">
      <alignment horizontal="center" vertical="center"/>
    </xf>
    <xf numFmtId="0" fontId="25" fillId="0" borderId="35" xfId="32" applyFont="1" applyBorder="1" applyAlignment="1" applyProtection="1">
      <alignment horizontal="center" vertical="center" wrapText="1"/>
    </xf>
    <xf numFmtId="0" fontId="25" fillId="0" borderId="37" xfId="32" applyFont="1" applyBorder="1" applyAlignment="1" applyProtection="1">
      <alignment horizontal="center" vertical="center" wrapText="1"/>
    </xf>
    <xf numFmtId="0" fontId="25" fillId="0" borderId="38" xfId="32" applyFont="1" applyBorder="1" applyAlignment="1" applyProtection="1">
      <alignment horizontal="center" vertical="center" wrapText="1"/>
    </xf>
    <xf numFmtId="0" fontId="25" fillId="0" borderId="45" xfId="32" applyFont="1" applyBorder="1" applyAlignment="1" applyProtection="1">
      <alignment horizontal="center" vertical="center" wrapText="1"/>
    </xf>
    <xf numFmtId="0" fontId="25" fillId="0" borderId="46" xfId="32" applyFont="1" applyBorder="1" applyAlignment="1" applyProtection="1">
      <alignment horizontal="center" vertical="center" wrapText="1"/>
    </xf>
    <xf numFmtId="0" fontId="40" fillId="0" borderId="126" xfId="55" applyFont="1" applyBorder="1" applyAlignment="1">
      <alignment horizontal="center" vertical="center"/>
    </xf>
    <xf numFmtId="0" fontId="40" fillId="0" borderId="127" xfId="55" applyFont="1" applyBorder="1" applyAlignment="1">
      <alignment horizontal="center" vertical="center"/>
    </xf>
    <xf numFmtId="0" fontId="40" fillId="0" borderId="126" xfId="32" applyFont="1" applyBorder="1" applyAlignment="1" applyProtection="1">
      <alignment horizontal="center" vertical="center" wrapText="1"/>
    </xf>
    <xf numFmtId="0" fontId="40" fillId="0" borderId="127" xfId="32" applyFont="1" applyBorder="1" applyAlignment="1" applyProtection="1">
      <alignment horizontal="center" vertical="center" wrapText="1"/>
    </xf>
    <xf numFmtId="0" fontId="24" fillId="0" borderId="7" xfId="32" applyFont="1" applyBorder="1" applyAlignment="1" applyProtection="1">
      <alignment horizontal="center" vertical="center" wrapText="1"/>
    </xf>
    <xf numFmtId="0" fontId="24" fillId="0" borderId="29" xfId="32" applyFont="1" applyBorder="1" applyAlignment="1" applyProtection="1">
      <alignment horizontal="center" vertical="center" wrapText="1"/>
    </xf>
    <xf numFmtId="0" fontId="24" fillId="0" borderId="30" xfId="32" applyFont="1" applyBorder="1" applyAlignment="1" applyProtection="1">
      <alignment horizontal="center" vertical="center" wrapText="1"/>
    </xf>
    <xf numFmtId="0" fontId="24" fillId="0" borderId="31" xfId="32" applyFont="1" applyBorder="1" applyAlignment="1" applyProtection="1">
      <alignment horizontal="center" vertical="center" wrapText="1"/>
    </xf>
    <xf numFmtId="0" fontId="24" fillId="0" borderId="32" xfId="32" applyFont="1" applyBorder="1" applyAlignment="1" applyProtection="1">
      <alignment horizontal="center" vertical="center" wrapText="1"/>
    </xf>
    <xf numFmtId="0" fontId="23" fillId="0" borderId="37" xfId="32" applyFont="1" applyBorder="1" applyAlignment="1" applyProtection="1">
      <alignment horizontal="center" vertical="center" wrapText="1"/>
    </xf>
    <xf numFmtId="0" fontId="23" fillId="0" borderId="45" xfId="32" applyFont="1" applyBorder="1" applyAlignment="1" applyProtection="1">
      <alignment horizontal="center" vertical="center" wrapText="1"/>
    </xf>
    <xf numFmtId="0" fontId="23" fillId="0" borderId="5" xfId="32" applyFont="1" applyBorder="1" applyAlignment="1" applyProtection="1">
      <alignment horizontal="center" vertical="center" wrapText="1"/>
    </xf>
    <xf numFmtId="0" fontId="25" fillId="0" borderId="43" xfId="32" applyFont="1" applyBorder="1" applyAlignment="1" applyProtection="1">
      <alignment horizontal="center" vertical="center"/>
    </xf>
    <xf numFmtId="0" fontId="25" fillId="0" borderId="133" xfId="32" applyFont="1" applyBorder="1" applyAlignment="1" applyProtection="1">
      <alignment horizontal="center" vertical="center"/>
    </xf>
    <xf numFmtId="0" fontId="25" fillId="0" borderId="27" xfId="32" applyFont="1" applyBorder="1" applyAlignment="1" applyProtection="1">
      <alignment horizontal="center" vertical="center"/>
    </xf>
    <xf numFmtId="0" fontId="25" fillId="0" borderId="62" xfId="32" applyFont="1" applyBorder="1" applyAlignment="1" applyProtection="1">
      <alignment horizontal="center" vertical="center"/>
    </xf>
    <xf numFmtId="0" fontId="25" fillId="0" borderId="28" xfId="32" applyFont="1" applyBorder="1" applyAlignment="1" applyProtection="1">
      <alignment horizontal="center" vertical="center"/>
    </xf>
    <xf numFmtId="0" fontId="25" fillId="0" borderId="29" xfId="32" applyFont="1" applyBorder="1" applyAlignment="1" applyProtection="1">
      <alignment horizontal="center" vertical="center"/>
    </xf>
    <xf numFmtId="0" fontId="25" fillId="0" borderId="28" xfId="32" applyFont="1" applyBorder="1" applyAlignment="1" applyProtection="1">
      <alignment horizontal="center" vertical="justify"/>
    </xf>
    <xf numFmtId="0" fontId="25" fillId="0" borderId="29" xfId="32" applyFont="1" applyBorder="1" applyAlignment="1" applyProtection="1">
      <alignment horizontal="center" vertical="justify"/>
    </xf>
    <xf numFmtId="0" fontId="25" fillId="0" borderId="37" xfId="32" applyFont="1" applyBorder="1" applyAlignment="1" applyProtection="1">
      <alignment horizontal="center" vertical="justify"/>
    </xf>
    <xf numFmtId="0" fontId="25" fillId="0" borderId="38" xfId="32" applyFont="1" applyBorder="1" applyAlignment="1" applyProtection="1">
      <alignment horizontal="center" vertical="justify"/>
    </xf>
    <xf numFmtId="0" fontId="25" fillId="0" borderId="30" xfId="32" applyFont="1" applyBorder="1" applyAlignment="1" applyProtection="1">
      <alignment horizontal="center" vertical="justify"/>
    </xf>
    <xf numFmtId="0" fontId="25" fillId="0" borderId="32" xfId="32" applyFont="1" applyBorder="1" applyAlignment="1" applyProtection="1">
      <alignment horizontal="center" vertical="justify"/>
    </xf>
    <xf numFmtId="0" fontId="86" fillId="0" borderId="34" xfId="55" applyFont="1" applyBorder="1" applyAlignment="1">
      <alignment horizontal="center" vertical="center"/>
    </xf>
    <xf numFmtId="0" fontId="146" fillId="14" borderId="34" xfId="55" applyFont="1" applyFill="1" applyBorder="1" applyAlignment="1">
      <alignment horizontal="center" vertical="center"/>
    </xf>
    <xf numFmtId="0" fontId="146" fillId="14" borderId="91" xfId="55" applyFont="1" applyFill="1" applyBorder="1" applyAlignment="1">
      <alignment horizontal="center" vertical="center"/>
    </xf>
    <xf numFmtId="0" fontId="24" fillId="0" borderId="64" xfId="32" applyFont="1" applyBorder="1" applyAlignment="1" applyProtection="1">
      <alignment horizontal="center" vertical="center" wrapText="1"/>
    </xf>
    <xf numFmtId="0" fontId="24" fillId="0" borderId="66" xfId="32" applyFont="1" applyBorder="1" applyAlignment="1" applyProtection="1">
      <alignment horizontal="center" vertical="center" wrapText="1"/>
    </xf>
    <xf numFmtId="0" fontId="24" fillId="0" borderId="65" xfId="32" applyFont="1" applyBorder="1" applyAlignment="1" applyProtection="1">
      <alignment horizontal="center" vertical="center" wrapText="1"/>
    </xf>
    <xf numFmtId="0" fontId="25" fillId="0" borderId="19" xfId="32" applyFont="1" applyBorder="1" applyAlignment="1" applyProtection="1">
      <alignment horizontal="center" vertical="center" wrapText="1"/>
    </xf>
    <xf numFmtId="0" fontId="25" fillId="0" borderId="20" xfId="32" applyFont="1" applyBorder="1" applyAlignment="1" applyProtection="1">
      <alignment horizontal="center" vertical="center" wrapText="1"/>
    </xf>
    <xf numFmtId="0" fontId="25" fillId="0" borderId="132" xfId="32" applyFont="1" applyBorder="1" applyAlignment="1" applyProtection="1">
      <alignment horizontal="center" vertical="center" wrapText="1"/>
    </xf>
    <xf numFmtId="0" fontId="25" fillId="0" borderId="165" xfId="32" applyFont="1" applyBorder="1" applyAlignment="1" applyProtection="1">
      <alignment horizontal="center" vertical="center" wrapText="1"/>
    </xf>
    <xf numFmtId="0" fontId="20" fillId="0" borderId="29" xfId="32" applyFont="1" applyBorder="1" applyAlignment="1" applyProtection="1">
      <alignment horizontal="center" vertical="center" textRotation="90"/>
    </xf>
    <xf numFmtId="0" fontId="20" fillId="0" borderId="38" xfId="32" applyFont="1" applyBorder="1" applyAlignment="1" applyProtection="1">
      <alignment horizontal="center" vertical="center" textRotation="90"/>
    </xf>
    <xf numFmtId="0" fontId="20" fillId="0" borderId="46" xfId="32" applyFont="1" applyBorder="1" applyAlignment="1" applyProtection="1">
      <alignment horizontal="center" vertical="center" textRotation="90"/>
    </xf>
    <xf numFmtId="0" fontId="20" fillId="0" borderId="62" xfId="32" applyFont="1" applyBorder="1" applyAlignment="1" applyProtection="1">
      <alignment horizontal="center" vertical="center" textRotation="90"/>
    </xf>
    <xf numFmtId="0" fontId="20" fillId="0" borderId="23" xfId="32" applyFont="1" applyBorder="1" applyAlignment="1" applyProtection="1">
      <alignment horizontal="center" vertical="center" textRotation="90"/>
    </xf>
    <xf numFmtId="0" fontId="20" fillId="0" borderId="24" xfId="32" applyFont="1" applyBorder="1" applyAlignment="1" applyProtection="1">
      <alignment horizontal="center" vertical="center" textRotation="90"/>
    </xf>
    <xf numFmtId="0" fontId="24" fillId="0" borderId="131" xfId="32" applyFont="1" applyBorder="1" applyAlignment="1" applyProtection="1">
      <alignment horizontal="center" vertical="center"/>
    </xf>
    <xf numFmtId="0" fontId="24" fillId="0" borderId="35" xfId="32" applyFont="1" applyBorder="1" applyAlignment="1" applyProtection="1">
      <alignment horizontal="center" vertical="center"/>
    </xf>
    <xf numFmtId="0" fontId="24" fillId="0" borderId="21" xfId="32" applyFont="1" applyBorder="1" applyAlignment="1" applyProtection="1">
      <alignment horizontal="center" vertical="center"/>
    </xf>
    <xf numFmtId="0" fontId="24" fillId="0" borderId="46" xfId="32" applyFont="1" applyBorder="1" applyAlignment="1" applyProtection="1">
      <alignment horizontal="center" vertical="center"/>
    </xf>
    <xf numFmtId="0" fontId="24" fillId="0" borderId="25" xfId="32" applyFont="1" applyBorder="1" applyAlignment="1" applyProtection="1">
      <alignment horizontal="center" vertical="center"/>
    </xf>
    <xf numFmtId="0" fontId="24" fillId="0" borderId="6" xfId="32" applyFont="1" applyBorder="1" applyAlignment="1" applyProtection="1">
      <alignment horizontal="center" vertical="center"/>
    </xf>
    <xf numFmtId="0" fontId="24" fillId="0" borderId="101" xfId="32" applyFont="1" applyBorder="1" applyAlignment="1" applyProtection="1">
      <alignment horizontal="center" vertical="center"/>
    </xf>
    <xf numFmtId="0" fontId="24" fillId="0" borderId="131" xfId="32" applyFont="1" applyBorder="1" applyAlignment="1" applyProtection="1">
      <alignment horizontal="center" vertical="center" wrapText="1"/>
    </xf>
    <xf numFmtId="0" fontId="24" fillId="0" borderId="35" xfId="32" applyFont="1" applyBorder="1" applyAlignment="1" applyProtection="1">
      <alignment horizontal="center" vertical="center" wrapText="1"/>
    </xf>
    <xf numFmtId="0" fontId="24" fillId="0" borderId="21" xfId="32" applyFont="1" applyBorder="1" applyAlignment="1" applyProtection="1">
      <alignment horizontal="center" vertical="center" wrapText="1"/>
    </xf>
    <xf numFmtId="0" fontId="24" fillId="0" borderId="46" xfId="32" applyFont="1" applyBorder="1" applyAlignment="1" applyProtection="1">
      <alignment horizontal="center" vertical="center" wrapText="1"/>
    </xf>
    <xf numFmtId="0" fontId="25" fillId="0" borderId="34" xfId="32" applyFont="1" applyBorder="1" applyAlignment="1" applyProtection="1">
      <alignment horizontal="center" vertical="center"/>
    </xf>
    <xf numFmtId="0" fontId="25" fillId="0" borderId="9" xfId="32" applyFont="1" applyBorder="1" applyAlignment="1" applyProtection="1">
      <alignment horizontal="center" vertical="center"/>
    </xf>
    <xf numFmtId="0" fontId="24" fillId="0" borderId="92" xfId="32" applyFont="1" applyBorder="1" applyAlignment="1" applyProtection="1">
      <alignment horizontal="center" vertical="center" wrapText="1"/>
    </xf>
    <xf numFmtId="0" fontId="23" fillId="0" borderId="62" xfId="32" applyFont="1" applyBorder="1" applyAlignment="1" applyProtection="1">
      <alignment horizontal="center" vertical="center" textRotation="90" wrapText="1"/>
    </xf>
    <xf numFmtId="0" fontId="23" fillId="0" borderId="23" xfId="32" applyFont="1" applyBorder="1" applyAlignment="1" applyProtection="1">
      <alignment horizontal="center" vertical="center" textRotation="90" wrapText="1"/>
    </xf>
    <xf numFmtId="0" fontId="23" fillId="0" borderId="24" xfId="32" applyFont="1" applyBorder="1" applyAlignment="1" applyProtection="1">
      <alignment horizontal="center" vertical="center" textRotation="90" wrapText="1"/>
    </xf>
    <xf numFmtId="0" fontId="23" fillId="0" borderId="6" xfId="32" applyFont="1" applyBorder="1" applyAlignment="1" applyProtection="1">
      <alignment horizontal="center" vertical="top" wrapText="1"/>
    </xf>
    <xf numFmtId="0" fontId="23" fillId="0" borderId="26" xfId="32" applyFont="1" applyBorder="1" applyAlignment="1" applyProtection="1">
      <alignment horizontal="center" vertical="top" wrapText="1"/>
    </xf>
    <xf numFmtId="0" fontId="24" fillId="0" borderId="0" xfId="32" applyFont="1" applyAlignment="1" applyProtection="1">
      <alignment horizontal="right" vertical="top" wrapText="1"/>
    </xf>
    <xf numFmtId="0" fontId="24" fillId="0" borderId="8" xfId="32" applyFont="1" applyBorder="1" applyAlignment="1" applyProtection="1">
      <alignment horizontal="right" vertical="top" wrapText="1"/>
    </xf>
    <xf numFmtId="0" fontId="40" fillId="0" borderId="11" xfId="32" applyFont="1" applyBorder="1" applyAlignment="1" applyProtection="1">
      <alignment horizontal="center" vertical="center" wrapText="1"/>
    </xf>
    <xf numFmtId="1" fontId="25" fillId="0" borderId="24" xfId="32" applyNumberFormat="1" applyFont="1" applyBorder="1" applyAlignment="1" applyProtection="1">
      <alignment horizontal="center" vertical="center"/>
    </xf>
    <xf numFmtId="0" fontId="25" fillId="0" borderId="62" xfId="55" applyFont="1" applyBorder="1" applyAlignment="1">
      <alignment horizontal="center" vertical="center"/>
    </xf>
    <xf numFmtId="0" fontId="25" fillId="0" borderId="23" xfId="55" applyFont="1" applyBorder="1" applyAlignment="1">
      <alignment horizontal="center" vertical="center"/>
    </xf>
    <xf numFmtId="0" fontId="39" fillId="0" borderId="45" xfId="55" applyFont="1" applyBorder="1" applyAlignment="1">
      <alignment horizontal="center"/>
    </xf>
    <xf numFmtId="0" fontId="39" fillId="0" borderId="9" xfId="55" applyFont="1" applyBorder="1" applyAlignment="1">
      <alignment horizontal="center"/>
    </xf>
    <xf numFmtId="0" fontId="39" fillId="0" borderId="46" xfId="55" applyFont="1" applyBorder="1" applyAlignment="1">
      <alignment horizontal="center"/>
    </xf>
    <xf numFmtId="0" fontId="23" fillId="0" borderId="28" xfId="32" applyFont="1" applyBorder="1" applyAlignment="1" applyProtection="1">
      <alignment horizontal="center" vertical="center" wrapText="1"/>
    </xf>
    <xf numFmtId="0" fontId="40" fillId="0" borderId="48" xfId="32" applyFont="1" applyBorder="1" applyAlignment="1" applyProtection="1">
      <alignment horizontal="left" vertical="center" wrapText="1"/>
    </xf>
    <xf numFmtId="0" fontId="40" fillId="0" borderId="41" xfId="32" applyFont="1" applyBorder="1" applyAlignment="1" applyProtection="1">
      <alignment horizontal="left" vertical="center" wrapText="1"/>
    </xf>
    <xf numFmtId="0" fontId="40" fillId="0" borderId="49" xfId="32" applyFont="1" applyBorder="1" applyAlignment="1" applyProtection="1">
      <alignment horizontal="left" vertical="center" wrapText="1"/>
    </xf>
    <xf numFmtId="0" fontId="20" fillId="0" borderId="6" xfId="32" applyFont="1" applyBorder="1" applyAlignment="1" applyProtection="1">
      <alignment horizontal="center" vertical="top" wrapText="1"/>
    </xf>
    <xf numFmtId="0" fontId="20" fillId="0" borderId="26" xfId="32" applyFont="1" applyBorder="1" applyAlignment="1" applyProtection="1">
      <alignment horizontal="center" vertical="top" wrapText="1"/>
    </xf>
    <xf numFmtId="0" fontId="25" fillId="0" borderId="45" xfId="32" applyFont="1" applyBorder="1" applyAlignment="1" applyProtection="1">
      <alignment horizontal="center" vertical="justify"/>
    </xf>
    <xf numFmtId="0" fontId="25" fillId="0" borderId="46" xfId="32" applyFont="1" applyBorder="1" applyAlignment="1" applyProtection="1">
      <alignment horizontal="center" vertical="justify"/>
    </xf>
    <xf numFmtId="0" fontId="20" fillId="0" borderId="28" xfId="32" applyFont="1" applyBorder="1" applyAlignment="1" applyProtection="1">
      <alignment horizontal="center" vertical="center" textRotation="90"/>
    </xf>
    <xf numFmtId="0" fontId="20" fillId="0" borderId="37" xfId="32" applyFont="1" applyBorder="1" applyAlignment="1" applyProtection="1">
      <alignment horizontal="center" vertical="center" textRotation="90"/>
    </xf>
    <xf numFmtId="0" fontId="20" fillId="0" borderId="45" xfId="32" applyFont="1" applyBorder="1" applyAlignment="1" applyProtection="1">
      <alignment horizontal="center" vertical="center" textRotation="90"/>
    </xf>
    <xf numFmtId="0" fontId="20" fillId="0" borderId="213" xfId="32" applyFont="1" applyBorder="1" applyAlignment="1" applyProtection="1">
      <alignment horizontal="center" vertical="center" textRotation="90"/>
    </xf>
    <xf numFmtId="0" fontId="20" fillId="0" borderId="214" xfId="32" applyFont="1" applyBorder="1" applyAlignment="1" applyProtection="1">
      <alignment horizontal="center" vertical="center" textRotation="90"/>
    </xf>
    <xf numFmtId="0" fontId="20" fillId="0" borderId="209" xfId="32" applyFont="1" applyBorder="1" applyAlignment="1" applyProtection="1">
      <alignment horizontal="center" vertical="center" textRotation="90"/>
    </xf>
    <xf numFmtId="0" fontId="20" fillId="0" borderId="29" xfId="32" applyFont="1" applyBorder="1" applyAlignment="1" applyProtection="1">
      <alignment horizontal="center" vertical="center"/>
    </xf>
    <xf numFmtId="0" fontId="20" fillId="0" borderId="38" xfId="32" applyFont="1" applyBorder="1" applyAlignment="1" applyProtection="1">
      <alignment horizontal="center" vertical="center"/>
    </xf>
    <xf numFmtId="0" fontId="20" fillId="0" borderId="46" xfId="32" applyFont="1" applyBorder="1" applyAlignment="1" applyProtection="1">
      <alignment horizontal="center" vertical="center"/>
    </xf>
    <xf numFmtId="0" fontId="25" fillId="0" borderId="36" xfId="32" applyFont="1" applyBorder="1" applyAlignment="1" applyProtection="1">
      <alignment horizontal="right" vertical="top" wrapText="1"/>
    </xf>
    <xf numFmtId="0" fontId="25" fillId="0" borderId="34" xfId="32" applyFont="1" applyBorder="1" applyAlignment="1" applyProtection="1">
      <alignment horizontal="right" vertical="top" wrapText="1"/>
    </xf>
    <xf numFmtId="0" fontId="25" fillId="0" borderId="91" xfId="32" applyFont="1" applyBorder="1" applyAlignment="1" applyProtection="1">
      <alignment horizontal="right" vertical="top" wrapText="1"/>
    </xf>
    <xf numFmtId="0" fontId="25" fillId="0" borderId="45" xfId="32" applyFont="1" applyBorder="1" applyAlignment="1" applyProtection="1">
      <alignment horizontal="right" vertical="top" wrapText="1"/>
    </xf>
    <xf numFmtId="0" fontId="25" fillId="0" borderId="9" xfId="32" applyFont="1" applyBorder="1" applyAlignment="1" applyProtection="1">
      <alignment horizontal="right" vertical="top" wrapText="1"/>
    </xf>
    <xf numFmtId="0" fontId="25" fillId="0" borderId="22" xfId="32" applyFont="1" applyBorder="1" applyAlignment="1" applyProtection="1">
      <alignment horizontal="righ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7" xfId="0" applyBorder="1" applyAlignment="1">
      <alignment horizontal="center" vertical="center"/>
    </xf>
    <xf numFmtId="0" fontId="128" fillId="0" borderId="25" xfId="55" applyFont="1" applyBorder="1" applyAlignment="1">
      <alignment horizontal="center"/>
    </xf>
    <xf numFmtId="0" fontId="128" fillId="0" borderId="6" xfId="55" applyFont="1" applyBorder="1" applyAlignment="1">
      <alignment horizontal="center"/>
    </xf>
    <xf numFmtId="0" fontId="128" fillId="0" borderId="26" xfId="55" applyFont="1" applyBorder="1" applyAlignment="1">
      <alignment horizontal="center"/>
    </xf>
    <xf numFmtId="0" fontId="128" fillId="0" borderId="25" xfId="55" applyFont="1" applyBorder="1" applyAlignment="1">
      <alignment horizontal="center" vertical="center"/>
    </xf>
    <xf numFmtId="0" fontId="128" fillId="0" borderId="6" xfId="55" applyFont="1" applyBorder="1" applyAlignment="1">
      <alignment horizontal="center" vertical="center"/>
    </xf>
    <xf numFmtId="0" fontId="128" fillId="0" borderId="26" xfId="55" applyFont="1" applyBorder="1" applyAlignment="1">
      <alignment horizontal="center" vertical="center"/>
    </xf>
    <xf numFmtId="0" fontId="144" fillId="0" borderId="31" xfId="55" applyFont="1" applyBorder="1" applyAlignment="1">
      <alignment horizontal="center"/>
    </xf>
    <xf numFmtId="0" fontId="79" fillId="0" borderId="25" xfId="55" applyFont="1" applyBorder="1" applyAlignment="1">
      <alignment horizontal="center"/>
    </xf>
    <xf numFmtId="0" fontId="79" fillId="0" borderId="6" xfId="55" applyFont="1" applyBorder="1" applyAlignment="1">
      <alignment horizontal="center"/>
    </xf>
    <xf numFmtId="0" fontId="79" fillId="0" borderId="26" xfId="55" applyFont="1" applyBorder="1" applyAlignment="1">
      <alignment horizontal="center"/>
    </xf>
    <xf numFmtId="0" fontId="68" fillId="0" borderId="1" xfId="55" applyFont="1" applyBorder="1" applyAlignment="1">
      <alignment horizontal="center"/>
    </xf>
    <xf numFmtId="0" fontId="68" fillId="0" borderId="25" xfId="55" applyFont="1" applyBorder="1" applyAlignment="1">
      <alignment horizontal="center"/>
    </xf>
    <xf numFmtId="0" fontId="68" fillId="0" borderId="6" xfId="55" applyFont="1" applyBorder="1" applyAlignment="1">
      <alignment horizontal="center"/>
    </xf>
    <xf numFmtId="0" fontId="68" fillId="0" borderId="26" xfId="55" applyFont="1" applyBorder="1" applyAlignment="1">
      <alignment horizontal="center"/>
    </xf>
    <xf numFmtId="0" fontId="154" fillId="0" borderId="10" xfId="55" applyFont="1" applyBorder="1" applyAlignment="1">
      <alignment horizontal="center" vertical="center"/>
    </xf>
    <xf numFmtId="0" fontId="154" fillId="0" borderId="11" xfId="55" applyFont="1" applyBorder="1" applyAlignment="1">
      <alignment horizontal="center" vertical="center"/>
    </xf>
    <xf numFmtId="0" fontId="154" fillId="0" borderId="33" xfId="55" applyFont="1" applyBorder="1" applyAlignment="1">
      <alignment horizontal="center" vertical="center"/>
    </xf>
    <xf numFmtId="0" fontId="82" fillId="0" borderId="34" xfId="55" applyFont="1" applyBorder="1" applyAlignment="1">
      <alignment horizontal="center" vertical="center"/>
    </xf>
    <xf numFmtId="0" fontId="67" fillId="0" borderId="6" xfId="0" applyFont="1" applyBorder="1" applyAlignment="1">
      <alignment horizontal="center" vertical="center"/>
    </xf>
    <xf numFmtId="0" fontId="67" fillId="0" borderId="26" xfId="0" applyFont="1" applyBorder="1" applyAlignment="1">
      <alignment horizontal="center" vertical="center"/>
    </xf>
    <xf numFmtId="0" fontId="83" fillId="0" borderId="6" xfId="0" applyFont="1" applyBorder="1"/>
    <xf numFmtId="0" fontId="83" fillId="0" borderId="26" xfId="0" applyFont="1" applyBorder="1"/>
    <xf numFmtId="0" fontId="129" fillId="0" borderId="10" xfId="47" applyFont="1" applyBorder="1" applyAlignment="1">
      <alignment horizontal="center" vertical="center"/>
    </xf>
    <xf numFmtId="0" fontId="129" fillId="0" borderId="33" xfId="47" applyFont="1" applyBorder="1" applyAlignment="1">
      <alignment horizontal="center" vertical="center"/>
    </xf>
    <xf numFmtId="0" fontId="85" fillId="0" borderId="12" xfId="47" applyFont="1" applyBorder="1" applyAlignment="1">
      <alignment horizontal="center" vertical="center"/>
    </xf>
    <xf numFmtId="0" fontId="40" fillId="0" borderId="28" xfId="32" applyFont="1" applyBorder="1" applyAlignment="1" applyProtection="1">
      <alignment horizontal="center" vertical="center"/>
    </xf>
    <xf numFmtId="0" fontId="40" fillId="0" borderId="29" xfId="32" applyFont="1" applyBorder="1" applyAlignment="1" applyProtection="1">
      <alignment horizontal="center" vertical="center"/>
    </xf>
    <xf numFmtId="0" fontId="40" fillId="0" borderId="37" xfId="32" applyFont="1" applyBorder="1" applyAlignment="1" applyProtection="1">
      <alignment horizontal="center" vertical="center"/>
    </xf>
    <xf numFmtId="0" fontId="40" fillId="0" borderId="38" xfId="32" applyFont="1" applyBorder="1" applyAlignment="1" applyProtection="1">
      <alignment horizontal="center" vertical="center"/>
    </xf>
    <xf numFmtId="0" fontId="40" fillId="0" borderId="45" xfId="32" applyFont="1" applyBorder="1" applyAlignment="1" applyProtection="1">
      <alignment horizontal="center" vertical="center"/>
    </xf>
    <xf numFmtId="0" fontId="40" fillId="0" borderId="46" xfId="32" applyFont="1" applyBorder="1" applyAlignment="1" applyProtection="1">
      <alignment horizontal="center" vertical="center"/>
    </xf>
    <xf numFmtId="0" fontId="39" fillId="0" borderId="5" xfId="32" applyFont="1" applyBorder="1" applyAlignment="1" applyProtection="1">
      <alignment horizontal="center" vertical="center" wrapText="1"/>
    </xf>
    <xf numFmtId="0" fontId="39" fillId="0" borderId="23" xfId="32" applyFont="1" applyBorder="1" applyAlignment="1" applyProtection="1">
      <alignment horizontal="center" vertical="center" wrapText="1"/>
    </xf>
    <xf numFmtId="0" fontId="39" fillId="0" borderId="24" xfId="32" applyFont="1" applyBorder="1" applyAlignment="1" applyProtection="1">
      <alignment horizontal="center" vertical="center" wrapText="1"/>
    </xf>
    <xf numFmtId="0" fontId="39" fillId="0" borderId="5" xfId="32" applyFont="1" applyBorder="1" applyAlignment="1" applyProtection="1">
      <alignment horizontal="center" vertical="center" textRotation="90" wrapText="1"/>
    </xf>
    <xf numFmtId="0" fontId="39" fillId="0" borderId="23" xfId="32" applyFont="1" applyBorder="1" applyAlignment="1" applyProtection="1">
      <alignment horizontal="center" vertical="center" textRotation="90" wrapText="1"/>
    </xf>
    <xf numFmtId="0" fontId="39" fillId="0" borderId="24" xfId="32" applyFont="1" applyBorder="1" applyAlignment="1" applyProtection="1">
      <alignment horizontal="center" vertical="center" textRotation="90" wrapText="1"/>
    </xf>
    <xf numFmtId="0" fontId="26" fillId="0" borderId="5" xfId="32" applyFont="1" applyBorder="1" applyAlignment="1" applyProtection="1">
      <alignment horizontal="center" vertical="center" wrapText="1"/>
    </xf>
    <xf numFmtId="0" fontId="26" fillId="0" borderId="23" xfId="32" applyFont="1" applyBorder="1" applyAlignment="1" applyProtection="1">
      <alignment horizontal="center" vertical="center" wrapText="1"/>
    </xf>
    <xf numFmtId="0" fontId="26" fillId="0" borderId="24" xfId="32" applyFont="1" applyBorder="1" applyAlignment="1" applyProtection="1">
      <alignment horizontal="center" vertical="center" wrapText="1"/>
    </xf>
    <xf numFmtId="0" fontId="55" fillId="0" borderId="36" xfId="32" applyFont="1" applyBorder="1" applyAlignment="1" applyProtection="1">
      <alignment horizontal="center" vertical="center" wrapText="1"/>
    </xf>
    <xf numFmtId="0" fontId="55" fillId="0" borderId="34" xfId="32" applyFont="1" applyBorder="1" applyAlignment="1" applyProtection="1">
      <alignment horizontal="center" vertical="center" wrapText="1"/>
    </xf>
    <xf numFmtId="0" fontId="55" fillId="0" borderId="35" xfId="32" applyFont="1" applyBorder="1" applyAlignment="1" applyProtection="1">
      <alignment horizontal="center" vertical="center" wrapText="1"/>
    </xf>
    <xf numFmtId="0" fontId="55" fillId="0" borderId="30" xfId="32" applyFont="1" applyBorder="1" applyAlignment="1" applyProtection="1">
      <alignment horizontal="center" vertical="center" wrapText="1"/>
    </xf>
    <xf numFmtId="0" fontId="55" fillId="0" borderId="31" xfId="32" applyFont="1" applyBorder="1" applyAlignment="1" applyProtection="1">
      <alignment horizontal="center" vertical="center" wrapText="1"/>
    </xf>
    <xf numFmtId="0" fontId="55" fillId="0" borderId="32" xfId="32" applyFont="1" applyBorder="1" applyAlignment="1" applyProtection="1">
      <alignment horizontal="center" vertical="center" wrapText="1"/>
    </xf>
    <xf numFmtId="0" fontId="25" fillId="0" borderId="126" xfId="32" applyFont="1" applyBorder="1" applyAlignment="1" applyProtection="1">
      <alignment horizontal="center" vertical="center" wrapText="1"/>
    </xf>
    <xf numFmtId="0" fontId="25" fillId="0" borderId="127" xfId="32" applyFont="1" applyBorder="1" applyAlignment="1" applyProtection="1">
      <alignment horizontal="center" vertical="center" wrapText="1"/>
    </xf>
    <xf numFmtId="0" fontId="40" fillId="0" borderId="60" xfId="32" applyFont="1" applyBorder="1" applyAlignment="1" applyProtection="1">
      <alignment horizontal="center" vertical="center"/>
    </xf>
    <xf numFmtId="0" fontId="40" fillId="0" borderId="53" xfId="32" applyFont="1" applyBorder="1" applyAlignment="1" applyProtection="1">
      <alignment horizontal="center" vertical="center"/>
    </xf>
    <xf numFmtId="0" fontId="40" fillId="0" borderId="5" xfId="32" applyFont="1" applyBorder="1" applyAlignment="1" applyProtection="1">
      <alignment horizontal="center" vertical="center"/>
    </xf>
    <xf numFmtId="0" fontId="40" fillId="0" borderId="23" xfId="32" applyFont="1" applyBorder="1" applyAlignment="1" applyProtection="1">
      <alignment horizontal="center" vertical="center"/>
    </xf>
    <xf numFmtId="0" fontId="40" fillId="0" borderId="24" xfId="32" applyFont="1" applyBorder="1" applyAlignment="1" applyProtection="1">
      <alignment horizontal="center" vertical="center"/>
    </xf>
    <xf numFmtId="1" fontId="40" fillId="0" borderId="58" xfId="32" applyNumberFormat="1" applyFont="1" applyBorder="1" applyAlignment="1" applyProtection="1">
      <alignment horizontal="center" vertical="center"/>
    </xf>
    <xf numFmtId="1" fontId="40" fillId="0" borderId="1" xfId="32" applyNumberFormat="1" applyFont="1" applyBorder="1" applyAlignment="1" applyProtection="1">
      <alignment horizontal="center" vertical="center"/>
    </xf>
    <xf numFmtId="0" fontId="40" fillId="0" borderId="58" xfId="32" applyFont="1" applyBorder="1" applyAlignment="1" applyProtection="1">
      <alignment horizontal="center" vertical="center"/>
    </xf>
    <xf numFmtId="0" fontId="40" fillId="0" borderId="1" xfId="32" applyFont="1" applyBorder="1" applyAlignment="1" applyProtection="1">
      <alignment horizontal="center" vertical="center"/>
    </xf>
    <xf numFmtId="0" fontId="40" fillId="0" borderId="36" xfId="32" applyFont="1" applyBorder="1" applyAlignment="1" applyProtection="1">
      <alignment horizontal="center" vertical="center" wrapText="1"/>
    </xf>
    <xf numFmtId="0" fontId="40" fillId="0" borderId="35" xfId="32" applyFont="1" applyBorder="1" applyAlignment="1" applyProtection="1">
      <alignment horizontal="center" vertical="center" wrapText="1"/>
    </xf>
    <xf numFmtId="0" fontId="40" fillId="0" borderId="45" xfId="32" applyFont="1" applyBorder="1" applyAlignment="1" applyProtection="1">
      <alignment horizontal="center" vertical="center" wrapText="1"/>
    </xf>
    <xf numFmtId="0" fontId="40" fillId="0" borderId="46" xfId="32" applyFont="1" applyBorder="1" applyAlignment="1" applyProtection="1">
      <alignment horizontal="center" vertical="center" wrapText="1"/>
    </xf>
    <xf numFmtId="0" fontId="25" fillId="0" borderId="126" xfId="55" applyFont="1" applyBorder="1" applyAlignment="1">
      <alignment horizontal="center" vertical="center"/>
    </xf>
    <xf numFmtId="0" fontId="25" fillId="0" borderId="127" xfId="55" applyFont="1" applyBorder="1" applyAlignment="1">
      <alignment horizontal="center" vertical="center"/>
    </xf>
    <xf numFmtId="0" fontId="34" fillId="0" borderId="55" xfId="32" applyFont="1" applyBorder="1" applyAlignment="1" applyProtection="1">
      <alignment horizontal="center" vertical="center"/>
    </xf>
    <xf numFmtId="0" fontId="34" fillId="0" borderId="56" xfId="32" applyFont="1" applyBorder="1" applyAlignment="1" applyProtection="1">
      <alignment horizontal="center" vertical="center"/>
    </xf>
    <xf numFmtId="0" fontId="153" fillId="7" borderId="48" xfId="32" applyFont="1" applyFill="1" applyBorder="1" applyAlignment="1" applyProtection="1">
      <alignment horizontal="center" vertical="center" wrapText="1"/>
    </xf>
    <xf numFmtId="0" fontId="153" fillId="7" borderId="41" xfId="32" applyFont="1" applyFill="1" applyBorder="1" applyAlignment="1" applyProtection="1">
      <alignment horizontal="center" vertical="center" wrapText="1"/>
    </xf>
    <xf numFmtId="0" fontId="153" fillId="7" borderId="92" xfId="32" applyFont="1" applyFill="1" applyBorder="1" applyAlignment="1" applyProtection="1">
      <alignment horizontal="center" vertical="center" wrapText="1"/>
    </xf>
    <xf numFmtId="1" fontId="158" fillId="13" borderId="10" xfId="57" applyNumberFormat="1" applyFont="1" applyFill="1" applyBorder="1" applyAlignment="1" applyProtection="1">
      <alignment horizontal="center" vertical="center"/>
    </xf>
    <xf numFmtId="1" fontId="158" fillId="13" borderId="127" xfId="57" applyNumberFormat="1" applyFont="1" applyFill="1" applyBorder="1" applyAlignment="1" applyProtection="1">
      <alignment horizontal="center" vertical="center"/>
    </xf>
    <xf numFmtId="0" fontId="39" fillId="0" borderId="27" xfId="32" applyFont="1" applyBorder="1" applyAlignment="1" applyProtection="1">
      <alignment horizontal="center" vertical="center" wrapText="1"/>
    </xf>
    <xf numFmtId="0" fontId="34" fillId="0" borderId="5" xfId="32" applyFont="1" applyBorder="1" applyAlignment="1" applyProtection="1">
      <alignment horizontal="center" vertical="center" textRotation="90" wrapText="1"/>
    </xf>
    <xf numFmtId="0" fontId="34" fillId="0" borderId="23" xfId="32" applyFont="1" applyBorder="1" applyAlignment="1" applyProtection="1">
      <alignment horizontal="center" vertical="center" textRotation="90" wrapText="1"/>
    </xf>
    <xf numFmtId="0" fontId="34" fillId="0" borderId="27" xfId="32" applyFont="1" applyBorder="1" applyAlignment="1" applyProtection="1">
      <alignment horizontal="center" vertical="center" textRotation="90" wrapText="1"/>
    </xf>
    <xf numFmtId="0" fontId="26" fillId="0" borderId="27" xfId="32" applyFont="1" applyBorder="1" applyAlignment="1" applyProtection="1">
      <alignment horizontal="center" vertical="center" wrapText="1"/>
    </xf>
    <xf numFmtId="0" fontId="55" fillId="0" borderId="5" xfId="32" applyFont="1" applyBorder="1" applyAlignment="1" applyProtection="1">
      <alignment horizontal="center" vertical="center" wrapText="1"/>
    </xf>
    <xf numFmtId="0" fontId="55" fillId="0" borderId="23" xfId="32" applyFont="1" applyBorder="1" applyAlignment="1" applyProtection="1">
      <alignment horizontal="center" vertical="center" wrapText="1"/>
    </xf>
    <xf numFmtId="0" fontId="55" fillId="0" borderId="24" xfId="32" applyFont="1" applyBorder="1" applyAlignment="1" applyProtection="1">
      <alignment horizontal="center" vertical="center" wrapText="1"/>
    </xf>
    <xf numFmtId="0" fontId="40" fillId="0" borderId="158" xfId="32" applyFont="1" applyBorder="1" applyAlignment="1" applyProtection="1">
      <alignment horizontal="center" vertical="center"/>
    </xf>
    <xf numFmtId="0" fontId="40" fillId="0" borderId="44" xfId="32" applyFont="1" applyBorder="1" applyAlignment="1" applyProtection="1">
      <alignment horizontal="center" vertical="center"/>
    </xf>
    <xf numFmtId="0" fontId="40" fillId="0" borderId="133" xfId="32" applyFont="1" applyBorder="1" applyAlignment="1" applyProtection="1">
      <alignment horizontal="center" vertical="center"/>
    </xf>
    <xf numFmtId="0" fontId="40" fillId="0" borderId="27" xfId="32" applyFont="1" applyBorder="1" applyAlignment="1" applyProtection="1">
      <alignment horizontal="center" vertical="center"/>
    </xf>
    <xf numFmtId="0" fontId="55" fillId="0" borderId="25" xfId="32" applyFont="1" applyBorder="1" applyAlignment="1" applyProtection="1">
      <alignment horizontal="center" vertical="top" wrapText="1"/>
    </xf>
    <xf numFmtId="0" fontId="55" fillId="0" borderId="26" xfId="32" applyFont="1" applyBorder="1" applyAlignment="1" applyProtection="1">
      <alignment horizontal="center" vertical="top" wrapText="1"/>
    </xf>
    <xf numFmtId="0" fontId="55" fillId="0" borderId="6" xfId="32" applyFont="1" applyBorder="1" applyAlignment="1" applyProtection="1">
      <alignment horizontal="center" vertical="top" wrapText="1"/>
    </xf>
    <xf numFmtId="0" fontId="29" fillId="2" borderId="62" xfId="32" applyFont="1" applyFill="1" applyBorder="1" applyAlignment="1" applyProtection="1">
      <alignment horizontal="center" vertical="center" textRotation="90" wrapText="1"/>
    </xf>
    <xf numFmtId="0" fontId="29" fillId="2" borderId="23" xfId="32" applyFont="1" applyFill="1" applyBorder="1" applyAlignment="1" applyProtection="1">
      <alignment horizontal="center" vertical="center" textRotation="90" wrapText="1"/>
    </xf>
    <xf numFmtId="0" fontId="29" fillId="2" borderId="27" xfId="32" applyFont="1" applyFill="1" applyBorder="1" applyAlignment="1" applyProtection="1">
      <alignment horizontal="center" vertical="center" textRotation="90" wrapText="1"/>
    </xf>
    <xf numFmtId="0" fontId="25" fillId="2" borderId="5" xfId="55" applyFont="1" applyFill="1" applyBorder="1" applyAlignment="1">
      <alignment horizontal="left" vertical="center" wrapText="1"/>
    </xf>
    <xf numFmtId="0" fontId="25" fillId="2" borderId="23" xfId="55" applyFont="1" applyFill="1" applyBorder="1" applyAlignment="1">
      <alignment horizontal="left" vertical="center" wrapText="1"/>
    </xf>
    <xf numFmtId="0" fontId="25" fillId="2" borderId="27" xfId="55" applyFont="1" applyFill="1" applyBorder="1" applyAlignment="1">
      <alignment horizontal="left" vertical="center" wrapText="1"/>
    </xf>
    <xf numFmtId="0" fontId="25" fillId="2" borderId="64" xfId="32" applyFont="1" applyFill="1" applyBorder="1" applyAlignment="1" applyProtection="1">
      <alignment horizontal="center" vertical="center"/>
    </xf>
    <xf numFmtId="0" fontId="25" fillId="2" borderId="66" xfId="32" applyFont="1" applyFill="1" applyBorder="1" applyAlignment="1" applyProtection="1">
      <alignment horizontal="center" vertical="center"/>
    </xf>
    <xf numFmtId="0" fontId="25" fillId="2" borderId="134" xfId="32" applyFont="1" applyFill="1" applyBorder="1" applyAlignment="1" applyProtection="1">
      <alignment horizontal="center" vertical="center"/>
    </xf>
    <xf numFmtId="0" fontId="29" fillId="2" borderId="5" xfId="32" applyFont="1" applyFill="1" applyBorder="1" applyAlignment="1" applyProtection="1">
      <alignment horizontal="center" vertical="center" textRotation="90" wrapText="1"/>
    </xf>
    <xf numFmtId="0" fontId="26" fillId="2" borderId="25" xfId="32" applyFont="1" applyFill="1" applyBorder="1" applyAlignment="1" applyProtection="1">
      <alignment horizontal="center" vertical="center" wrapText="1"/>
    </xf>
    <xf numFmtId="0" fontId="26" fillId="2" borderId="26" xfId="32" applyFont="1" applyFill="1" applyBorder="1" applyAlignment="1" applyProtection="1">
      <alignment horizontal="center" vertical="center" wrapText="1"/>
    </xf>
    <xf numFmtId="0" fontId="34" fillId="2" borderId="35" xfId="55" applyFont="1" applyFill="1" applyBorder="1" applyAlignment="1">
      <alignment horizontal="center" vertical="center" wrapText="1"/>
    </xf>
    <xf numFmtId="0" fontId="34" fillId="2" borderId="38" xfId="55" applyFont="1" applyFill="1" applyBorder="1" applyAlignment="1">
      <alignment horizontal="center" vertical="center" wrapText="1"/>
    </xf>
    <xf numFmtId="0" fontId="34" fillId="2" borderId="32" xfId="55" applyFont="1" applyFill="1" applyBorder="1" applyAlignment="1">
      <alignment horizontal="center" vertical="center" wrapText="1"/>
    </xf>
    <xf numFmtId="0" fontId="29" fillId="2" borderId="24" xfId="32" applyFont="1" applyFill="1" applyBorder="1" applyAlignment="1" applyProtection="1">
      <alignment horizontal="center" vertical="center" textRotation="90" wrapText="1"/>
    </xf>
    <xf numFmtId="0" fontId="26" fillId="0" borderId="36" xfId="32" applyFont="1" applyBorder="1" applyAlignment="1" applyProtection="1">
      <alignment horizontal="right" vertical="top" wrapText="1"/>
    </xf>
    <xf numFmtId="0" fontId="26" fillId="0" borderId="34" xfId="32" applyFont="1" applyBorder="1" applyAlignment="1" applyProtection="1">
      <alignment horizontal="right" vertical="top" wrapText="1"/>
    </xf>
    <xf numFmtId="0" fontId="26" fillId="0" borderId="91" xfId="32" applyFont="1" applyBorder="1" applyAlignment="1" applyProtection="1">
      <alignment horizontal="right" vertical="top" wrapText="1"/>
    </xf>
    <xf numFmtId="0" fontId="26" fillId="0" borderId="45" xfId="32" applyFont="1" applyBorder="1" applyAlignment="1" applyProtection="1">
      <alignment horizontal="right" vertical="top" wrapText="1"/>
    </xf>
    <xf numFmtId="0" fontId="26" fillId="0" borderId="9" xfId="32" applyFont="1" applyBorder="1" applyAlignment="1" applyProtection="1">
      <alignment horizontal="right" vertical="top" wrapText="1"/>
    </xf>
    <xf numFmtId="0" fontId="26" fillId="0" borderId="22" xfId="32" applyFont="1" applyBorder="1" applyAlignment="1" applyProtection="1">
      <alignment horizontal="right" vertical="top" wrapText="1"/>
    </xf>
    <xf numFmtId="0" fontId="26" fillId="0" borderId="126" xfId="32" applyFont="1" applyBorder="1" applyAlignment="1" applyProtection="1">
      <alignment horizontal="center" vertical="center" wrapText="1"/>
    </xf>
    <xf numFmtId="0" fontId="26" fillId="0" borderId="11" xfId="32" applyFont="1" applyBorder="1" applyAlignment="1" applyProtection="1">
      <alignment horizontal="center" vertical="center" wrapText="1"/>
    </xf>
    <xf numFmtId="0" fontId="26" fillId="0" borderId="127" xfId="32" applyFont="1" applyBorder="1" applyAlignment="1" applyProtection="1">
      <alignment horizontal="center" vertical="center" wrapText="1"/>
    </xf>
    <xf numFmtId="0" fontId="34" fillId="0" borderId="48" xfId="32" applyFont="1" applyBorder="1" applyAlignment="1" applyProtection="1">
      <alignment horizontal="center" vertical="center" wrapText="1"/>
    </xf>
    <xf numFmtId="0" fontId="34" fillId="0" borderId="49" xfId="32" applyFont="1" applyBorder="1" applyAlignment="1" applyProtection="1">
      <alignment horizontal="center" vertical="center" wrapText="1"/>
    </xf>
    <xf numFmtId="0" fontId="39" fillId="0" borderId="48" xfId="32" applyFont="1" applyBorder="1" applyAlignment="1" applyProtection="1">
      <alignment horizontal="center" vertical="top" wrapText="1"/>
    </xf>
    <xf numFmtId="0" fontId="39" fillId="0" borderId="41" xfId="32" applyFont="1" applyBorder="1" applyAlignment="1" applyProtection="1">
      <alignment horizontal="center" vertical="top" wrapText="1"/>
    </xf>
    <xf numFmtId="0" fontId="39" fillId="0" borderId="49" xfId="32" applyFont="1" applyBorder="1" applyAlignment="1" applyProtection="1">
      <alignment horizontal="center" vertical="top" wrapText="1"/>
    </xf>
    <xf numFmtId="0" fontId="40" fillId="0" borderId="62" xfId="32" applyFont="1" applyBorder="1" applyAlignment="1" applyProtection="1">
      <alignment horizontal="center" vertical="center" wrapText="1"/>
    </xf>
    <xf numFmtId="0" fontId="40" fillId="0" borderId="23" xfId="32" applyFont="1" applyBorder="1" applyAlignment="1" applyProtection="1">
      <alignment horizontal="center" vertical="center" wrapText="1"/>
    </xf>
    <xf numFmtId="0" fontId="40" fillId="0" borderId="27" xfId="32" applyFont="1" applyBorder="1" applyAlignment="1" applyProtection="1">
      <alignment horizontal="center" vertical="center" wrapText="1"/>
    </xf>
    <xf numFmtId="0" fontId="39" fillId="0" borderId="62" xfId="32" applyFont="1" applyBorder="1" applyAlignment="1" applyProtection="1">
      <alignment horizontal="center" vertical="center" textRotation="90" wrapText="1"/>
    </xf>
    <xf numFmtId="0" fontId="39" fillId="0" borderId="27" xfId="32" applyFont="1" applyBorder="1" applyAlignment="1" applyProtection="1">
      <alignment horizontal="center" vertical="center" textRotation="90" wrapText="1"/>
    </xf>
    <xf numFmtId="0" fontId="26" fillId="0" borderId="62" xfId="32" applyFont="1" applyBorder="1" applyAlignment="1" applyProtection="1">
      <alignment horizontal="center" vertical="center" wrapText="1"/>
    </xf>
    <xf numFmtId="0" fontId="55" fillId="0" borderId="28" xfId="32" applyFont="1" applyBorder="1" applyAlignment="1" applyProtection="1">
      <alignment horizontal="center" vertical="center" wrapText="1"/>
    </xf>
    <xf numFmtId="0" fontId="55" fillId="0" borderId="7" xfId="32" applyFont="1" applyBorder="1" applyAlignment="1" applyProtection="1">
      <alignment horizontal="center" vertical="center" wrapText="1"/>
    </xf>
    <xf numFmtId="0" fontId="55" fillId="0" borderId="29" xfId="32" applyFont="1" applyBorder="1" applyAlignment="1" applyProtection="1">
      <alignment horizontal="center" vertical="center" wrapText="1"/>
    </xf>
    <xf numFmtId="0" fontId="40" fillId="0" borderId="62" xfId="32" applyFont="1" applyBorder="1" applyAlignment="1" applyProtection="1">
      <alignment horizontal="center" vertical="center"/>
    </xf>
    <xf numFmtId="0" fontId="4" fillId="0" borderId="0" xfId="56" applyFont="1" applyAlignment="1">
      <alignment horizontal="center" vertical="center" readingOrder="2"/>
    </xf>
    <xf numFmtId="0" fontId="157" fillId="14" borderId="0" xfId="55" applyFont="1" applyFill="1" applyAlignment="1">
      <alignment horizontal="center" vertical="center"/>
    </xf>
    <xf numFmtId="0" fontId="157" fillId="14" borderId="8" xfId="55" applyFont="1" applyFill="1" applyBorder="1" applyAlignment="1">
      <alignment horizontal="center" vertical="center"/>
    </xf>
    <xf numFmtId="0" fontId="79" fillId="0" borderId="19" xfId="55" applyFont="1" applyBorder="1" applyAlignment="1">
      <alignment horizontal="right"/>
    </xf>
    <xf numFmtId="0" fontId="79" fillId="0" borderId="7" xfId="55" applyFont="1" applyBorder="1" applyAlignment="1">
      <alignment horizontal="right"/>
    </xf>
    <xf numFmtId="0" fontId="79" fillId="0" borderId="20" xfId="55" applyFont="1" applyBorder="1" applyAlignment="1">
      <alignment horizontal="right"/>
    </xf>
    <xf numFmtId="0" fontId="79" fillId="0" borderId="21" xfId="55" applyFont="1" applyBorder="1" applyAlignment="1">
      <alignment horizontal="right"/>
    </xf>
    <xf numFmtId="0" fontId="79" fillId="0" borderId="9" xfId="55" applyFont="1" applyBorder="1" applyAlignment="1">
      <alignment horizontal="right"/>
    </xf>
    <xf numFmtId="0" fontId="79" fillId="0" borderId="22" xfId="55" applyFont="1" applyBorder="1" applyAlignment="1">
      <alignment horizontal="right"/>
    </xf>
    <xf numFmtId="0" fontId="40" fillId="13" borderId="19" xfId="55" applyFont="1" applyFill="1" applyBorder="1" applyAlignment="1">
      <alignment horizontal="center" vertical="center"/>
    </xf>
    <xf numFmtId="0" fontId="40" fillId="13" borderId="7" xfId="55" applyFont="1" applyFill="1" applyBorder="1" applyAlignment="1">
      <alignment horizontal="center" vertical="center"/>
    </xf>
    <xf numFmtId="0" fontId="40" fillId="13" borderId="20" xfId="55" applyFont="1" applyFill="1" applyBorder="1" applyAlignment="1">
      <alignment horizontal="center" vertical="center"/>
    </xf>
    <xf numFmtId="0" fontId="40" fillId="13" borderId="21" xfId="55" applyFont="1" applyFill="1" applyBorder="1" applyAlignment="1">
      <alignment horizontal="center" vertical="center"/>
    </xf>
    <xf numFmtId="0" fontId="40" fillId="13" borderId="9" xfId="55" applyFont="1" applyFill="1" applyBorder="1" applyAlignment="1">
      <alignment horizontal="center" vertical="center"/>
    </xf>
    <xf numFmtId="0" fontId="40" fillId="13" borderId="22" xfId="55" applyFont="1" applyFill="1" applyBorder="1" applyAlignment="1">
      <alignment horizontal="center" vertical="center"/>
    </xf>
    <xf numFmtId="0" fontId="23" fillId="0" borderId="62" xfId="57" applyFont="1" applyBorder="1" applyAlignment="1" applyProtection="1">
      <alignment horizontal="center" vertical="center" textRotation="90" wrapText="1"/>
    </xf>
    <xf numFmtId="0" fontId="23" fillId="0" borderId="23" xfId="57" applyFont="1" applyBorder="1" applyAlignment="1" applyProtection="1">
      <alignment horizontal="center" vertical="center" textRotation="90" wrapText="1"/>
    </xf>
    <xf numFmtId="0" fontId="23" fillId="0" borderId="24" xfId="57" applyFont="1" applyBorder="1" applyAlignment="1" applyProtection="1">
      <alignment horizontal="center" vertical="center" textRotation="90" wrapText="1"/>
    </xf>
    <xf numFmtId="0" fontId="20" fillId="0" borderId="62" xfId="32" applyFont="1" applyBorder="1" applyAlignment="1" applyProtection="1">
      <alignment horizontal="center" vertical="center"/>
    </xf>
    <xf numFmtId="0" fontId="20" fillId="0" borderId="23" xfId="32" applyFont="1" applyBorder="1" applyAlignment="1" applyProtection="1">
      <alignment horizontal="center" vertical="center"/>
    </xf>
    <xf numFmtId="0" fontId="20" fillId="0" borderId="24" xfId="32" applyFont="1" applyBorder="1" applyAlignment="1" applyProtection="1">
      <alignment horizontal="center" vertical="center"/>
    </xf>
    <xf numFmtId="0" fontId="39" fillId="0" borderId="36" xfId="32" applyFont="1" applyBorder="1" applyAlignment="1" applyProtection="1">
      <alignment horizontal="center" vertical="center" wrapText="1"/>
    </xf>
    <xf numFmtId="0" fontId="39" fillId="0" borderId="34" xfId="32" applyFont="1" applyBorder="1" applyAlignment="1" applyProtection="1">
      <alignment horizontal="center" vertical="center" wrapText="1"/>
    </xf>
    <xf numFmtId="0" fontId="39" fillId="0" borderId="35" xfId="32" applyFont="1" applyBorder="1" applyAlignment="1" applyProtection="1">
      <alignment horizontal="center" vertical="center" wrapText="1"/>
    </xf>
    <xf numFmtId="0" fontId="39" fillId="0" borderId="30" xfId="32" applyFont="1" applyBorder="1" applyAlignment="1" applyProtection="1">
      <alignment horizontal="center" vertical="center" wrapText="1"/>
    </xf>
    <xf numFmtId="0" fontId="39" fillId="0" borderId="31" xfId="32" applyFont="1" applyBorder="1" applyAlignment="1" applyProtection="1">
      <alignment horizontal="center" vertical="center" wrapText="1"/>
    </xf>
    <xf numFmtId="0" fontId="39" fillId="0" borderId="32" xfId="32" applyFont="1" applyBorder="1" applyAlignment="1" applyProtection="1">
      <alignment horizontal="center" vertical="center" wrapText="1"/>
    </xf>
    <xf numFmtId="0" fontId="25" fillId="0" borderId="5" xfId="55" applyFont="1" applyBorder="1" applyAlignment="1">
      <alignment horizontal="left" vertical="center" wrapText="1"/>
    </xf>
    <xf numFmtId="0" fontId="25" fillId="0" borderId="23" xfId="55" applyFont="1" applyBorder="1" applyAlignment="1">
      <alignment horizontal="left" vertical="center" wrapText="1"/>
    </xf>
    <xf numFmtId="0" fontId="25" fillId="0" borderId="27" xfId="55" applyFont="1" applyBorder="1" applyAlignment="1">
      <alignment horizontal="left" vertical="center" wrapText="1"/>
    </xf>
    <xf numFmtId="0" fontId="26" fillId="0" borderId="5" xfId="32" applyFont="1" applyBorder="1" applyAlignment="1" applyProtection="1">
      <alignment horizontal="center" vertical="top" wrapText="1"/>
    </xf>
    <xf numFmtId="0" fontId="26" fillId="2" borderId="1" xfId="32" applyFont="1" applyFill="1" applyBorder="1" applyAlignment="1" applyProtection="1">
      <alignment horizontal="center" vertical="center" wrapText="1"/>
    </xf>
    <xf numFmtId="0" fontId="24" fillId="2" borderId="62" xfId="55" applyFont="1" applyFill="1" applyBorder="1" applyAlignment="1">
      <alignment horizontal="center" vertical="center" wrapText="1"/>
    </xf>
    <xf numFmtId="0" fontId="24" fillId="2" borderId="23" xfId="55" applyFont="1" applyFill="1" applyBorder="1" applyAlignment="1">
      <alignment horizontal="center" vertical="center" wrapText="1"/>
    </xf>
    <xf numFmtId="0" fontId="24" fillId="2" borderId="27" xfId="55" applyFont="1" applyFill="1" applyBorder="1" applyAlignment="1">
      <alignment horizontal="center" vertical="center" wrapText="1"/>
    </xf>
    <xf numFmtId="0" fontId="26" fillId="2" borderId="1" xfId="32" applyFont="1" applyFill="1" applyBorder="1" applyAlignment="1" applyProtection="1">
      <alignment horizontal="center" vertical="top" wrapText="1"/>
    </xf>
    <xf numFmtId="0" fontId="19" fillId="7" borderId="43" xfId="32" applyFont="1" applyFill="1" applyBorder="1" applyAlignment="1" applyProtection="1">
      <alignment horizontal="center" vertical="center" wrapText="1"/>
    </xf>
    <xf numFmtId="0" fontId="19" fillId="7" borderId="44" xfId="32" applyFont="1" applyFill="1" applyBorder="1" applyAlignment="1" applyProtection="1">
      <alignment horizontal="center" vertical="center" wrapText="1"/>
    </xf>
    <xf numFmtId="0" fontId="19" fillId="7" borderId="61" xfId="32" applyFont="1" applyFill="1" applyBorder="1" applyAlignment="1" applyProtection="1">
      <alignment horizontal="center" vertical="center" wrapText="1"/>
    </xf>
    <xf numFmtId="0" fontId="26" fillId="0" borderId="128" xfId="32" applyFont="1" applyBorder="1" applyAlignment="1" applyProtection="1">
      <alignment horizontal="center" vertical="center" wrapText="1"/>
    </xf>
    <xf numFmtId="0" fontId="40" fillId="0" borderId="1" xfId="32" applyFont="1" applyBorder="1" applyAlignment="1" applyProtection="1">
      <alignment horizontal="center" vertical="center" textRotation="90" wrapText="1"/>
    </xf>
    <xf numFmtId="0" fontId="40" fillId="0" borderId="5" xfId="32" applyFont="1" applyBorder="1" applyAlignment="1" applyProtection="1">
      <alignment horizontal="center" vertical="center" wrapText="1"/>
    </xf>
    <xf numFmtId="0" fontId="34" fillId="0" borderId="58" xfId="32" applyFont="1" applyBorder="1" applyAlignment="1" applyProtection="1">
      <alignment horizontal="center" vertical="center" wrapText="1"/>
    </xf>
    <xf numFmtId="0" fontId="34" fillId="0" borderId="1" xfId="32" applyFont="1" applyBorder="1" applyAlignment="1" applyProtection="1">
      <alignment horizontal="center" vertical="center" wrapText="1"/>
    </xf>
    <xf numFmtId="0" fontId="55" fillId="0" borderId="5" xfId="32" applyFont="1" applyBorder="1" applyAlignment="1" applyProtection="1">
      <alignment horizontal="center" vertical="top" wrapText="1"/>
    </xf>
    <xf numFmtId="0" fontId="55" fillId="0" borderId="1" xfId="32" applyFont="1" applyBorder="1" applyAlignment="1" applyProtection="1">
      <alignment horizontal="center" vertical="top" wrapText="1"/>
    </xf>
    <xf numFmtId="0" fontId="34" fillId="0" borderId="35" xfId="55" applyFont="1" applyBorder="1" applyAlignment="1">
      <alignment horizontal="center" vertical="center" wrapText="1"/>
    </xf>
    <xf numFmtId="0" fontId="34" fillId="0" borderId="38" xfId="55" applyFont="1" applyBorder="1" applyAlignment="1">
      <alignment horizontal="center" vertical="center" wrapText="1"/>
    </xf>
    <xf numFmtId="0" fontId="34" fillId="0" borderId="32" xfId="55" applyFont="1" applyBorder="1" applyAlignment="1">
      <alignment horizontal="center" vertical="center" wrapText="1"/>
    </xf>
    <xf numFmtId="0" fontId="29" fillId="2" borderId="1" xfId="32" applyFont="1" applyFill="1" applyBorder="1" applyAlignment="1" applyProtection="1">
      <alignment horizontal="center" vertical="center" textRotation="90" wrapText="1"/>
    </xf>
    <xf numFmtId="0" fontId="39" fillId="0" borderId="1" xfId="32" applyFont="1" applyBorder="1" applyAlignment="1" applyProtection="1">
      <alignment horizontal="center" vertical="center" wrapText="1"/>
    </xf>
    <xf numFmtId="0" fontId="40" fillId="0" borderId="58" xfId="32" applyFont="1" applyBorder="1" applyAlignment="1" applyProtection="1">
      <alignment horizontal="center" vertical="center" wrapText="1"/>
    </xf>
    <xf numFmtId="0" fontId="160" fillId="0" borderId="1" xfId="32" applyFont="1" applyBorder="1" applyAlignment="1" applyProtection="1">
      <alignment horizontal="center" vertical="center" wrapText="1"/>
    </xf>
    <xf numFmtId="0" fontId="29" fillId="2" borderId="58" xfId="32" applyFont="1" applyFill="1" applyBorder="1" applyAlignment="1" applyProtection="1">
      <alignment horizontal="center" vertical="center" textRotation="90" wrapText="1"/>
    </xf>
    <xf numFmtId="0" fontId="39" fillId="0" borderId="58" xfId="32" applyFont="1" applyBorder="1" applyAlignment="1" applyProtection="1">
      <alignment horizontal="center" vertical="center" wrapText="1"/>
    </xf>
    <xf numFmtId="0" fontId="131" fillId="0" borderId="55" xfId="32" applyFont="1" applyBorder="1" applyAlignment="1" applyProtection="1">
      <alignment horizontal="center" vertical="center"/>
    </xf>
    <xf numFmtId="0" fontId="131" fillId="0" borderId="56" xfId="32" applyFont="1" applyBorder="1" applyAlignment="1" applyProtection="1">
      <alignment horizontal="center" vertical="center"/>
    </xf>
    <xf numFmtId="0" fontId="159" fillId="7" borderId="48" xfId="32" applyFont="1" applyFill="1" applyBorder="1" applyAlignment="1" applyProtection="1">
      <alignment horizontal="center" vertical="center" wrapText="1"/>
    </xf>
    <xf numFmtId="0" fontId="159" fillId="7" borderId="41" xfId="32" applyFont="1" applyFill="1" applyBorder="1" applyAlignment="1" applyProtection="1">
      <alignment horizontal="center" vertical="center" wrapText="1"/>
    </xf>
    <xf numFmtId="0" fontId="159" fillId="7" borderId="92" xfId="32" applyFont="1" applyFill="1" applyBorder="1" applyAlignment="1" applyProtection="1">
      <alignment horizontal="center" vertical="center" wrapText="1"/>
    </xf>
    <xf numFmtId="0" fontId="26" fillId="2" borderId="5" xfId="32" applyFont="1" applyFill="1" applyBorder="1" applyAlignment="1" applyProtection="1">
      <alignment horizontal="center" vertical="top" wrapText="1"/>
    </xf>
    <xf numFmtId="0" fontId="39" fillId="0" borderId="1" xfId="32" applyFont="1" applyBorder="1" applyAlignment="1" applyProtection="1">
      <alignment horizontal="center" vertical="center" textRotation="90" wrapText="1"/>
    </xf>
    <xf numFmtId="0" fontId="24" fillId="0" borderId="36" xfId="32" applyFont="1" applyBorder="1" applyAlignment="1" applyProtection="1">
      <alignment horizontal="center" vertical="center" wrapText="1"/>
    </xf>
    <xf numFmtId="0" fontId="24" fillId="0" borderId="34" xfId="32" applyFont="1" applyBorder="1" applyAlignment="1" applyProtection="1">
      <alignment horizontal="center" vertical="center" wrapText="1"/>
    </xf>
    <xf numFmtId="0" fontId="39" fillId="0" borderId="1" xfId="32" applyFont="1" applyBorder="1" applyAlignment="1" applyProtection="1">
      <alignment horizontal="center" vertical="top" wrapText="1"/>
    </xf>
    <xf numFmtId="0" fontId="39" fillId="0" borderId="58" xfId="32" applyFont="1" applyBorder="1" applyAlignment="1" applyProtection="1">
      <alignment horizontal="center" vertical="center" textRotation="90" wrapText="1"/>
    </xf>
    <xf numFmtId="0" fontId="20" fillId="2" borderId="62" xfId="55" applyFont="1" applyFill="1" applyBorder="1" applyAlignment="1">
      <alignment vertical="center" wrapText="1"/>
    </xf>
    <xf numFmtId="0" fontId="20" fillId="2" borderId="23" xfId="55" applyFont="1" applyFill="1" applyBorder="1" applyAlignment="1">
      <alignment vertical="center" wrapText="1"/>
    </xf>
    <xf numFmtId="0" fontId="20" fillId="2" borderId="27" xfId="55" applyFont="1" applyFill="1" applyBorder="1" applyAlignment="1">
      <alignment vertical="center" wrapText="1"/>
    </xf>
    <xf numFmtId="0" fontId="30" fillId="0" borderId="55" xfId="32" applyFont="1" applyBorder="1" applyAlignment="1" applyProtection="1">
      <alignment horizontal="center" vertical="center"/>
    </xf>
    <xf numFmtId="0" fontId="30" fillId="0" borderId="56" xfId="32" applyFont="1" applyBorder="1" applyAlignment="1" applyProtection="1">
      <alignment horizontal="center" vertical="center"/>
    </xf>
    <xf numFmtId="0" fontId="148" fillId="7" borderId="48" xfId="32" applyFont="1" applyFill="1" applyBorder="1" applyAlignment="1" applyProtection="1">
      <alignment horizontal="center" vertical="center" wrapText="1"/>
    </xf>
    <xf numFmtId="0" fontId="148" fillId="7" borderId="41" xfId="32" applyFont="1" applyFill="1" applyBorder="1" applyAlignment="1" applyProtection="1">
      <alignment horizontal="center" vertical="center" wrapText="1"/>
    </xf>
    <xf numFmtId="0" fontId="148" fillId="7" borderId="92" xfId="32" applyFont="1" applyFill="1" applyBorder="1" applyAlignment="1" applyProtection="1">
      <alignment horizontal="center" vertical="center" wrapText="1"/>
    </xf>
    <xf numFmtId="0" fontId="34" fillId="0" borderId="5" xfId="32" applyFont="1" applyBorder="1" applyAlignment="1" applyProtection="1">
      <alignment horizontal="center" vertical="top" wrapText="1"/>
    </xf>
    <xf numFmtId="0" fontId="34" fillId="0" borderId="58" xfId="32" applyFont="1" applyBorder="1" applyAlignment="1" applyProtection="1">
      <alignment horizontal="center" vertical="center" textRotation="90" wrapText="1"/>
    </xf>
    <xf numFmtId="0" fontId="34" fillId="0" borderId="1" xfId="32" applyFont="1" applyBorder="1" applyAlignment="1" applyProtection="1">
      <alignment horizontal="center" vertical="center" textRotation="90" wrapText="1"/>
    </xf>
    <xf numFmtId="1" fontId="158" fillId="13" borderId="33" xfId="57" applyNumberFormat="1" applyFont="1" applyFill="1" applyBorder="1" applyAlignment="1" applyProtection="1">
      <alignment horizontal="center" vertical="center"/>
    </xf>
    <xf numFmtId="0" fontId="55" fillId="0" borderId="1" xfId="32" applyFont="1" applyBorder="1" applyAlignment="1" applyProtection="1">
      <alignment horizontal="center" vertical="center" wrapText="1" readingOrder="2"/>
    </xf>
    <xf numFmtId="0" fontId="55" fillId="0" borderId="5" xfId="32" applyFont="1" applyBorder="1" applyAlignment="1" applyProtection="1">
      <alignment horizontal="center" vertical="center" textRotation="90" wrapText="1"/>
    </xf>
    <xf numFmtId="0" fontId="55" fillId="0" borderId="23" xfId="32" applyFont="1" applyBorder="1" applyAlignment="1" applyProtection="1">
      <alignment horizontal="center" vertical="center" textRotation="90" wrapText="1"/>
    </xf>
    <xf numFmtId="0" fontId="55" fillId="0" borderId="24" xfId="32" applyFont="1" applyBorder="1" applyAlignment="1" applyProtection="1">
      <alignment horizontal="center" vertical="center" textRotation="90" wrapText="1"/>
    </xf>
    <xf numFmtId="0" fontId="25" fillId="0" borderId="1" xfId="32" applyFont="1" applyBorder="1" applyAlignment="1" applyProtection="1">
      <alignment horizontal="center" vertical="top" wrapText="1"/>
    </xf>
    <xf numFmtId="0" fontId="55" fillId="0" borderId="58" xfId="32" applyFont="1" applyBorder="1" applyAlignment="1" applyProtection="1">
      <alignment horizontal="center" vertical="center" textRotation="90" wrapText="1"/>
    </xf>
    <xf numFmtId="0" fontId="55" fillId="0" borderId="1" xfId="32" applyFont="1" applyBorder="1" applyAlignment="1" applyProtection="1">
      <alignment horizontal="center" vertical="center" textRotation="90" wrapText="1"/>
    </xf>
    <xf numFmtId="0" fontId="26" fillId="0" borderId="58" xfId="32" applyFont="1" applyBorder="1" applyAlignment="1" applyProtection="1">
      <alignment horizontal="center" vertical="center" wrapText="1"/>
    </xf>
    <xf numFmtId="0" fontId="24" fillId="0" borderId="59" xfId="32" applyFont="1" applyBorder="1" applyAlignment="1" applyProtection="1">
      <alignment horizontal="center" vertical="center" wrapText="1" readingOrder="2"/>
    </xf>
    <xf numFmtId="0" fontId="24" fillId="0" borderId="54" xfId="32" applyFont="1" applyBorder="1" applyAlignment="1" applyProtection="1">
      <alignment horizontal="center" vertical="center" wrapText="1" readingOrder="2"/>
    </xf>
    <xf numFmtId="0" fontId="24" fillId="0" borderId="57" xfId="32" applyFont="1" applyBorder="1" applyAlignment="1" applyProtection="1">
      <alignment horizontal="center" vertical="center" wrapText="1" readingOrder="2"/>
    </xf>
    <xf numFmtId="0" fontId="114" fillId="0" borderId="0" xfId="49" applyFont="1" applyAlignment="1">
      <alignment horizontal="center"/>
    </xf>
    <xf numFmtId="0" fontId="113" fillId="0" borderId="0" xfId="49">
      <alignment vertical="center"/>
    </xf>
    <xf numFmtId="0" fontId="98" fillId="0" borderId="119" xfId="47" applyBorder="1" applyAlignment="1">
      <alignment horizontal="center" vertical="center"/>
    </xf>
    <xf numFmtId="0" fontId="33" fillId="0" borderId="120" xfId="47" applyFont="1" applyBorder="1" applyAlignment="1"/>
    <xf numFmtId="0" fontId="33" fillId="0" borderId="139" xfId="47" applyFont="1" applyBorder="1" applyAlignment="1"/>
    <xf numFmtId="0" fontId="98" fillId="0" borderId="119" xfId="49" applyFont="1" applyBorder="1" applyAlignment="1">
      <alignment horizontal="center" vertical="center"/>
    </xf>
    <xf numFmtId="0" fontId="113" fillId="0" borderId="120" xfId="49" applyBorder="1" applyAlignment="1"/>
    <xf numFmtId="0" fontId="113" fillId="0" borderId="139" xfId="49" applyBorder="1" applyAlignment="1"/>
    <xf numFmtId="0" fontId="59" fillId="0" borderId="119" xfId="49" applyFont="1" applyBorder="1" applyAlignment="1">
      <alignment horizontal="center" vertical="center"/>
    </xf>
    <xf numFmtId="0" fontId="101" fillId="2" borderId="25" xfId="4" applyFont="1" applyFill="1" applyBorder="1" applyAlignment="1">
      <alignment horizontal="center" vertical="center" wrapText="1"/>
    </xf>
    <xf numFmtId="0" fontId="101" fillId="2" borderId="26" xfId="4" applyFont="1" applyFill="1" applyBorder="1" applyAlignment="1">
      <alignment horizontal="center" vertical="center" wrapText="1"/>
    </xf>
    <xf numFmtId="0" fontId="38" fillId="0" borderId="0" xfId="4" applyFont="1" applyAlignment="1">
      <alignment horizontal="center" wrapText="1"/>
    </xf>
    <xf numFmtId="0" fontId="38" fillId="0" borderId="34" xfId="4" applyFont="1" applyBorder="1" applyAlignment="1">
      <alignment horizontal="center" wrapText="1"/>
    </xf>
    <xf numFmtId="0" fontId="5" fillId="0" borderId="30" xfId="4" applyFont="1" applyBorder="1" applyAlignment="1">
      <alignment horizontal="center" wrapText="1"/>
    </xf>
    <xf numFmtId="0" fontId="5" fillId="0" borderId="31" xfId="4" applyFont="1" applyBorder="1" applyAlignment="1">
      <alignment horizontal="center" wrapText="1"/>
    </xf>
    <xf numFmtId="0" fontId="41" fillId="0" borderId="25" xfId="4" applyFont="1" applyBorder="1" applyAlignment="1">
      <alignment horizontal="center" vertical="center" wrapText="1"/>
    </xf>
    <xf numFmtId="0" fontId="41" fillId="0" borderId="6" xfId="4" applyFont="1" applyBorder="1" applyAlignment="1">
      <alignment horizontal="center" vertical="center" wrapText="1"/>
    </xf>
    <xf numFmtId="0" fontId="41" fillId="0" borderId="26" xfId="4" applyFont="1" applyBorder="1" applyAlignment="1">
      <alignment horizontal="center" vertical="center" wrapText="1"/>
    </xf>
    <xf numFmtId="0" fontId="4" fillId="0" borderId="1" xfId="4" applyFont="1" applyBorder="1" applyAlignment="1">
      <alignment horizontal="center" vertical="center" wrapText="1"/>
    </xf>
    <xf numFmtId="14" fontId="4" fillId="0" borderId="25" xfId="4" applyNumberFormat="1" applyFont="1" applyBorder="1" applyAlignment="1">
      <alignment horizontal="center" wrapText="1"/>
    </xf>
    <xf numFmtId="14" fontId="4" fillId="0" borderId="26" xfId="4" applyNumberFormat="1" applyFont="1" applyBorder="1" applyAlignment="1">
      <alignment horizontal="center" wrapText="1"/>
    </xf>
    <xf numFmtId="0" fontId="5" fillId="0" borderId="25" xfId="4" applyFont="1" applyBorder="1" applyAlignment="1">
      <alignment horizontal="center" vertical="center" wrapText="1"/>
    </xf>
    <xf numFmtId="0" fontId="5" fillId="0" borderId="6" xfId="4" applyFont="1" applyBorder="1" applyAlignment="1">
      <alignment horizontal="center" vertical="center" wrapText="1"/>
    </xf>
    <xf numFmtId="0" fontId="5" fillId="0" borderId="26" xfId="4" applyFont="1" applyBorder="1" applyAlignment="1">
      <alignment horizontal="center" vertical="center" wrapText="1"/>
    </xf>
    <xf numFmtId="0" fontId="41" fillId="0" borderId="5" xfId="4" applyFont="1" applyBorder="1" applyAlignment="1">
      <alignment horizontal="center" vertical="top" wrapText="1"/>
    </xf>
    <xf numFmtId="0" fontId="41" fillId="0" borderId="27" xfId="4" applyFont="1" applyBorder="1" applyAlignment="1">
      <alignment horizontal="center" vertical="top" wrapText="1"/>
    </xf>
    <xf numFmtId="0" fontId="38" fillId="0" borderId="5" xfId="4" applyFont="1" applyBorder="1" applyAlignment="1">
      <alignment horizontal="center" vertical="top" wrapText="1"/>
    </xf>
    <xf numFmtId="0" fontId="38" fillId="0" borderId="27" xfId="4" applyFont="1" applyBorder="1" applyAlignment="1">
      <alignment horizontal="center" vertical="top" wrapText="1"/>
    </xf>
    <xf numFmtId="0" fontId="38" fillId="0" borderId="25" xfId="4" applyFont="1" applyBorder="1" applyAlignment="1">
      <alignment horizontal="center" wrapText="1"/>
    </xf>
    <xf numFmtId="0" fontId="38" fillId="0" borderId="26" xfId="4" applyFont="1" applyBorder="1" applyAlignment="1">
      <alignment horizontal="center" wrapText="1"/>
    </xf>
    <xf numFmtId="0" fontId="39" fillId="0" borderId="176" xfId="0" applyFont="1" applyBorder="1" applyAlignment="1">
      <alignment horizontal="right" vertical="center" wrapText="1"/>
    </xf>
    <xf numFmtId="0" fontId="59" fillId="0" borderId="177" xfId="0" applyFont="1" applyBorder="1"/>
    <xf numFmtId="14" fontId="60" fillId="0" borderId="6" xfId="0" applyNumberFormat="1" applyFont="1" applyBorder="1"/>
    <xf numFmtId="14" fontId="60" fillId="0" borderId="26" xfId="0" applyNumberFormat="1" applyFont="1" applyBorder="1"/>
    <xf numFmtId="0" fontId="77" fillId="0" borderId="196" xfId="0" applyFont="1" applyBorder="1" applyAlignment="1">
      <alignment horizontal="center" vertical="center"/>
    </xf>
    <xf numFmtId="0" fontId="77" fillId="0" borderId="94" xfId="0" applyFont="1" applyBorder="1" applyAlignment="1">
      <alignment horizontal="center" vertical="center"/>
    </xf>
    <xf numFmtId="0" fontId="77" fillId="0" borderId="95" xfId="0" applyFont="1" applyBorder="1" applyAlignment="1">
      <alignment horizontal="center" vertical="center"/>
    </xf>
    <xf numFmtId="0" fontId="23" fillId="0" borderId="126" xfId="32" applyFont="1" applyBorder="1" applyAlignment="1" applyProtection="1">
      <alignment horizontal="right" vertical="center" wrapText="1"/>
    </xf>
    <xf numFmtId="0" fontId="23" fillId="0" borderId="127" xfId="32" applyFont="1" applyBorder="1" applyAlignment="1" applyProtection="1">
      <alignment horizontal="right" vertical="center" wrapText="1"/>
    </xf>
    <xf numFmtId="0" fontId="26" fillId="0" borderId="133" xfId="58" applyFont="1" applyBorder="1" applyAlignment="1">
      <alignment horizontal="center" vertical="center"/>
    </xf>
    <xf numFmtId="0" fontId="26" fillId="0" borderId="27" xfId="58" applyFont="1" applyBorder="1" applyAlignment="1">
      <alignment horizontal="center" vertical="center"/>
    </xf>
    <xf numFmtId="0" fontId="26" fillId="0" borderId="27" xfId="58" applyFont="1" applyBorder="1" applyAlignment="1">
      <alignment horizontal="center" vertical="center" wrapText="1"/>
    </xf>
    <xf numFmtId="0" fontId="26" fillId="0" borderId="63" xfId="58" applyFont="1" applyBorder="1" applyAlignment="1">
      <alignment horizontal="center" vertical="center" wrapText="1"/>
    </xf>
    <xf numFmtId="0" fontId="26" fillId="0" borderId="50" xfId="58" applyFont="1" applyBorder="1" applyAlignment="1">
      <alignment horizontal="center" vertical="center" wrapText="1"/>
    </xf>
    <xf numFmtId="0" fontId="26" fillId="0" borderId="42" xfId="58" applyFont="1" applyBorder="1" applyAlignment="1">
      <alignment horizontal="center" vertical="center" wrapText="1"/>
    </xf>
    <xf numFmtId="0" fontId="26" fillId="0" borderId="135" xfId="58" applyFont="1" applyBorder="1" applyAlignment="1">
      <alignment horizontal="center" vertical="center"/>
    </xf>
    <xf numFmtId="0" fontId="26" fillId="0" borderId="50" xfId="58" applyFont="1" applyBorder="1" applyAlignment="1">
      <alignment horizontal="center" vertical="center"/>
    </xf>
    <xf numFmtId="0" fontId="26" fillId="0" borderId="42" xfId="58" applyFont="1" applyBorder="1" applyAlignment="1">
      <alignment horizontal="center" vertical="center"/>
    </xf>
    <xf numFmtId="0" fontId="34" fillId="0" borderId="24" xfId="32" applyFont="1" applyBorder="1" applyAlignment="1" applyProtection="1">
      <alignment horizontal="center" vertical="center" textRotation="90" wrapText="1"/>
    </xf>
    <xf numFmtId="0" fontId="20" fillId="0" borderId="36" xfId="32" applyFont="1" applyBorder="1" applyAlignment="1" applyProtection="1">
      <alignment horizontal="center" vertical="center" wrapText="1"/>
    </xf>
    <xf numFmtId="0" fontId="20" fillId="0" borderId="34" xfId="32" applyFont="1" applyBorder="1" applyAlignment="1" applyProtection="1">
      <alignment horizontal="center" vertical="center" wrapText="1"/>
    </xf>
    <xf numFmtId="0" fontId="20" fillId="0" borderId="35" xfId="32" applyFont="1" applyBorder="1" applyAlignment="1" applyProtection="1">
      <alignment horizontal="center" vertical="center" wrapText="1"/>
    </xf>
    <xf numFmtId="0" fontId="40" fillId="0" borderId="24" xfId="32" applyFont="1" applyBorder="1" applyAlignment="1" applyProtection="1">
      <alignment horizontal="center" vertical="center" wrapText="1"/>
    </xf>
    <xf numFmtId="0" fontId="55" fillId="0" borderId="27" xfId="32" applyFont="1" applyBorder="1" applyAlignment="1" applyProtection="1">
      <alignment horizontal="center" vertical="center" textRotation="90" wrapText="1"/>
    </xf>
    <xf numFmtId="1" fontId="40" fillId="0" borderId="58" xfId="58" applyNumberFormat="1" applyFont="1" applyBorder="1" applyAlignment="1">
      <alignment horizontal="center" vertical="center"/>
    </xf>
    <xf numFmtId="1" fontId="40" fillId="0" borderId="1" xfId="58" applyNumberFormat="1" applyFont="1" applyBorder="1" applyAlignment="1">
      <alignment horizontal="center" vertical="center"/>
    </xf>
    <xf numFmtId="0" fontId="40" fillId="0" borderId="60" xfId="58" applyFont="1" applyBorder="1" applyAlignment="1">
      <alignment horizontal="center" vertical="center" wrapText="1"/>
    </xf>
    <xf numFmtId="0" fontId="40" fillId="0" borderId="53" xfId="58" applyFont="1" applyBorder="1" applyAlignment="1">
      <alignment horizontal="center" vertical="center"/>
    </xf>
    <xf numFmtId="0" fontId="40" fillId="0" borderId="1" xfId="58" applyFont="1" applyBorder="1" applyAlignment="1">
      <alignment horizontal="center" vertical="center"/>
    </xf>
    <xf numFmtId="0" fontId="40" fillId="0" borderId="58" xfId="58" applyFont="1" applyBorder="1" applyAlignment="1">
      <alignment horizontal="center" vertical="center"/>
    </xf>
    <xf numFmtId="0" fontId="25" fillId="0" borderId="1" xfId="58" applyFont="1" applyBorder="1" applyAlignment="1">
      <alignment horizontal="center" vertical="center" wrapText="1"/>
    </xf>
    <xf numFmtId="0" fontId="55" fillId="0" borderId="1" xfId="58" applyFont="1" applyBorder="1" applyAlignment="1">
      <alignment horizontal="center" vertical="center" wrapText="1"/>
    </xf>
    <xf numFmtId="0" fontId="55" fillId="0" borderId="5" xfId="58" applyFont="1" applyBorder="1" applyAlignment="1">
      <alignment horizontal="center" vertical="center" wrapText="1"/>
    </xf>
    <xf numFmtId="0" fontId="39" fillId="0" borderId="5" xfId="58" applyFont="1" applyBorder="1" applyAlignment="1">
      <alignment horizontal="center" vertical="center" wrapText="1"/>
    </xf>
    <xf numFmtId="0" fontId="24" fillId="0" borderId="1" xfId="58" applyFont="1" applyBorder="1" applyAlignment="1">
      <alignment horizontal="center" vertical="center" wrapText="1"/>
    </xf>
    <xf numFmtId="0" fontId="34" fillId="0" borderId="1" xfId="58" applyFont="1" applyBorder="1" applyAlignment="1">
      <alignment horizontal="center" vertical="center" wrapText="1"/>
    </xf>
    <xf numFmtId="0" fontId="26" fillId="0" borderId="106" xfId="58" applyFont="1" applyBorder="1" applyAlignment="1">
      <alignment horizontal="center" vertical="center" wrapText="1"/>
    </xf>
    <xf numFmtId="0" fontId="34" fillId="0" borderId="55" xfId="58" applyFont="1" applyBorder="1" applyAlignment="1">
      <alignment horizontal="center" vertical="center"/>
    </xf>
    <xf numFmtId="0" fontId="34" fillId="0" borderId="56" xfId="58" applyFont="1" applyBorder="1" applyAlignment="1">
      <alignment horizontal="center" vertical="center"/>
    </xf>
    <xf numFmtId="0" fontId="153" fillId="7" borderId="48" xfId="58" applyFont="1" applyFill="1" applyBorder="1" applyAlignment="1">
      <alignment horizontal="center" vertical="center" wrapText="1"/>
    </xf>
    <xf numFmtId="0" fontId="153" fillId="7" borderId="41" xfId="58" applyFont="1" applyFill="1" applyBorder="1" applyAlignment="1">
      <alignment horizontal="center" vertical="center" wrapText="1"/>
    </xf>
    <xf numFmtId="0" fontId="153" fillId="7" borderId="92" xfId="58" applyFont="1" applyFill="1" applyBorder="1" applyAlignment="1">
      <alignment horizontal="center" vertical="center" wrapText="1"/>
    </xf>
    <xf numFmtId="0" fontId="40" fillId="0" borderId="128" xfId="56" applyFont="1" applyBorder="1" applyAlignment="1">
      <alignment horizontal="center" vertical="center"/>
    </xf>
    <xf numFmtId="0" fontId="40" fillId="0" borderId="128" xfId="58" applyFont="1" applyBorder="1" applyAlignment="1">
      <alignment horizontal="center" vertical="center" wrapText="1"/>
    </xf>
    <xf numFmtId="0" fontId="26" fillId="0" borderId="126" xfId="58" applyFont="1" applyBorder="1" applyAlignment="1">
      <alignment horizontal="center" vertical="center" wrapText="1"/>
    </xf>
    <xf numFmtId="0" fontId="26" fillId="0" borderId="127" xfId="58" applyFont="1" applyBorder="1" applyAlignment="1">
      <alignment horizontal="center" vertical="center" wrapText="1"/>
    </xf>
    <xf numFmtId="0" fontId="26" fillId="0" borderId="128" xfId="58" applyFont="1" applyBorder="1" applyAlignment="1">
      <alignment horizontal="center" vertical="center" wrapText="1"/>
    </xf>
    <xf numFmtId="0" fontId="26" fillId="0" borderId="36" xfId="58" applyFont="1" applyBorder="1" applyAlignment="1">
      <alignment horizontal="right" vertical="top" wrapText="1"/>
    </xf>
    <xf numFmtId="0" fontId="26" fillId="0" borderId="34" xfId="58" applyFont="1" applyBorder="1" applyAlignment="1">
      <alignment horizontal="right" vertical="top" wrapText="1"/>
    </xf>
    <xf numFmtId="0" fontId="26" fillId="0" borderId="91" xfId="58" applyFont="1" applyBorder="1" applyAlignment="1">
      <alignment horizontal="right" vertical="top" wrapText="1"/>
    </xf>
    <xf numFmtId="0" fontId="26" fillId="0" borderId="45" xfId="58" applyFont="1" applyBorder="1" applyAlignment="1">
      <alignment horizontal="right" vertical="top" wrapText="1"/>
    </xf>
    <xf numFmtId="0" fontId="26" fillId="0" borderId="9" xfId="58" applyFont="1" applyBorder="1" applyAlignment="1">
      <alignment horizontal="right" vertical="top" wrapText="1"/>
    </xf>
    <xf numFmtId="0" fontId="26" fillId="0" borderId="22" xfId="58" applyFont="1" applyBorder="1" applyAlignment="1">
      <alignment horizontal="right" vertical="top" wrapText="1"/>
    </xf>
    <xf numFmtId="0" fontId="40" fillId="0" borderId="5" xfId="58" applyFont="1" applyBorder="1" applyAlignment="1">
      <alignment horizontal="center" vertical="center"/>
    </xf>
    <xf numFmtId="0" fontId="40" fillId="0" borderId="1" xfId="58" applyFont="1" applyBorder="1" applyAlignment="1">
      <alignment horizontal="center" vertical="center" wrapText="1"/>
    </xf>
    <xf numFmtId="0" fontId="40" fillId="0" borderId="5" xfId="58" applyFont="1" applyBorder="1" applyAlignment="1">
      <alignment horizontal="center" vertical="center" wrapText="1"/>
    </xf>
    <xf numFmtId="0" fontId="25" fillId="0" borderId="5" xfId="56" applyFont="1" applyBorder="1" applyAlignment="1">
      <alignment horizontal="left" vertical="center" wrapText="1"/>
    </xf>
    <xf numFmtId="0" fontId="25" fillId="0" borderId="23" xfId="56" applyFont="1" applyBorder="1" applyAlignment="1">
      <alignment horizontal="left" vertical="center" wrapText="1"/>
    </xf>
    <xf numFmtId="0" fontId="25" fillId="0" borderId="27" xfId="56" applyFont="1" applyBorder="1" applyAlignment="1">
      <alignment horizontal="left" vertical="center" wrapText="1"/>
    </xf>
    <xf numFmtId="0" fontId="24" fillId="0" borderId="35" xfId="56" applyFont="1" applyBorder="1" applyAlignment="1">
      <alignment horizontal="center" vertical="center" wrapText="1"/>
    </xf>
    <xf numFmtId="0" fontId="24" fillId="0" borderId="38" xfId="56" applyFont="1" applyBorder="1" applyAlignment="1">
      <alignment horizontal="center" vertical="center" wrapText="1"/>
    </xf>
    <xf numFmtId="0" fontId="24" fillId="0" borderId="32" xfId="56" applyFont="1" applyBorder="1" applyAlignment="1">
      <alignment horizontal="center" vertical="center" wrapText="1"/>
    </xf>
    <xf numFmtId="0" fontId="29" fillId="2" borderId="1" xfId="58" applyFont="1" applyFill="1" applyBorder="1" applyAlignment="1">
      <alignment horizontal="center" vertical="center" textRotation="90" wrapText="1"/>
    </xf>
    <xf numFmtId="0" fontId="29" fillId="2" borderId="5" xfId="58" applyFont="1" applyFill="1" applyBorder="1" applyAlignment="1">
      <alignment horizontal="center" vertical="center" textRotation="90" wrapText="1"/>
    </xf>
    <xf numFmtId="0" fontId="26" fillId="0" borderId="5" xfId="58" applyFont="1" applyBorder="1" applyAlignment="1">
      <alignment horizontal="center" vertical="top" wrapText="1"/>
    </xf>
    <xf numFmtId="0" fontId="40" fillId="0" borderId="62" xfId="58" applyFont="1" applyBorder="1" applyAlignment="1">
      <alignment horizontal="center" vertical="center"/>
    </xf>
    <xf numFmtId="0" fontId="40" fillId="0" borderId="23" xfId="58" applyFont="1" applyBorder="1" applyAlignment="1">
      <alignment horizontal="center" vertical="center"/>
    </xf>
    <xf numFmtId="0" fontId="40" fillId="0" borderId="27" xfId="58" applyFont="1" applyBorder="1" applyAlignment="1">
      <alignment horizontal="center" vertical="center"/>
    </xf>
    <xf numFmtId="0" fontId="39" fillId="0" borderId="1" xfId="58" applyFont="1" applyBorder="1" applyAlignment="1">
      <alignment horizontal="center" vertical="center" wrapText="1"/>
    </xf>
    <xf numFmtId="0" fontId="29" fillId="2" borderId="58" xfId="58" applyFont="1" applyFill="1" applyBorder="1" applyAlignment="1">
      <alignment horizontal="center" vertical="center" textRotation="90" wrapText="1"/>
    </xf>
    <xf numFmtId="0" fontId="25" fillId="0" borderId="62" xfId="56" applyFont="1" applyBorder="1" applyAlignment="1">
      <alignment horizontal="left" vertical="center" wrapText="1"/>
    </xf>
    <xf numFmtId="0" fontId="24" fillId="0" borderId="62" xfId="56" applyFont="1" applyBorder="1" applyAlignment="1">
      <alignment horizontal="center" vertical="center" wrapText="1"/>
    </xf>
    <xf numFmtId="0" fontId="24" fillId="0" borderId="23" xfId="56" applyFont="1" applyBorder="1" applyAlignment="1">
      <alignment horizontal="center" vertical="center" wrapText="1"/>
    </xf>
    <xf numFmtId="0" fontId="24" fillId="0" borderId="27" xfId="56" applyFont="1" applyBorder="1" applyAlignment="1">
      <alignment horizontal="center" vertical="center" wrapText="1"/>
    </xf>
    <xf numFmtId="0" fontId="26" fillId="0" borderId="1" xfId="58" applyFont="1" applyBorder="1" applyAlignment="1">
      <alignment horizontal="center" vertical="top" wrapText="1"/>
    </xf>
    <xf numFmtId="0" fontId="55" fillId="0" borderId="58" xfId="58" applyFont="1" applyBorder="1" applyAlignment="1">
      <alignment horizontal="center" vertical="center" wrapText="1"/>
    </xf>
    <xf numFmtId="0" fontId="25" fillId="0" borderId="62" xfId="56" applyFont="1" applyBorder="1" applyAlignment="1">
      <alignment horizontal="center" vertical="center" wrapText="1"/>
    </xf>
    <xf numFmtId="0" fontId="25" fillId="0" borderId="23" xfId="56" applyFont="1" applyBorder="1" applyAlignment="1">
      <alignment horizontal="center" vertical="center"/>
    </xf>
    <xf numFmtId="0" fontId="25" fillId="0" borderId="24" xfId="56" applyFont="1" applyBorder="1" applyAlignment="1">
      <alignment horizontal="center" vertical="center"/>
    </xf>
    <xf numFmtId="0" fontId="39" fillId="0" borderId="58" xfId="58" applyFont="1" applyBorder="1" applyAlignment="1">
      <alignment horizontal="center" vertical="center" wrapText="1"/>
    </xf>
    <xf numFmtId="0" fontId="26" fillId="0" borderId="58" xfId="58" applyFont="1" applyBorder="1" applyAlignment="1">
      <alignment horizontal="center" vertical="center" wrapText="1"/>
    </xf>
    <xf numFmtId="0" fontId="26" fillId="0" borderId="1" xfId="58" applyFont="1" applyBorder="1" applyAlignment="1">
      <alignment horizontal="center" vertical="center" wrapText="1"/>
    </xf>
    <xf numFmtId="0" fontId="25" fillId="0" borderId="58" xfId="58" applyFont="1" applyBorder="1" applyAlignment="1">
      <alignment horizontal="center" vertical="center" wrapText="1"/>
    </xf>
    <xf numFmtId="0" fontId="34" fillId="0" borderId="1" xfId="58" applyFont="1" applyBorder="1" applyAlignment="1">
      <alignment vertical="center" wrapText="1"/>
    </xf>
    <xf numFmtId="0" fontId="55" fillId="0" borderId="1" xfId="58" applyFont="1" applyBorder="1" applyAlignment="1">
      <alignment vertical="center" wrapText="1"/>
    </xf>
    <xf numFmtId="0" fontId="40" fillId="0" borderId="58" xfId="58" applyFont="1" applyBorder="1" applyAlignment="1">
      <alignment horizontal="center" vertical="center" wrapText="1"/>
    </xf>
    <xf numFmtId="0" fontId="24" fillId="0" borderId="62" xfId="58" applyFont="1" applyBorder="1" applyAlignment="1">
      <alignment horizontal="center" vertical="center" wrapText="1"/>
    </xf>
    <xf numFmtId="0" fontId="24" fillId="0" borderId="23" xfId="58" applyFont="1" applyBorder="1" applyAlignment="1">
      <alignment horizontal="center" vertical="center" wrapText="1"/>
    </xf>
    <xf numFmtId="0" fontId="24" fillId="0" borderId="24" xfId="58" applyFont="1" applyBorder="1" applyAlignment="1">
      <alignment horizontal="center" vertical="center" wrapText="1"/>
    </xf>
    <xf numFmtId="0" fontId="24" fillId="0" borderId="59" xfId="58" applyFont="1" applyBorder="1" applyAlignment="1">
      <alignment horizontal="center" vertical="center" wrapText="1"/>
    </xf>
    <xf numFmtId="0" fontId="24" fillId="0" borderId="54" xfId="58" applyFont="1" applyBorder="1" applyAlignment="1">
      <alignment horizontal="center" vertical="center" wrapText="1"/>
    </xf>
    <xf numFmtId="0" fontId="24" fillId="0" borderId="57" xfId="58" applyFont="1" applyBorder="1" applyAlignment="1">
      <alignment horizontal="center" vertical="center" wrapText="1"/>
    </xf>
    <xf numFmtId="0" fontId="24" fillId="0" borderId="53" xfId="58" applyFont="1" applyBorder="1" applyAlignment="1">
      <alignment horizontal="center" vertical="center"/>
    </xf>
    <xf numFmtId="0" fontId="24" fillId="0" borderId="1" xfId="58" applyFont="1" applyBorder="1" applyAlignment="1">
      <alignment horizontal="center" vertical="center"/>
    </xf>
    <xf numFmtId="0" fontId="24" fillId="0" borderId="55" xfId="58" applyFont="1" applyBorder="1" applyAlignment="1">
      <alignment horizontal="center" vertical="center"/>
    </xf>
    <xf numFmtId="0" fontId="24" fillId="0" borderId="56" xfId="58" applyFont="1" applyBorder="1" applyAlignment="1">
      <alignment horizontal="center" vertical="center"/>
    </xf>
    <xf numFmtId="0" fontId="24" fillId="0" borderId="56" xfId="58" applyFont="1" applyBorder="1" applyAlignment="1">
      <alignment horizontal="center" vertical="center" wrapText="1"/>
    </xf>
    <xf numFmtId="0" fontId="25" fillId="0" borderId="1" xfId="58" applyFont="1" applyBorder="1" applyAlignment="1">
      <alignment horizontal="center" vertical="center"/>
    </xf>
    <xf numFmtId="0" fontId="25" fillId="0" borderId="56" xfId="58" applyFont="1" applyBorder="1" applyAlignment="1">
      <alignment horizontal="center" vertical="center"/>
    </xf>
    <xf numFmtId="0" fontId="20" fillId="0" borderId="58" xfId="58" applyFont="1" applyBorder="1" applyAlignment="1">
      <alignment horizontal="center" vertical="center" textRotation="90"/>
    </xf>
    <xf numFmtId="0" fontId="20" fillId="0" borderId="1" xfId="58" applyFont="1" applyBorder="1" applyAlignment="1">
      <alignment horizontal="center" vertical="center" textRotation="90"/>
    </xf>
    <xf numFmtId="0" fontId="20" fillId="0" borderId="56" xfId="58" applyFont="1" applyBorder="1" applyAlignment="1">
      <alignment horizontal="center" vertical="center" textRotation="90"/>
    </xf>
    <xf numFmtId="0" fontId="23" fillId="0" borderId="58" xfId="58" applyFont="1" applyBorder="1" applyAlignment="1">
      <alignment horizontal="center" vertical="center" textRotation="90" wrapText="1"/>
    </xf>
    <xf numFmtId="0" fontId="23" fillId="0" borderId="1" xfId="58" applyFont="1" applyBorder="1" applyAlignment="1">
      <alignment horizontal="center" vertical="center" textRotation="90" wrapText="1"/>
    </xf>
    <xf numFmtId="0" fontId="23" fillId="0" borderId="56" xfId="58" applyFont="1" applyBorder="1" applyAlignment="1">
      <alignment horizontal="center" vertical="center" textRotation="90" wrapText="1"/>
    </xf>
    <xf numFmtId="0" fontId="20" fillId="0" borderId="58" xfId="58" applyFont="1" applyBorder="1" applyAlignment="1">
      <alignment horizontal="center" vertical="center"/>
    </xf>
    <xf numFmtId="0" fontId="20" fillId="0" borderId="1" xfId="58" applyFont="1" applyBorder="1" applyAlignment="1">
      <alignment horizontal="center" vertical="center"/>
    </xf>
    <xf numFmtId="0" fontId="20" fillId="0" borderId="56" xfId="58" applyFont="1" applyBorder="1" applyAlignment="1">
      <alignment horizontal="center" vertical="center"/>
    </xf>
    <xf numFmtId="0" fontId="25" fillId="0" borderId="64" xfId="58" applyFont="1" applyBorder="1" applyAlignment="1">
      <alignment horizontal="center" vertical="center"/>
    </xf>
    <xf numFmtId="0" fontId="25" fillId="0" borderId="66" xfId="58" applyFont="1" applyBorder="1" applyAlignment="1">
      <alignment horizontal="center" vertical="center"/>
    </xf>
    <xf numFmtId="0" fontId="25" fillId="0" borderId="134" xfId="58" applyFont="1" applyBorder="1" applyAlignment="1">
      <alignment horizontal="center" vertical="center"/>
    </xf>
    <xf numFmtId="0" fontId="25" fillId="0" borderId="62" xfId="58" applyFont="1" applyBorder="1" applyAlignment="1">
      <alignment horizontal="center" vertical="center" wrapText="1"/>
    </xf>
    <xf numFmtId="0" fontId="25" fillId="0" borderId="23" xfId="58" applyFont="1" applyBorder="1" applyAlignment="1">
      <alignment horizontal="center" vertical="center"/>
    </xf>
    <xf numFmtId="0" fontId="25" fillId="0" borderId="27" xfId="58" applyFont="1" applyBorder="1" applyAlignment="1">
      <alignment horizontal="center" vertical="center"/>
    </xf>
    <xf numFmtId="0" fontId="26" fillId="0" borderId="5" xfId="58" applyFont="1" applyBorder="1" applyAlignment="1">
      <alignment horizontal="center" vertical="center" wrapText="1"/>
    </xf>
    <xf numFmtId="0" fontId="4" fillId="0" borderId="0" xfId="56" applyFont="1" applyAlignment="1">
      <alignment horizontal="center" vertical="center"/>
    </xf>
    <xf numFmtId="0" fontId="1" fillId="0" borderId="0" xfId="56" applyFont="1" applyAlignment="1">
      <alignment horizontal="center" vertical="center"/>
    </xf>
    <xf numFmtId="0" fontId="37" fillId="3" borderId="0" xfId="56" applyFont="1" applyFill="1" applyAlignment="1">
      <alignment horizontal="center" vertical="center"/>
    </xf>
    <xf numFmtId="0" fontId="37" fillId="3" borderId="8" xfId="56" applyFont="1" applyFill="1" applyBorder="1" applyAlignment="1">
      <alignment horizontal="center" vertical="center"/>
    </xf>
    <xf numFmtId="0" fontId="8" fillId="0" borderId="0" xfId="56" applyFont="1" applyAlignment="1">
      <alignment horizontal="left" vertical="center"/>
    </xf>
    <xf numFmtId="0" fontId="8" fillId="0" borderId="8" xfId="56" applyFont="1" applyBorder="1" applyAlignment="1">
      <alignment horizontal="left" vertical="center"/>
    </xf>
    <xf numFmtId="0" fontId="40" fillId="2" borderId="19" xfId="56" applyFont="1" applyFill="1" applyBorder="1" applyAlignment="1">
      <alignment horizontal="center" vertical="center"/>
    </xf>
    <xf numFmtId="0" fontId="40" fillId="2" borderId="7" xfId="56" applyFont="1" applyFill="1" applyBorder="1" applyAlignment="1">
      <alignment horizontal="center" vertical="center"/>
    </xf>
    <xf numFmtId="0" fontId="40" fillId="2" borderId="20" xfId="56" applyFont="1" applyFill="1" applyBorder="1" applyAlignment="1">
      <alignment horizontal="center" vertical="center"/>
    </xf>
    <xf numFmtId="0" fontId="40" fillId="2" borderId="21" xfId="56" applyFont="1" applyFill="1" applyBorder="1" applyAlignment="1">
      <alignment horizontal="center" vertical="center"/>
    </xf>
    <xf numFmtId="0" fontId="40" fillId="2" borderId="9" xfId="56" applyFont="1" applyFill="1" applyBorder="1" applyAlignment="1">
      <alignment horizontal="center" vertical="center"/>
    </xf>
    <xf numFmtId="0" fontId="40" fillId="2" borderId="22" xfId="56" applyFont="1" applyFill="1" applyBorder="1" applyAlignment="1">
      <alignment horizontal="center" vertical="center"/>
    </xf>
    <xf numFmtId="0" fontId="23" fillId="7" borderId="43" xfId="58" applyFont="1" applyFill="1" applyBorder="1" applyAlignment="1">
      <alignment horizontal="center" vertical="center" wrapText="1"/>
    </xf>
    <xf numFmtId="0" fontId="23" fillId="7" borderId="44" xfId="58" applyFont="1" applyFill="1" applyBorder="1" applyAlignment="1">
      <alignment horizontal="center" vertical="center" wrapText="1"/>
    </xf>
    <xf numFmtId="0" fontId="23" fillId="7" borderId="61" xfId="58" applyFont="1" applyFill="1" applyBorder="1" applyAlignment="1">
      <alignment horizontal="center" vertical="center" wrapText="1"/>
    </xf>
    <xf numFmtId="0" fontId="24" fillId="0" borderId="28" xfId="58" applyFont="1" applyBorder="1" applyAlignment="1">
      <alignment horizontal="center" vertical="center" wrapText="1"/>
    </xf>
    <xf numFmtId="0" fontId="24" fillId="0" borderId="37" xfId="58" applyFont="1" applyBorder="1" applyAlignment="1">
      <alignment horizontal="center" vertical="center" wrapText="1"/>
    </xf>
    <xf numFmtId="0" fontId="24" fillId="0" borderId="45" xfId="58" applyFont="1" applyBorder="1" applyAlignment="1">
      <alignment horizontal="center" vertical="center" wrapText="1"/>
    </xf>
    <xf numFmtId="0" fontId="25" fillId="0" borderId="60" xfId="58" applyFont="1" applyBorder="1" applyAlignment="1">
      <alignment horizontal="center" vertical="center" wrapText="1"/>
    </xf>
    <xf numFmtId="0" fontId="25" fillId="0" borderId="59" xfId="58" applyFont="1" applyBorder="1" applyAlignment="1">
      <alignment horizontal="center" vertical="center" wrapText="1"/>
    </xf>
    <xf numFmtId="0" fontId="25" fillId="0" borderId="53" xfId="58" applyFont="1" applyBorder="1" applyAlignment="1">
      <alignment horizontal="center" vertical="center" wrapText="1"/>
    </xf>
    <xf numFmtId="0" fontId="25" fillId="0" borderId="54" xfId="58" applyFont="1" applyBorder="1" applyAlignment="1">
      <alignment horizontal="center" vertical="center" wrapText="1"/>
    </xf>
    <xf numFmtId="0" fontId="40" fillId="0" borderId="61" xfId="32" applyFont="1" applyBorder="1" applyAlignment="1" applyProtection="1">
      <alignment horizontal="center" vertical="center"/>
    </xf>
    <xf numFmtId="0" fontId="34" fillId="0" borderId="100" xfId="58" applyFont="1" applyBorder="1" applyAlignment="1">
      <alignment horizontal="center" vertical="center"/>
    </xf>
    <xf numFmtId="0" fontId="34" fillId="0" borderId="41" xfId="58" applyFont="1" applyBorder="1" applyAlignment="1">
      <alignment horizontal="center" vertical="center"/>
    </xf>
    <xf numFmtId="0" fontId="34" fillId="0" borderId="49" xfId="58" applyFont="1" applyBorder="1" applyAlignment="1">
      <alignment horizontal="center" vertical="center"/>
    </xf>
    <xf numFmtId="0" fontId="148" fillId="7" borderId="48" xfId="58" applyFont="1" applyFill="1" applyBorder="1" applyAlignment="1">
      <alignment horizontal="center" vertical="center" wrapText="1"/>
    </xf>
    <xf numFmtId="0" fontId="148" fillId="7" borderId="41" xfId="58" applyFont="1" applyFill="1" applyBorder="1" applyAlignment="1">
      <alignment horizontal="center" vertical="center" wrapText="1"/>
    </xf>
    <xf numFmtId="0" fontId="148" fillId="7" borderId="92" xfId="58" applyFont="1" applyFill="1" applyBorder="1" applyAlignment="1">
      <alignment horizontal="center" vertical="center" wrapText="1"/>
    </xf>
    <xf numFmtId="0" fontId="29" fillId="13" borderId="5" xfId="32" applyFont="1" applyFill="1" applyBorder="1" applyAlignment="1" applyProtection="1">
      <alignment horizontal="center" vertical="center" textRotation="90" wrapText="1"/>
    </xf>
    <xf numFmtId="0" fontId="29" fillId="13" borderId="23" xfId="32" applyFont="1" applyFill="1" applyBorder="1" applyAlignment="1" applyProtection="1">
      <alignment horizontal="center" vertical="center" textRotation="90" wrapText="1"/>
    </xf>
    <xf numFmtId="0" fontId="29" fillId="13" borderId="24" xfId="32" applyFont="1" applyFill="1" applyBorder="1" applyAlignment="1" applyProtection="1">
      <alignment horizontal="center" vertical="center" textRotation="90" wrapText="1"/>
    </xf>
    <xf numFmtId="0" fontId="25" fillId="0" borderId="34" xfId="32" applyFont="1" applyBorder="1" applyAlignment="1" applyProtection="1">
      <alignment horizontal="center" vertical="center" wrapText="1"/>
    </xf>
    <xf numFmtId="0" fontId="34" fillId="0" borderId="62" xfId="32" applyFont="1" applyBorder="1" applyAlignment="1" applyProtection="1">
      <alignment horizontal="center" vertical="center" wrapText="1"/>
    </xf>
    <xf numFmtId="0" fontId="34" fillId="0" borderId="23" xfId="32" applyFont="1" applyBorder="1" applyAlignment="1" applyProtection="1">
      <alignment horizontal="center" vertical="center" wrapText="1"/>
    </xf>
    <xf numFmtId="0" fontId="34" fillId="0" borderId="24" xfId="32" applyFont="1" applyBorder="1" applyAlignment="1" applyProtection="1">
      <alignment horizontal="center" vertical="center" wrapText="1"/>
    </xf>
    <xf numFmtId="0" fontId="55" fillId="0" borderId="48" xfId="32" applyFont="1" applyBorder="1" applyAlignment="1" applyProtection="1">
      <alignment horizontal="center" vertical="center" wrapText="1"/>
    </xf>
    <xf numFmtId="0" fontId="55" fillId="0" borderId="49" xfId="32" applyFont="1" applyBorder="1" applyAlignment="1" applyProtection="1">
      <alignment horizontal="center" vertical="center" wrapText="1"/>
    </xf>
    <xf numFmtId="0" fontId="55" fillId="0" borderId="41" xfId="32" applyFont="1" applyBorder="1" applyAlignment="1" applyProtection="1">
      <alignment horizontal="center" vertical="center" wrapText="1"/>
    </xf>
    <xf numFmtId="0" fontId="29" fillId="13" borderId="62" xfId="32" applyFont="1" applyFill="1" applyBorder="1" applyAlignment="1" applyProtection="1">
      <alignment horizontal="center" vertical="center" textRotation="90" wrapText="1"/>
    </xf>
    <xf numFmtId="0" fontId="29" fillId="13" borderId="27" xfId="32" applyFont="1" applyFill="1" applyBorder="1" applyAlignment="1" applyProtection="1">
      <alignment horizontal="center" vertical="center" textRotation="90" wrapText="1"/>
    </xf>
    <xf numFmtId="0" fontId="25" fillId="0" borderId="62" xfId="55" applyFont="1" applyBorder="1" applyAlignment="1">
      <alignment horizontal="left" vertical="center" wrapText="1"/>
    </xf>
    <xf numFmtId="0" fontId="55" fillId="0" borderId="25" xfId="32" applyFont="1" applyBorder="1" applyAlignment="1" applyProtection="1">
      <alignment horizontal="center" vertical="center" wrapText="1"/>
    </xf>
    <xf numFmtId="0" fontId="55" fillId="0" borderId="26" xfId="32" applyFont="1" applyBorder="1" applyAlignment="1" applyProtection="1">
      <alignment horizontal="center" vertical="center" wrapText="1"/>
    </xf>
    <xf numFmtId="0" fontId="55" fillId="0" borderId="6" xfId="32" applyFont="1" applyBorder="1" applyAlignment="1" applyProtection="1">
      <alignment horizontal="center" vertical="center" wrapText="1"/>
    </xf>
    <xf numFmtId="0" fontId="39" fillId="0" borderId="62" xfId="32" applyFont="1" applyBorder="1" applyAlignment="1" applyProtection="1">
      <alignment horizontal="center" vertical="center" wrapText="1"/>
    </xf>
    <xf numFmtId="0" fontId="55" fillId="0" borderId="62" xfId="32" applyFont="1" applyBorder="1" applyAlignment="1" applyProtection="1">
      <alignment horizontal="center" vertical="center" textRotation="90" wrapText="1"/>
    </xf>
    <xf numFmtId="0" fontId="20" fillId="0" borderId="62" xfId="55" applyFont="1" applyBorder="1" applyAlignment="1">
      <alignment horizontal="center" vertical="center" wrapText="1"/>
    </xf>
    <xf numFmtId="0" fontId="20" fillId="0" borderId="23" xfId="55" applyFont="1" applyBorder="1" applyAlignment="1">
      <alignment horizontal="center" vertical="center" wrapText="1"/>
    </xf>
    <xf numFmtId="0" fontId="20" fillId="0" borderId="27" xfId="55" applyFont="1" applyBorder="1" applyAlignment="1">
      <alignment horizontal="center" vertical="center" wrapText="1"/>
    </xf>
    <xf numFmtId="0" fontId="55" fillId="0" borderId="25" xfId="32" applyFont="1" applyBorder="1" applyAlignment="1" applyProtection="1">
      <alignment horizontal="right" vertical="center" wrapText="1"/>
    </xf>
    <xf numFmtId="0" fontId="55" fillId="0" borderId="26" xfId="32" applyFont="1" applyBorder="1" applyAlignment="1" applyProtection="1">
      <alignment horizontal="right" vertical="center" wrapText="1"/>
    </xf>
    <xf numFmtId="0" fontId="24" fillId="0" borderId="26" xfId="32" applyFont="1" applyBorder="1" applyAlignment="1" applyProtection="1">
      <alignment horizontal="center" vertical="center"/>
    </xf>
    <xf numFmtId="0" fontId="24" fillId="0" borderId="5" xfId="32" applyFont="1" applyBorder="1" applyAlignment="1" applyProtection="1">
      <alignment horizontal="center" vertical="center" wrapText="1"/>
    </xf>
    <xf numFmtId="0" fontId="23" fillId="0" borderId="43" xfId="32" applyFont="1" applyBorder="1" applyAlignment="1" applyProtection="1">
      <alignment horizontal="center" vertical="center" wrapText="1"/>
    </xf>
    <xf numFmtId="0" fontId="23" fillId="0" borderId="44" xfId="32" applyFont="1" applyBorder="1" applyAlignment="1" applyProtection="1">
      <alignment horizontal="center" vertical="center" wrapText="1"/>
    </xf>
    <xf numFmtId="0" fontId="23" fillId="0" borderId="61" xfId="32" applyFont="1" applyBorder="1" applyAlignment="1" applyProtection="1">
      <alignment horizontal="center" vertical="center" wrapText="1"/>
    </xf>
    <xf numFmtId="0" fontId="40" fillId="0" borderId="43" xfId="32" applyFont="1" applyBorder="1" applyAlignment="1" applyProtection="1">
      <alignment horizontal="center" vertical="center"/>
    </xf>
    <xf numFmtId="0" fontId="20" fillId="0" borderId="5" xfId="55" applyFont="1" applyBorder="1" applyAlignment="1">
      <alignment horizontal="center" vertical="center" wrapText="1"/>
    </xf>
    <xf numFmtId="0" fontId="26" fillId="0" borderId="25" xfId="32" applyFont="1" applyBorder="1" applyAlignment="1" applyProtection="1">
      <alignment horizontal="center" vertical="top" wrapText="1"/>
    </xf>
    <xf numFmtId="0" fontId="26" fillId="0" borderId="26" xfId="32" applyFont="1" applyBorder="1" applyAlignment="1" applyProtection="1">
      <alignment horizontal="center" vertical="top" wrapText="1"/>
    </xf>
    <xf numFmtId="0" fontId="34" fillId="0" borderId="48" xfId="32" applyFont="1" applyBorder="1" applyAlignment="1" applyProtection="1">
      <alignment horizontal="right" vertical="center" wrapText="1"/>
    </xf>
    <xf numFmtId="0" fontId="34" fillId="0" borderId="49" xfId="32" applyFont="1" applyBorder="1" applyAlignment="1" applyProtection="1">
      <alignment horizontal="right" vertical="center" wrapText="1"/>
    </xf>
    <xf numFmtId="0" fontId="34" fillId="0" borderId="41" xfId="32" applyFont="1" applyBorder="1" applyAlignment="1" applyProtection="1">
      <alignment horizontal="right" vertical="center" wrapText="1"/>
    </xf>
    <xf numFmtId="0" fontId="34" fillId="0" borderId="25" xfId="32" applyFont="1" applyBorder="1" applyAlignment="1" applyProtection="1">
      <alignment horizontal="center" vertical="center" wrapText="1"/>
    </xf>
    <xf numFmtId="0" fontId="34" fillId="0" borderId="26" xfId="32" applyFont="1" applyBorder="1" applyAlignment="1" applyProtection="1">
      <alignment horizontal="center" vertical="center" wrapText="1"/>
    </xf>
    <xf numFmtId="0" fontId="34" fillId="0" borderId="62" xfId="32" applyFont="1" applyBorder="1" applyAlignment="1" applyProtection="1">
      <alignment horizontal="center" vertical="center"/>
    </xf>
    <xf numFmtId="0" fontId="34" fillId="0" borderId="23" xfId="32" applyFont="1" applyBorder="1" applyAlignment="1" applyProtection="1">
      <alignment horizontal="center" vertical="center"/>
    </xf>
    <xf numFmtId="0" fontId="34" fillId="0" borderId="24" xfId="32" applyFont="1" applyBorder="1" applyAlignment="1" applyProtection="1">
      <alignment horizontal="center" vertical="center"/>
    </xf>
    <xf numFmtId="0" fontId="34" fillId="0" borderId="6" xfId="32" applyFont="1" applyBorder="1" applyAlignment="1" applyProtection="1">
      <alignment horizontal="center" vertical="center" wrapText="1"/>
    </xf>
    <xf numFmtId="0" fontId="26" fillId="0" borderId="36" xfId="32" applyFont="1" applyBorder="1" applyAlignment="1" applyProtection="1">
      <alignment horizontal="center" vertical="top" wrapText="1"/>
    </xf>
    <xf numFmtId="0" fontId="26" fillId="0" borderId="35" xfId="32" applyFont="1" applyBorder="1" applyAlignment="1" applyProtection="1">
      <alignment horizontal="center" vertical="top" wrapText="1"/>
    </xf>
    <xf numFmtId="0" fontId="39" fillId="0" borderId="5" xfId="32" applyFont="1" applyBorder="1" applyAlignment="1" applyProtection="1">
      <alignment horizontal="center" vertical="center"/>
    </xf>
    <xf numFmtId="0" fontId="39" fillId="0" borderId="23" xfId="32" applyFont="1" applyBorder="1" applyAlignment="1" applyProtection="1">
      <alignment horizontal="center" vertical="center"/>
    </xf>
    <xf numFmtId="0" fontId="39" fillId="0" borderId="27" xfId="32" applyFont="1" applyBorder="1" applyAlignment="1" applyProtection="1">
      <alignment horizontal="center" vertical="center"/>
    </xf>
    <xf numFmtId="0" fontId="34" fillId="0" borderId="27" xfId="32" applyFont="1" applyBorder="1" applyAlignment="1" applyProtection="1">
      <alignment horizontal="center" vertical="center" wrapText="1"/>
    </xf>
    <xf numFmtId="0" fontId="39" fillId="0" borderId="28" xfId="32" applyFont="1" applyBorder="1" applyAlignment="1" applyProtection="1">
      <alignment horizontal="center" vertical="center" wrapText="1"/>
    </xf>
    <xf numFmtId="0" fontId="39" fillId="0" borderId="7" xfId="32" applyFont="1" applyBorder="1" applyAlignment="1" applyProtection="1">
      <alignment horizontal="center" vertical="center" wrapText="1"/>
    </xf>
    <xf numFmtId="0" fontId="39" fillId="0" borderId="29" xfId="32" applyFont="1" applyBorder="1" applyAlignment="1" applyProtection="1">
      <alignment horizontal="center" vertical="center" wrapText="1"/>
    </xf>
    <xf numFmtId="0" fontId="39" fillId="0" borderId="48" xfId="32" applyFont="1" applyBorder="1" applyAlignment="1" applyProtection="1">
      <alignment horizontal="center" vertical="center" wrapText="1"/>
    </xf>
    <xf numFmtId="0" fontId="39" fillId="0" borderId="41" xfId="32" applyFont="1" applyBorder="1" applyAlignment="1" applyProtection="1">
      <alignment horizontal="center" vertical="center" wrapText="1"/>
    </xf>
    <xf numFmtId="0" fontId="39" fillId="0" borderId="49" xfId="32" applyFont="1" applyBorder="1" applyAlignment="1" applyProtection="1">
      <alignment horizontal="center" vertical="center" wrapText="1"/>
    </xf>
    <xf numFmtId="0" fontId="20" fillId="0" borderId="5" xfId="32" applyFont="1" applyBorder="1" applyAlignment="1" applyProtection="1">
      <alignment horizontal="center" vertical="center" textRotation="180" wrapText="1" readingOrder="1"/>
    </xf>
    <xf numFmtId="0" fontId="20" fillId="0" borderId="23" xfId="32" applyFont="1" applyBorder="1" applyAlignment="1" applyProtection="1">
      <alignment horizontal="center" vertical="center" textRotation="180" wrapText="1" readingOrder="1"/>
    </xf>
    <xf numFmtId="0" fontId="20" fillId="0" borderId="24" xfId="32" applyFont="1" applyBorder="1" applyAlignment="1" applyProtection="1">
      <alignment horizontal="center" vertical="center" textRotation="180" wrapText="1" readingOrder="1"/>
    </xf>
    <xf numFmtId="0" fontId="20" fillId="0" borderId="35" xfId="55" applyFont="1" applyBorder="1" applyAlignment="1">
      <alignment horizontal="center" vertical="center" wrapText="1"/>
    </xf>
    <xf numFmtId="0" fontId="20" fillId="0" borderId="38" xfId="55" applyFont="1" applyBorder="1" applyAlignment="1">
      <alignment horizontal="center" vertical="center" wrapText="1"/>
    </xf>
    <xf numFmtId="0" fontId="20" fillId="0" borderId="32" xfId="55" applyFont="1" applyBorder="1" applyAlignment="1">
      <alignment horizontal="center" vertical="center" wrapText="1"/>
    </xf>
    <xf numFmtId="0" fontId="30" fillId="0" borderId="25" xfId="32" applyFont="1" applyBorder="1" applyAlignment="1" applyProtection="1">
      <alignment horizontal="center" vertical="top" wrapText="1"/>
    </xf>
    <xf numFmtId="0" fontId="30" fillId="0" borderId="26" xfId="32" applyFont="1" applyBorder="1" applyAlignment="1" applyProtection="1">
      <alignment horizontal="center" vertical="top" wrapText="1"/>
    </xf>
    <xf numFmtId="0" fontId="24" fillId="0" borderId="27" xfId="32" applyFont="1" applyBorder="1" applyAlignment="1" applyProtection="1">
      <alignment horizontal="center" vertical="center" wrapText="1"/>
    </xf>
    <xf numFmtId="0" fontId="55" fillId="0" borderId="62" xfId="32" applyFont="1" applyBorder="1" applyAlignment="1" applyProtection="1">
      <alignment horizontal="center" vertical="center" wrapText="1"/>
    </xf>
    <xf numFmtId="0" fontId="55" fillId="0" borderId="27" xfId="32" applyFont="1" applyBorder="1" applyAlignment="1" applyProtection="1">
      <alignment horizontal="center" vertical="center" wrapText="1"/>
    </xf>
    <xf numFmtId="0" fontId="23" fillId="0" borderId="62" xfId="55" applyFont="1" applyBorder="1" applyAlignment="1">
      <alignment horizontal="center" vertical="center" wrapText="1"/>
    </xf>
    <xf numFmtId="0" fontId="23" fillId="0" borderId="23" xfId="55" applyFont="1" applyBorder="1" applyAlignment="1">
      <alignment horizontal="center" vertical="center" wrapText="1"/>
    </xf>
    <xf numFmtId="0" fontId="23" fillId="0" borderId="27" xfId="55" applyFont="1" applyBorder="1" applyAlignment="1">
      <alignment horizontal="center" vertical="center" wrapText="1"/>
    </xf>
    <xf numFmtId="0" fontId="18" fillId="0" borderId="36" xfId="32" applyFont="1" applyBorder="1" applyAlignment="1" applyProtection="1">
      <alignment horizontal="center" vertical="top" wrapText="1"/>
    </xf>
    <xf numFmtId="0" fontId="18" fillId="0" borderId="35" xfId="32" applyFont="1" applyBorder="1" applyAlignment="1" applyProtection="1">
      <alignment horizontal="center" vertical="top" wrapText="1"/>
    </xf>
    <xf numFmtId="0" fontId="25" fillId="0" borderId="24" xfId="55" applyFont="1" applyBorder="1" applyAlignment="1">
      <alignment horizontal="center" vertical="center" wrapText="1"/>
    </xf>
    <xf numFmtId="0" fontId="25" fillId="0" borderId="43" xfId="32" applyFont="1" applyBorder="1" applyAlignment="1" applyProtection="1">
      <alignment horizontal="center" vertical="center" wrapText="1"/>
    </xf>
    <xf numFmtId="0" fontId="25" fillId="0" borderId="133" xfId="32" applyFont="1" applyBorder="1" applyAlignment="1" applyProtection="1">
      <alignment horizontal="center" vertical="center" wrapText="1"/>
    </xf>
    <xf numFmtId="0" fontId="98" fillId="0" borderId="119" xfId="0" applyFont="1" applyBorder="1" applyAlignment="1">
      <alignment horizontal="center" vertical="center"/>
    </xf>
    <xf numFmtId="0" fontId="98" fillId="0" borderId="120" xfId="0" applyFont="1" applyBorder="1"/>
    <xf numFmtId="0" fontId="98" fillId="0" borderId="139" xfId="0" applyFont="1" applyBorder="1"/>
    <xf numFmtId="0" fontId="72" fillId="0" borderId="119" xfId="0" applyFont="1" applyBorder="1" applyAlignment="1">
      <alignment horizontal="center" vertical="center"/>
    </xf>
    <xf numFmtId="0" fontId="72" fillId="0" borderId="120" xfId="0" applyFont="1" applyBorder="1"/>
    <xf numFmtId="0" fontId="72" fillId="0" borderId="139" xfId="0" applyFont="1" applyBorder="1"/>
    <xf numFmtId="0" fontId="163" fillId="0" borderId="25" xfId="36" applyFont="1" applyBorder="1" applyAlignment="1">
      <alignment horizontal="center" vertical="center"/>
    </xf>
    <xf numFmtId="0" fontId="163" fillId="0" borderId="6" xfId="36" applyFont="1" applyBorder="1" applyAlignment="1">
      <alignment horizontal="center" vertical="center"/>
    </xf>
    <xf numFmtId="0" fontId="163" fillId="0" borderId="26" xfId="36" applyFont="1" applyBorder="1" applyAlignment="1">
      <alignment horizontal="center" vertical="center"/>
    </xf>
    <xf numFmtId="0" fontId="20" fillId="0" borderId="0" xfId="36" applyFont="1" applyAlignment="1">
      <alignment horizontal="left" vertical="center" indent="3"/>
    </xf>
    <xf numFmtId="0" fontId="168" fillId="0" borderId="10" xfId="61" applyFont="1" applyBorder="1" applyAlignment="1">
      <alignment horizontal="center" vertical="top" wrapText="1"/>
    </xf>
    <xf numFmtId="0" fontId="169" fillId="0" borderId="11" xfId="61" applyFont="1" applyBorder="1" applyAlignment="1">
      <alignment horizontal="center" vertical="top" wrapText="1"/>
    </xf>
    <xf numFmtId="0" fontId="169" fillId="0" borderId="33" xfId="61" applyFont="1" applyBorder="1" applyAlignment="1">
      <alignment horizontal="center" vertical="top" wrapText="1"/>
    </xf>
    <xf numFmtId="0" fontId="144" fillId="0" borderId="0" xfId="60" applyFont="1" applyAlignment="1" applyProtection="1">
      <alignment horizontal="center" vertical="center"/>
    </xf>
    <xf numFmtId="0" fontId="68" fillId="0" borderId="25" xfId="60" applyFont="1" applyBorder="1" applyAlignment="1" applyProtection="1">
      <alignment horizontal="center" vertical="center"/>
    </xf>
    <xf numFmtId="0" fontId="128" fillId="0" borderId="6" xfId="60" applyFont="1" applyBorder="1" applyAlignment="1" applyProtection="1">
      <alignment horizontal="center" vertical="center"/>
    </xf>
    <xf numFmtId="0" fontId="128" fillId="0" borderId="26" xfId="60" applyFont="1" applyBorder="1" applyAlignment="1" applyProtection="1">
      <alignment horizontal="center" vertical="center"/>
    </xf>
    <xf numFmtId="0" fontId="67" fillId="0" borderId="0" xfId="60" applyFont="1" applyAlignment="1" applyProtection="1">
      <alignment horizontal="left" indent="1"/>
    </xf>
    <xf numFmtId="0" fontId="10" fillId="0" borderId="24" xfId="0" applyFont="1" applyBorder="1" applyAlignment="1">
      <alignment horizontal="center" vertical="center"/>
    </xf>
    <xf numFmtId="0" fontId="10" fillId="0" borderId="126" xfId="0" applyFont="1" applyBorder="1" applyAlignment="1">
      <alignment horizontal="center" vertical="center" wrapText="1"/>
    </xf>
    <xf numFmtId="0" fontId="10" fillId="0" borderId="127" xfId="0" applyFont="1" applyBorder="1" applyAlignment="1">
      <alignment horizontal="center" vertical="center" wrapText="1"/>
    </xf>
    <xf numFmtId="0" fontId="12" fillId="3" borderId="26" xfId="0" applyFont="1" applyFill="1" applyBorder="1" applyAlignment="1">
      <alignment horizontal="center" vertical="center" wrapText="1"/>
    </xf>
    <xf numFmtId="0" fontId="10" fillId="0" borderId="126" xfId="0" applyFont="1" applyBorder="1" applyAlignment="1">
      <alignment horizontal="center" vertical="center"/>
    </xf>
    <xf numFmtId="0" fontId="10" fillId="0" borderId="127" xfId="0" applyFont="1" applyBorder="1" applyAlignment="1">
      <alignment horizontal="center" vertical="center"/>
    </xf>
    <xf numFmtId="1" fontId="39" fillId="2" borderId="5" xfId="0" applyNumberFormat="1"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cellXfs>
  <cellStyles count="140">
    <cellStyle name="Comma 2" xfId="64"/>
    <cellStyle name="Comma 3" xfId="65"/>
    <cellStyle name="Currency [0] 2" xfId="2"/>
    <cellStyle name="Currency 2" xfId="66"/>
    <cellStyle name="Normal" xfId="0" builtinId="0"/>
    <cellStyle name="Normal 10" xfId="4"/>
    <cellStyle name="Normal 10 2" xfId="51"/>
    <cellStyle name="Normal 10 2 2" xfId="62"/>
    <cellStyle name="Normal 10 2 2 2" xfId="67"/>
    <cellStyle name="Normal 10 2 3" xfId="68"/>
    <cellStyle name="Normal 10 2 4" xfId="69"/>
    <cellStyle name="Normal 10 3" xfId="63"/>
    <cellStyle name="Normal 10 4" xfId="139"/>
    <cellStyle name="Normal 11" xfId="5"/>
    <cellStyle name="Normal 11 2" xfId="59"/>
    <cellStyle name="Normal 11 2 2" xfId="70"/>
    <cellStyle name="Normal 11 2 2 2" xfId="71"/>
    <cellStyle name="Normal 11 2 3" xfId="72"/>
    <cellStyle name="Normal 11 3" xfId="73"/>
    <cellStyle name="Normal 12" xfId="6"/>
    <cellStyle name="Normal 12 2" xfId="74"/>
    <cellStyle name="Normal 12 2 2" xfId="75"/>
    <cellStyle name="Normal 12 3" xfId="76"/>
    <cellStyle name="Normal 13" xfId="7"/>
    <cellStyle name="Normal 13 2" xfId="8"/>
    <cellStyle name="Normal 13 2 2" xfId="77"/>
    <cellStyle name="Normal 13 2 2 2" xfId="78"/>
    <cellStyle name="Normal 13 2 3" xfId="79"/>
    <cellStyle name="Normal 13 3" xfId="80"/>
    <cellStyle name="Normal 14" xfId="9"/>
    <cellStyle name="Normal 14 2" xfId="81"/>
    <cellStyle name="Normal 14 2 2" xfId="82"/>
    <cellStyle name="Normal 14 3" xfId="83"/>
    <cellStyle name="Normal 15" xfId="30"/>
    <cellStyle name="Normal 15 2" xfId="34"/>
    <cellStyle name="Normal 15 2 2" xfId="36"/>
    <cellStyle name="Normal 15 2 3" xfId="45"/>
    <cellStyle name="Normal 15 3" xfId="84"/>
    <cellStyle name="Normal 16" xfId="35"/>
    <cellStyle name="Normal 16 2" xfId="46"/>
    <cellStyle name="Normal 16 3" xfId="85"/>
    <cellStyle name="Normal 16 4" xfId="86"/>
    <cellStyle name="Normal 17" xfId="47"/>
    <cellStyle name="Normal 17 2" xfId="87"/>
    <cellStyle name="Normal 18" xfId="50"/>
    <cellStyle name="Normal 18 2" xfId="88"/>
    <cellStyle name="Normal 19" xfId="53"/>
    <cellStyle name="Normal 2" xfId="3"/>
    <cellStyle name="Normal 2 10" xfId="61"/>
    <cellStyle name="Normal 2 2" xfId="10"/>
    <cellStyle name="Normal 2 2 2" xfId="11"/>
    <cellStyle name="Normal 2 2 2 2" xfId="89"/>
    <cellStyle name="Normal 2 2 2 2 2" xfId="90"/>
    <cellStyle name="Normal 2 2 3" xfId="12"/>
    <cellStyle name="Normal 2 2 4" xfId="91"/>
    <cellStyle name="Normal 2 3" xfId="13"/>
    <cellStyle name="Normal 2 3 2" xfId="60"/>
    <cellStyle name="Normal 2 4" xfId="33"/>
    <cellStyle name="Normal 2 4 2" xfId="39"/>
    <cellStyle name="Normal 2 5" xfId="40"/>
    <cellStyle name="Normal 2 5 2" xfId="92"/>
    <cellStyle name="Normal 2 6" xfId="41"/>
    <cellStyle name="Normal 2 7" xfId="42"/>
    <cellStyle name="Normal 2 8" xfId="49"/>
    <cellStyle name="Normal 2 9" xfId="52"/>
    <cellStyle name="Normal 20" xfId="54"/>
    <cellStyle name="Normal 21" xfId="55"/>
    <cellStyle name="Normal 22" xfId="93"/>
    <cellStyle name="Normal 23" xfId="94"/>
    <cellStyle name="Normal 24" xfId="95"/>
    <cellStyle name="Normal 3" xfId="14"/>
    <cellStyle name="Normal 3 2" xfId="15"/>
    <cellStyle name="Normal 3 3" xfId="38"/>
    <cellStyle name="Normal 3 4" xfId="43"/>
    <cellStyle name="Normal 3 5" xfId="44"/>
    <cellStyle name="Normal 3 6" xfId="96"/>
    <cellStyle name="Normal 3 6 2" xfId="97"/>
    <cellStyle name="Normal 3 7" xfId="98"/>
    <cellStyle name="Normal 4" xfId="16"/>
    <cellStyle name="Normal 4 10" xfId="99"/>
    <cellStyle name="Normal 4 10 2" xfId="100"/>
    <cellStyle name="Normal 4 11" xfId="101"/>
    <cellStyle name="Normal 4 2" xfId="17"/>
    <cellStyle name="Normal 4 2 2" xfId="102"/>
    <cellStyle name="Normal 4 2 2 2" xfId="103"/>
    <cellStyle name="Normal 4 2 2 2 3" xfId="104"/>
    <cellStyle name="Normal 4 2 3" xfId="105"/>
    <cellStyle name="Normal 4 3" xfId="106"/>
    <cellStyle name="Normal 4 3 2" xfId="107"/>
    <cellStyle name="Normal 4 4" xfId="108"/>
    <cellStyle name="Normal 4 4 2" xfId="109"/>
    <cellStyle name="Normal 4 5" xfId="110"/>
    <cellStyle name="Normal 4 5 2" xfId="111"/>
    <cellStyle name="Normal 4 6" xfId="112"/>
    <cellStyle name="Normal 4 6 2" xfId="113"/>
    <cellStyle name="Normal 4 7" xfId="114"/>
    <cellStyle name="Normal 4 7 2" xfId="115"/>
    <cellStyle name="Normal 4 8" xfId="116"/>
    <cellStyle name="Normal 4 8 2" xfId="117"/>
    <cellStyle name="Normal 4 9" xfId="118"/>
    <cellStyle name="Normal 4 9 2" xfId="119"/>
    <cellStyle name="Normal 5" xfId="18"/>
    <cellStyle name="Normal 5 2" xfId="19"/>
    <cellStyle name="Normal 5 2 2" xfId="120"/>
    <cellStyle name="Normal 5 3" xfId="20"/>
    <cellStyle name="Normal 5 3 2" xfId="121"/>
    <cellStyle name="Normal 5 3 2 2" xfId="122"/>
    <cellStyle name="Normal 5 3 3" xfId="123"/>
    <cellStyle name="Normal 5 4" xfId="21"/>
    <cellStyle name="Normal 6" xfId="22"/>
    <cellStyle name="Normal 6 2" xfId="56"/>
    <cellStyle name="Normal 6 2 2" xfId="124"/>
    <cellStyle name="Normal 6 3" xfId="125"/>
    <cellStyle name="Normal 7" xfId="23"/>
    <cellStyle name="Normal 7 2" xfId="24"/>
    <cellStyle name="Normal 7 2 2" xfId="126"/>
    <cellStyle name="Normal 7 2 2 2" xfId="127"/>
    <cellStyle name="Normal 7 2 3" xfId="128"/>
    <cellStyle name="Normal 7 3" xfId="129"/>
    <cellStyle name="Normal 7 4" xfId="130"/>
    <cellStyle name="Normal 8" xfId="25"/>
    <cellStyle name="Normal 8 2" xfId="26"/>
    <cellStyle name="Normal 8 2 2" xfId="131"/>
    <cellStyle name="Normal 8 3" xfId="27"/>
    <cellStyle name="Normal 8 3 2" xfId="28"/>
    <cellStyle name="Normal 9" xfId="29"/>
    <cellStyle name="Normal 9 2" xfId="132"/>
    <cellStyle name="Normal 9 2 2" xfId="133"/>
    <cellStyle name="Normal 9 3" xfId="134"/>
    <cellStyle name="Normal_Nomads (Gulzeb colony )" xfId="37"/>
    <cellStyle name="Normal_Sheet1" xfId="1"/>
    <cellStyle name="Normal_Sheet1 2" xfId="32"/>
    <cellStyle name="Normal_Sheet1 2 2" xfId="58"/>
    <cellStyle name="Normal_Sheet1 3" xfId="31"/>
    <cellStyle name="Normal_Sheet1 3 2" xfId="57"/>
    <cellStyle name="Normal_Sheet1 4" xfId="48"/>
    <cellStyle name="Percent 2" xfId="135"/>
    <cellStyle name="Percent 2 2" xfId="136"/>
    <cellStyle name="Percent 3" xfId="137"/>
    <cellStyle name="Percent 4"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10949</xdr:colOff>
      <xdr:row>15</xdr:row>
      <xdr:rowOff>43793</xdr:rowOff>
    </xdr:from>
    <xdr:ext cx="711637" cy="264560"/>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10383674" y="7254218"/>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21020</xdr:colOff>
      <xdr:row>15</xdr:row>
      <xdr:rowOff>261882</xdr:rowOff>
    </xdr:from>
    <xdr:ext cx="711637" cy="264560"/>
    <xdr:sp macro="" textlink="">
      <xdr:nvSpPr>
        <xdr:cNvPr id="3" name="TextBox 2">
          <a:extLst>
            <a:ext uri="{FF2B5EF4-FFF2-40B4-BE49-F238E27FC236}">
              <a16:creationId xmlns="" xmlns:a16="http://schemas.microsoft.com/office/drawing/2014/main" id="{00000000-0008-0000-0500-000003000000}"/>
            </a:ext>
          </a:extLst>
        </xdr:cNvPr>
        <xdr:cNvSpPr txBox="1"/>
      </xdr:nvSpPr>
      <xdr:spPr>
        <a:xfrm>
          <a:off x="10393745" y="747230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20153</xdr:colOff>
      <xdr:row>15</xdr:row>
      <xdr:rowOff>458075</xdr:rowOff>
    </xdr:from>
    <xdr:ext cx="711637" cy="264560"/>
    <xdr:sp macro="" textlink="">
      <xdr:nvSpPr>
        <xdr:cNvPr id="4" name="TextBox 3">
          <a:extLst>
            <a:ext uri="{FF2B5EF4-FFF2-40B4-BE49-F238E27FC236}">
              <a16:creationId xmlns="" xmlns:a16="http://schemas.microsoft.com/office/drawing/2014/main" id="{00000000-0008-0000-0500-000004000000}"/>
            </a:ext>
          </a:extLst>
        </xdr:cNvPr>
        <xdr:cNvSpPr txBox="1"/>
      </xdr:nvSpPr>
      <xdr:spPr>
        <a:xfrm>
          <a:off x="10392878" y="766850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25</xdr:col>
      <xdr:colOff>294729</xdr:colOff>
      <xdr:row>16</xdr:row>
      <xdr:rowOff>21022</xdr:rowOff>
    </xdr:from>
    <xdr:ext cx="711637" cy="264560"/>
    <xdr:sp macro="" textlink="">
      <xdr:nvSpPr>
        <xdr:cNvPr id="5" name="TextBox 4">
          <a:extLst>
            <a:ext uri="{FF2B5EF4-FFF2-40B4-BE49-F238E27FC236}">
              <a16:creationId xmlns="" xmlns:a16="http://schemas.microsoft.com/office/drawing/2014/main" id="{00000000-0008-0000-0500-000005000000}"/>
            </a:ext>
          </a:extLst>
        </xdr:cNvPr>
        <xdr:cNvSpPr txBox="1"/>
      </xdr:nvSpPr>
      <xdr:spPr>
        <a:xfrm>
          <a:off x="10372179" y="791724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9196</xdr:colOff>
      <xdr:row>16</xdr:row>
      <xdr:rowOff>239111</xdr:rowOff>
    </xdr:from>
    <xdr:ext cx="711637" cy="264560"/>
    <xdr:sp macro="" textlink="">
      <xdr:nvSpPr>
        <xdr:cNvPr id="6" name="TextBox 5">
          <a:extLst>
            <a:ext uri="{FF2B5EF4-FFF2-40B4-BE49-F238E27FC236}">
              <a16:creationId xmlns="" xmlns:a16="http://schemas.microsoft.com/office/drawing/2014/main" id="{00000000-0008-0000-0500-000006000000}"/>
            </a:ext>
          </a:extLst>
        </xdr:cNvPr>
        <xdr:cNvSpPr txBox="1"/>
      </xdr:nvSpPr>
      <xdr:spPr>
        <a:xfrm>
          <a:off x="10381921" y="8135336"/>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8329</xdr:colOff>
      <xdr:row>16</xdr:row>
      <xdr:rowOff>435304</xdr:rowOff>
    </xdr:from>
    <xdr:ext cx="711637" cy="264560"/>
    <xdr:sp macro="" textlink="">
      <xdr:nvSpPr>
        <xdr:cNvPr id="7" name="TextBox 6">
          <a:extLst>
            <a:ext uri="{FF2B5EF4-FFF2-40B4-BE49-F238E27FC236}">
              <a16:creationId xmlns="" xmlns:a16="http://schemas.microsoft.com/office/drawing/2014/main" id="{00000000-0008-0000-0500-000007000000}"/>
            </a:ext>
          </a:extLst>
        </xdr:cNvPr>
        <xdr:cNvSpPr txBox="1"/>
      </xdr:nvSpPr>
      <xdr:spPr>
        <a:xfrm>
          <a:off x="10381054" y="8331529"/>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48</xdr:row>
      <xdr:rowOff>0</xdr:rowOff>
    </xdr:from>
    <xdr:ext cx="711637" cy="264560"/>
    <xdr:sp macro="" textlink="">
      <xdr:nvSpPr>
        <xdr:cNvPr id="8" name="TextBox 7">
          <a:extLst>
            <a:ext uri="{FF2B5EF4-FFF2-40B4-BE49-F238E27FC236}">
              <a16:creationId xmlns="" xmlns:a16="http://schemas.microsoft.com/office/drawing/2014/main" id="{00000000-0008-0000-0500-000008000000}"/>
            </a:ext>
          </a:extLst>
        </xdr:cNvPr>
        <xdr:cNvSpPr txBox="1"/>
      </xdr:nvSpPr>
      <xdr:spPr>
        <a:xfrm>
          <a:off x="10384549" y="2359342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21895</xdr:colOff>
      <xdr:row>48</xdr:row>
      <xdr:rowOff>218089</xdr:rowOff>
    </xdr:from>
    <xdr:ext cx="711637" cy="264560"/>
    <xdr:sp macro="" textlink="">
      <xdr:nvSpPr>
        <xdr:cNvPr id="9" name="TextBox 8">
          <a:extLst>
            <a:ext uri="{FF2B5EF4-FFF2-40B4-BE49-F238E27FC236}">
              <a16:creationId xmlns="" xmlns:a16="http://schemas.microsoft.com/office/drawing/2014/main" id="{00000000-0008-0000-0500-000009000000}"/>
            </a:ext>
          </a:extLst>
        </xdr:cNvPr>
        <xdr:cNvSpPr txBox="1"/>
      </xdr:nvSpPr>
      <xdr:spPr>
        <a:xfrm>
          <a:off x="10394620" y="23811514"/>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21028</xdr:colOff>
      <xdr:row>48</xdr:row>
      <xdr:rowOff>414282</xdr:rowOff>
    </xdr:from>
    <xdr:ext cx="711637" cy="264560"/>
    <xdr:sp macro="" textlink="">
      <xdr:nvSpPr>
        <xdr:cNvPr id="10" name="TextBox 9">
          <a:extLst>
            <a:ext uri="{FF2B5EF4-FFF2-40B4-BE49-F238E27FC236}">
              <a16:creationId xmlns="" xmlns:a16="http://schemas.microsoft.com/office/drawing/2014/main" id="{00000000-0008-0000-0500-00000A000000}"/>
            </a:ext>
          </a:extLst>
        </xdr:cNvPr>
        <xdr:cNvSpPr txBox="1"/>
      </xdr:nvSpPr>
      <xdr:spPr>
        <a:xfrm>
          <a:off x="10393753" y="2400770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48</xdr:row>
      <xdr:rowOff>677918</xdr:rowOff>
    </xdr:from>
    <xdr:ext cx="711637" cy="264560"/>
    <xdr:sp macro="" textlink="">
      <xdr:nvSpPr>
        <xdr:cNvPr id="11" name="TextBox 10">
          <a:extLst>
            <a:ext uri="{FF2B5EF4-FFF2-40B4-BE49-F238E27FC236}">
              <a16:creationId xmlns="" xmlns:a16="http://schemas.microsoft.com/office/drawing/2014/main" id="{00000000-0008-0000-0500-00000B000000}"/>
            </a:ext>
          </a:extLst>
        </xdr:cNvPr>
        <xdr:cNvSpPr txBox="1"/>
      </xdr:nvSpPr>
      <xdr:spPr>
        <a:xfrm>
          <a:off x="10372725" y="24271343"/>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49</xdr:row>
      <xdr:rowOff>195317</xdr:rowOff>
    </xdr:from>
    <xdr:ext cx="711637" cy="264560"/>
    <xdr:sp macro="" textlink="">
      <xdr:nvSpPr>
        <xdr:cNvPr id="12" name="TextBox 11">
          <a:extLst>
            <a:ext uri="{FF2B5EF4-FFF2-40B4-BE49-F238E27FC236}">
              <a16:creationId xmlns="" xmlns:a16="http://schemas.microsoft.com/office/drawing/2014/main" id="{00000000-0008-0000-0500-00000C000000}"/>
            </a:ext>
          </a:extLst>
        </xdr:cNvPr>
        <xdr:cNvSpPr txBox="1"/>
      </xdr:nvSpPr>
      <xdr:spPr>
        <a:xfrm>
          <a:off x="10382796" y="24474542"/>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49</xdr:row>
      <xdr:rowOff>391510</xdr:rowOff>
    </xdr:from>
    <xdr:ext cx="711637" cy="264560"/>
    <xdr:sp macro="" textlink="">
      <xdr:nvSpPr>
        <xdr:cNvPr id="13" name="TextBox 12">
          <a:extLst>
            <a:ext uri="{FF2B5EF4-FFF2-40B4-BE49-F238E27FC236}">
              <a16:creationId xmlns="" xmlns:a16="http://schemas.microsoft.com/office/drawing/2014/main" id="{00000000-0008-0000-0500-00000D000000}"/>
            </a:ext>
          </a:extLst>
        </xdr:cNvPr>
        <xdr:cNvSpPr txBox="1"/>
      </xdr:nvSpPr>
      <xdr:spPr>
        <a:xfrm>
          <a:off x="10381929" y="2467073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64</xdr:row>
      <xdr:rowOff>0</xdr:rowOff>
    </xdr:from>
    <xdr:ext cx="711637" cy="264560"/>
    <xdr:sp macro="" textlink="">
      <xdr:nvSpPr>
        <xdr:cNvPr id="14" name="TextBox 13">
          <a:extLst>
            <a:ext uri="{FF2B5EF4-FFF2-40B4-BE49-F238E27FC236}">
              <a16:creationId xmlns="" xmlns:a16="http://schemas.microsoft.com/office/drawing/2014/main" id="{00000000-0008-0000-0500-00000E000000}"/>
            </a:ext>
          </a:extLst>
        </xdr:cNvPr>
        <xdr:cNvSpPr txBox="1"/>
      </xdr:nvSpPr>
      <xdr:spPr>
        <a:xfrm>
          <a:off x="10384549" y="3164205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21028</xdr:colOff>
      <xdr:row>64</xdr:row>
      <xdr:rowOff>414282</xdr:rowOff>
    </xdr:from>
    <xdr:ext cx="711637" cy="264560"/>
    <xdr:sp macro="" textlink="">
      <xdr:nvSpPr>
        <xdr:cNvPr id="15" name="TextBox 14">
          <a:extLst>
            <a:ext uri="{FF2B5EF4-FFF2-40B4-BE49-F238E27FC236}">
              <a16:creationId xmlns="" xmlns:a16="http://schemas.microsoft.com/office/drawing/2014/main" id="{00000000-0008-0000-0500-000010000000}"/>
            </a:ext>
          </a:extLst>
        </xdr:cNvPr>
        <xdr:cNvSpPr txBox="1"/>
      </xdr:nvSpPr>
      <xdr:spPr>
        <a:xfrm>
          <a:off x="10393753" y="32056332"/>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64</xdr:row>
      <xdr:rowOff>677918</xdr:rowOff>
    </xdr:from>
    <xdr:ext cx="711637" cy="264560"/>
    <xdr:sp macro="" textlink="">
      <xdr:nvSpPr>
        <xdr:cNvPr id="16" name="TextBox 15">
          <a:extLst>
            <a:ext uri="{FF2B5EF4-FFF2-40B4-BE49-F238E27FC236}">
              <a16:creationId xmlns="" xmlns:a16="http://schemas.microsoft.com/office/drawing/2014/main" id="{00000000-0008-0000-0500-000011000000}"/>
            </a:ext>
          </a:extLst>
        </xdr:cNvPr>
        <xdr:cNvSpPr txBox="1"/>
      </xdr:nvSpPr>
      <xdr:spPr>
        <a:xfrm>
          <a:off x="10372725" y="32319968"/>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65</xdr:row>
      <xdr:rowOff>195318</xdr:rowOff>
    </xdr:from>
    <xdr:ext cx="711637" cy="264560"/>
    <xdr:sp macro="" textlink="">
      <xdr:nvSpPr>
        <xdr:cNvPr id="17" name="TextBox 16">
          <a:extLst>
            <a:ext uri="{FF2B5EF4-FFF2-40B4-BE49-F238E27FC236}">
              <a16:creationId xmlns="" xmlns:a16="http://schemas.microsoft.com/office/drawing/2014/main" id="{00000000-0008-0000-0500-000012000000}"/>
            </a:ext>
          </a:extLst>
        </xdr:cNvPr>
        <xdr:cNvSpPr txBox="1"/>
      </xdr:nvSpPr>
      <xdr:spPr>
        <a:xfrm>
          <a:off x="10382796" y="32523168"/>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65</xdr:row>
      <xdr:rowOff>391511</xdr:rowOff>
    </xdr:from>
    <xdr:ext cx="711637" cy="264560"/>
    <xdr:sp macro="" textlink="">
      <xdr:nvSpPr>
        <xdr:cNvPr id="18" name="TextBox 17">
          <a:extLst>
            <a:ext uri="{FF2B5EF4-FFF2-40B4-BE49-F238E27FC236}">
              <a16:creationId xmlns="" xmlns:a16="http://schemas.microsoft.com/office/drawing/2014/main" id="{00000000-0008-0000-0500-000013000000}"/>
            </a:ext>
          </a:extLst>
        </xdr:cNvPr>
        <xdr:cNvSpPr txBox="1"/>
      </xdr:nvSpPr>
      <xdr:spPr>
        <a:xfrm>
          <a:off x="10381929" y="32719361"/>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97</xdr:row>
      <xdr:rowOff>0</xdr:rowOff>
    </xdr:from>
    <xdr:ext cx="711637" cy="264560"/>
    <xdr:sp macro="" textlink="">
      <xdr:nvSpPr>
        <xdr:cNvPr id="19" name="TextBox 18">
          <a:extLst>
            <a:ext uri="{FF2B5EF4-FFF2-40B4-BE49-F238E27FC236}">
              <a16:creationId xmlns="" xmlns:a16="http://schemas.microsoft.com/office/drawing/2014/main" id="{00000000-0008-0000-0500-000014000000}"/>
            </a:ext>
          </a:extLst>
        </xdr:cNvPr>
        <xdr:cNvSpPr txBox="1"/>
      </xdr:nvSpPr>
      <xdr:spPr>
        <a:xfrm>
          <a:off x="10384549" y="4829175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21895</xdr:colOff>
      <xdr:row>97</xdr:row>
      <xdr:rowOff>218089</xdr:rowOff>
    </xdr:from>
    <xdr:ext cx="711637" cy="264560"/>
    <xdr:sp macro="" textlink="">
      <xdr:nvSpPr>
        <xdr:cNvPr id="20" name="TextBox 19">
          <a:extLst>
            <a:ext uri="{FF2B5EF4-FFF2-40B4-BE49-F238E27FC236}">
              <a16:creationId xmlns="" xmlns:a16="http://schemas.microsoft.com/office/drawing/2014/main" id="{00000000-0008-0000-0500-000015000000}"/>
            </a:ext>
          </a:extLst>
        </xdr:cNvPr>
        <xdr:cNvSpPr txBox="1"/>
      </xdr:nvSpPr>
      <xdr:spPr>
        <a:xfrm>
          <a:off x="10394620" y="48509839"/>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21028</xdr:colOff>
      <xdr:row>97</xdr:row>
      <xdr:rowOff>414282</xdr:rowOff>
    </xdr:from>
    <xdr:ext cx="711637" cy="264560"/>
    <xdr:sp macro="" textlink="">
      <xdr:nvSpPr>
        <xdr:cNvPr id="21" name="TextBox 20">
          <a:extLst>
            <a:ext uri="{FF2B5EF4-FFF2-40B4-BE49-F238E27FC236}">
              <a16:creationId xmlns="" xmlns:a16="http://schemas.microsoft.com/office/drawing/2014/main" id="{00000000-0008-0000-0500-000016000000}"/>
            </a:ext>
          </a:extLst>
        </xdr:cNvPr>
        <xdr:cNvSpPr txBox="1"/>
      </xdr:nvSpPr>
      <xdr:spPr>
        <a:xfrm>
          <a:off x="10393753" y="48706032"/>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97</xdr:row>
      <xdr:rowOff>677918</xdr:rowOff>
    </xdr:from>
    <xdr:ext cx="711637" cy="264560"/>
    <xdr:sp macro="" textlink="">
      <xdr:nvSpPr>
        <xdr:cNvPr id="22" name="TextBox 21">
          <a:extLst>
            <a:ext uri="{FF2B5EF4-FFF2-40B4-BE49-F238E27FC236}">
              <a16:creationId xmlns="" xmlns:a16="http://schemas.microsoft.com/office/drawing/2014/main" id="{00000000-0008-0000-0500-000017000000}"/>
            </a:ext>
          </a:extLst>
        </xdr:cNvPr>
        <xdr:cNvSpPr txBox="1"/>
      </xdr:nvSpPr>
      <xdr:spPr>
        <a:xfrm>
          <a:off x="10372725" y="48969668"/>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98</xdr:row>
      <xdr:rowOff>195317</xdr:rowOff>
    </xdr:from>
    <xdr:ext cx="711637" cy="264560"/>
    <xdr:sp macro="" textlink="">
      <xdr:nvSpPr>
        <xdr:cNvPr id="23" name="TextBox 22">
          <a:extLst>
            <a:ext uri="{FF2B5EF4-FFF2-40B4-BE49-F238E27FC236}">
              <a16:creationId xmlns="" xmlns:a16="http://schemas.microsoft.com/office/drawing/2014/main" id="{00000000-0008-0000-0500-000018000000}"/>
            </a:ext>
          </a:extLst>
        </xdr:cNvPr>
        <xdr:cNvSpPr txBox="1"/>
      </xdr:nvSpPr>
      <xdr:spPr>
        <a:xfrm>
          <a:off x="10382796" y="4917286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98</xdr:row>
      <xdr:rowOff>391510</xdr:rowOff>
    </xdr:from>
    <xdr:ext cx="711637" cy="264560"/>
    <xdr:sp macro="" textlink="">
      <xdr:nvSpPr>
        <xdr:cNvPr id="24" name="TextBox 23">
          <a:extLst>
            <a:ext uri="{FF2B5EF4-FFF2-40B4-BE49-F238E27FC236}">
              <a16:creationId xmlns="" xmlns:a16="http://schemas.microsoft.com/office/drawing/2014/main" id="{00000000-0008-0000-0500-000019000000}"/>
            </a:ext>
          </a:extLst>
        </xdr:cNvPr>
        <xdr:cNvSpPr txBox="1"/>
      </xdr:nvSpPr>
      <xdr:spPr>
        <a:xfrm>
          <a:off x="10381929" y="4936906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152</xdr:row>
      <xdr:rowOff>0</xdr:rowOff>
    </xdr:from>
    <xdr:ext cx="711637" cy="264560"/>
    <xdr:sp macro="" textlink="">
      <xdr:nvSpPr>
        <xdr:cNvPr id="25" name="TextBox 24">
          <a:extLst>
            <a:ext uri="{FF2B5EF4-FFF2-40B4-BE49-F238E27FC236}">
              <a16:creationId xmlns="" xmlns:a16="http://schemas.microsoft.com/office/drawing/2014/main" id="{00000000-0008-0000-0500-00001A000000}"/>
            </a:ext>
          </a:extLst>
        </xdr:cNvPr>
        <xdr:cNvSpPr txBox="1"/>
      </xdr:nvSpPr>
      <xdr:spPr>
        <a:xfrm>
          <a:off x="10384549"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21895</xdr:colOff>
      <xdr:row>152</xdr:row>
      <xdr:rowOff>218089</xdr:rowOff>
    </xdr:from>
    <xdr:ext cx="711637" cy="264560"/>
    <xdr:sp macro="" textlink="">
      <xdr:nvSpPr>
        <xdr:cNvPr id="26" name="TextBox 25">
          <a:extLst>
            <a:ext uri="{FF2B5EF4-FFF2-40B4-BE49-F238E27FC236}">
              <a16:creationId xmlns="" xmlns:a16="http://schemas.microsoft.com/office/drawing/2014/main" id="{00000000-0008-0000-0500-00001B000000}"/>
            </a:ext>
          </a:extLst>
        </xdr:cNvPr>
        <xdr:cNvSpPr txBox="1"/>
      </xdr:nvSpPr>
      <xdr:spPr>
        <a:xfrm>
          <a:off x="10394620"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21028</xdr:colOff>
      <xdr:row>152</xdr:row>
      <xdr:rowOff>414282</xdr:rowOff>
    </xdr:from>
    <xdr:ext cx="711637" cy="264560"/>
    <xdr:sp macro="" textlink="">
      <xdr:nvSpPr>
        <xdr:cNvPr id="27" name="TextBox 26">
          <a:extLst>
            <a:ext uri="{FF2B5EF4-FFF2-40B4-BE49-F238E27FC236}">
              <a16:creationId xmlns="" xmlns:a16="http://schemas.microsoft.com/office/drawing/2014/main" id="{00000000-0008-0000-0500-00001C000000}"/>
            </a:ext>
          </a:extLst>
        </xdr:cNvPr>
        <xdr:cNvSpPr txBox="1"/>
      </xdr:nvSpPr>
      <xdr:spPr>
        <a:xfrm>
          <a:off x="10393753"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152</xdr:row>
      <xdr:rowOff>677918</xdr:rowOff>
    </xdr:from>
    <xdr:ext cx="711637" cy="264560"/>
    <xdr:sp macro="" textlink="">
      <xdr:nvSpPr>
        <xdr:cNvPr id="28" name="TextBox 27">
          <a:extLst>
            <a:ext uri="{FF2B5EF4-FFF2-40B4-BE49-F238E27FC236}">
              <a16:creationId xmlns="" xmlns:a16="http://schemas.microsoft.com/office/drawing/2014/main" id="{00000000-0008-0000-0500-00001D000000}"/>
            </a:ext>
          </a:extLst>
        </xdr:cNvPr>
        <xdr:cNvSpPr txBox="1"/>
      </xdr:nvSpPr>
      <xdr:spPr>
        <a:xfrm>
          <a:off x="10372725"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153</xdr:row>
      <xdr:rowOff>195318</xdr:rowOff>
    </xdr:from>
    <xdr:ext cx="711637" cy="264560"/>
    <xdr:sp macro="" textlink="">
      <xdr:nvSpPr>
        <xdr:cNvPr id="29" name="TextBox 28">
          <a:extLst>
            <a:ext uri="{FF2B5EF4-FFF2-40B4-BE49-F238E27FC236}">
              <a16:creationId xmlns="" xmlns:a16="http://schemas.microsoft.com/office/drawing/2014/main" id="{00000000-0008-0000-0500-00001E000000}"/>
            </a:ext>
          </a:extLst>
        </xdr:cNvPr>
        <xdr:cNvSpPr txBox="1"/>
      </xdr:nvSpPr>
      <xdr:spPr>
        <a:xfrm>
          <a:off x="10382796"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153</xdr:row>
      <xdr:rowOff>391511</xdr:rowOff>
    </xdr:from>
    <xdr:ext cx="711637" cy="264560"/>
    <xdr:sp macro="" textlink="">
      <xdr:nvSpPr>
        <xdr:cNvPr id="30" name="TextBox 29">
          <a:extLst>
            <a:ext uri="{FF2B5EF4-FFF2-40B4-BE49-F238E27FC236}">
              <a16:creationId xmlns="" xmlns:a16="http://schemas.microsoft.com/office/drawing/2014/main" id="{00000000-0008-0000-0500-00001F000000}"/>
            </a:ext>
          </a:extLst>
        </xdr:cNvPr>
        <xdr:cNvSpPr txBox="1"/>
      </xdr:nvSpPr>
      <xdr:spPr>
        <a:xfrm>
          <a:off x="10381929"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10949</xdr:colOff>
      <xdr:row>31</xdr:row>
      <xdr:rowOff>43793</xdr:rowOff>
    </xdr:from>
    <xdr:ext cx="711637" cy="264560"/>
    <xdr:sp macro="" textlink="">
      <xdr:nvSpPr>
        <xdr:cNvPr id="31" name="TextBox 30">
          <a:extLst>
            <a:ext uri="{FF2B5EF4-FFF2-40B4-BE49-F238E27FC236}">
              <a16:creationId xmlns="" xmlns:a16="http://schemas.microsoft.com/office/drawing/2014/main" id="{00000000-0008-0000-0500-000020000000}"/>
            </a:ext>
          </a:extLst>
        </xdr:cNvPr>
        <xdr:cNvSpPr txBox="1"/>
      </xdr:nvSpPr>
      <xdr:spPr>
        <a:xfrm>
          <a:off x="10383674" y="15483818"/>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21020</xdr:colOff>
      <xdr:row>31</xdr:row>
      <xdr:rowOff>261882</xdr:rowOff>
    </xdr:from>
    <xdr:ext cx="711637" cy="264560"/>
    <xdr:sp macro="" textlink="">
      <xdr:nvSpPr>
        <xdr:cNvPr id="32" name="TextBox 31">
          <a:extLst>
            <a:ext uri="{FF2B5EF4-FFF2-40B4-BE49-F238E27FC236}">
              <a16:creationId xmlns="" xmlns:a16="http://schemas.microsoft.com/office/drawing/2014/main" id="{00000000-0008-0000-0500-000021000000}"/>
            </a:ext>
          </a:extLst>
        </xdr:cNvPr>
        <xdr:cNvSpPr txBox="1"/>
      </xdr:nvSpPr>
      <xdr:spPr>
        <a:xfrm>
          <a:off x="10393745" y="1570190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20153</xdr:colOff>
      <xdr:row>31</xdr:row>
      <xdr:rowOff>458075</xdr:rowOff>
    </xdr:from>
    <xdr:ext cx="711637" cy="264560"/>
    <xdr:sp macro="" textlink="">
      <xdr:nvSpPr>
        <xdr:cNvPr id="33" name="TextBox 32">
          <a:extLst>
            <a:ext uri="{FF2B5EF4-FFF2-40B4-BE49-F238E27FC236}">
              <a16:creationId xmlns="" xmlns:a16="http://schemas.microsoft.com/office/drawing/2014/main" id="{00000000-0008-0000-0500-000022000000}"/>
            </a:ext>
          </a:extLst>
        </xdr:cNvPr>
        <xdr:cNvSpPr txBox="1"/>
      </xdr:nvSpPr>
      <xdr:spPr>
        <a:xfrm>
          <a:off x="10392878" y="1589810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25</xdr:col>
      <xdr:colOff>294729</xdr:colOff>
      <xdr:row>32</xdr:row>
      <xdr:rowOff>21022</xdr:rowOff>
    </xdr:from>
    <xdr:ext cx="711637" cy="264560"/>
    <xdr:sp macro="" textlink="">
      <xdr:nvSpPr>
        <xdr:cNvPr id="34" name="TextBox 33">
          <a:extLst>
            <a:ext uri="{FF2B5EF4-FFF2-40B4-BE49-F238E27FC236}">
              <a16:creationId xmlns="" xmlns:a16="http://schemas.microsoft.com/office/drawing/2014/main" id="{00000000-0008-0000-0500-000023000000}"/>
            </a:ext>
          </a:extLst>
        </xdr:cNvPr>
        <xdr:cNvSpPr txBox="1"/>
      </xdr:nvSpPr>
      <xdr:spPr>
        <a:xfrm>
          <a:off x="10372179" y="1614684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9196</xdr:colOff>
      <xdr:row>32</xdr:row>
      <xdr:rowOff>239111</xdr:rowOff>
    </xdr:from>
    <xdr:ext cx="711637" cy="264560"/>
    <xdr:sp macro="" textlink="">
      <xdr:nvSpPr>
        <xdr:cNvPr id="35" name="TextBox 34">
          <a:extLst>
            <a:ext uri="{FF2B5EF4-FFF2-40B4-BE49-F238E27FC236}">
              <a16:creationId xmlns="" xmlns:a16="http://schemas.microsoft.com/office/drawing/2014/main" id="{00000000-0008-0000-0500-000024000000}"/>
            </a:ext>
          </a:extLst>
        </xdr:cNvPr>
        <xdr:cNvSpPr txBox="1"/>
      </xdr:nvSpPr>
      <xdr:spPr>
        <a:xfrm>
          <a:off x="10381921" y="16364936"/>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8329</xdr:colOff>
      <xdr:row>32</xdr:row>
      <xdr:rowOff>435304</xdr:rowOff>
    </xdr:from>
    <xdr:ext cx="711637" cy="264560"/>
    <xdr:sp macro="" textlink="">
      <xdr:nvSpPr>
        <xdr:cNvPr id="36" name="TextBox 35">
          <a:extLst>
            <a:ext uri="{FF2B5EF4-FFF2-40B4-BE49-F238E27FC236}">
              <a16:creationId xmlns="" xmlns:a16="http://schemas.microsoft.com/office/drawing/2014/main" id="{00000000-0008-0000-0500-000025000000}"/>
            </a:ext>
          </a:extLst>
        </xdr:cNvPr>
        <xdr:cNvSpPr txBox="1"/>
      </xdr:nvSpPr>
      <xdr:spPr>
        <a:xfrm>
          <a:off x="10381054" y="16561129"/>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80</xdr:row>
      <xdr:rowOff>0</xdr:rowOff>
    </xdr:from>
    <xdr:ext cx="711637" cy="264560"/>
    <xdr:sp macro="" textlink="">
      <xdr:nvSpPr>
        <xdr:cNvPr id="37" name="TextBox 36">
          <a:extLst>
            <a:ext uri="{FF2B5EF4-FFF2-40B4-BE49-F238E27FC236}">
              <a16:creationId xmlns="" xmlns:a16="http://schemas.microsoft.com/office/drawing/2014/main" id="{00000000-0008-0000-0500-000026000000}"/>
            </a:ext>
          </a:extLst>
        </xdr:cNvPr>
        <xdr:cNvSpPr txBox="1"/>
      </xdr:nvSpPr>
      <xdr:spPr>
        <a:xfrm>
          <a:off x="10384549" y="3989070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21895</xdr:colOff>
      <xdr:row>80</xdr:row>
      <xdr:rowOff>218089</xdr:rowOff>
    </xdr:from>
    <xdr:ext cx="711637" cy="264560"/>
    <xdr:sp macro="" textlink="">
      <xdr:nvSpPr>
        <xdr:cNvPr id="38" name="TextBox 37">
          <a:extLst>
            <a:ext uri="{FF2B5EF4-FFF2-40B4-BE49-F238E27FC236}">
              <a16:creationId xmlns="" xmlns:a16="http://schemas.microsoft.com/office/drawing/2014/main" id="{00000000-0008-0000-0500-000027000000}"/>
            </a:ext>
          </a:extLst>
        </xdr:cNvPr>
        <xdr:cNvSpPr txBox="1"/>
      </xdr:nvSpPr>
      <xdr:spPr>
        <a:xfrm>
          <a:off x="10394620" y="40108789"/>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21028</xdr:colOff>
      <xdr:row>80</xdr:row>
      <xdr:rowOff>414282</xdr:rowOff>
    </xdr:from>
    <xdr:ext cx="711637" cy="264560"/>
    <xdr:sp macro="" textlink="">
      <xdr:nvSpPr>
        <xdr:cNvPr id="39" name="TextBox 38">
          <a:extLst>
            <a:ext uri="{FF2B5EF4-FFF2-40B4-BE49-F238E27FC236}">
              <a16:creationId xmlns="" xmlns:a16="http://schemas.microsoft.com/office/drawing/2014/main" id="{00000000-0008-0000-0500-000028000000}"/>
            </a:ext>
          </a:extLst>
        </xdr:cNvPr>
        <xdr:cNvSpPr txBox="1"/>
      </xdr:nvSpPr>
      <xdr:spPr>
        <a:xfrm>
          <a:off x="10393753" y="40304982"/>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80</xdr:row>
      <xdr:rowOff>677918</xdr:rowOff>
    </xdr:from>
    <xdr:ext cx="711637" cy="264560"/>
    <xdr:sp macro="" textlink="">
      <xdr:nvSpPr>
        <xdr:cNvPr id="40" name="TextBox 39">
          <a:extLst>
            <a:ext uri="{FF2B5EF4-FFF2-40B4-BE49-F238E27FC236}">
              <a16:creationId xmlns="" xmlns:a16="http://schemas.microsoft.com/office/drawing/2014/main" id="{00000000-0008-0000-0500-000029000000}"/>
            </a:ext>
          </a:extLst>
        </xdr:cNvPr>
        <xdr:cNvSpPr txBox="1"/>
      </xdr:nvSpPr>
      <xdr:spPr>
        <a:xfrm>
          <a:off x="10372725" y="40568618"/>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81</xdr:row>
      <xdr:rowOff>195317</xdr:rowOff>
    </xdr:from>
    <xdr:ext cx="711637" cy="264560"/>
    <xdr:sp macro="" textlink="">
      <xdr:nvSpPr>
        <xdr:cNvPr id="41" name="TextBox 40">
          <a:extLst>
            <a:ext uri="{FF2B5EF4-FFF2-40B4-BE49-F238E27FC236}">
              <a16:creationId xmlns="" xmlns:a16="http://schemas.microsoft.com/office/drawing/2014/main" id="{00000000-0008-0000-0500-00002A000000}"/>
            </a:ext>
          </a:extLst>
        </xdr:cNvPr>
        <xdr:cNvSpPr txBox="1"/>
      </xdr:nvSpPr>
      <xdr:spPr>
        <a:xfrm>
          <a:off x="10382796" y="4077181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81</xdr:row>
      <xdr:rowOff>391510</xdr:rowOff>
    </xdr:from>
    <xdr:ext cx="711637" cy="264560"/>
    <xdr:sp macro="" textlink="">
      <xdr:nvSpPr>
        <xdr:cNvPr id="42" name="TextBox 41">
          <a:extLst>
            <a:ext uri="{FF2B5EF4-FFF2-40B4-BE49-F238E27FC236}">
              <a16:creationId xmlns="" xmlns:a16="http://schemas.microsoft.com/office/drawing/2014/main" id="{00000000-0008-0000-0500-00002B000000}"/>
            </a:ext>
          </a:extLst>
        </xdr:cNvPr>
        <xdr:cNvSpPr txBox="1"/>
      </xdr:nvSpPr>
      <xdr:spPr>
        <a:xfrm>
          <a:off x="10381929" y="4096801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111</xdr:row>
      <xdr:rowOff>0</xdr:rowOff>
    </xdr:from>
    <xdr:ext cx="711637" cy="264560"/>
    <xdr:sp macro="" textlink="">
      <xdr:nvSpPr>
        <xdr:cNvPr id="43" name="TextBox 42">
          <a:extLst>
            <a:ext uri="{FF2B5EF4-FFF2-40B4-BE49-F238E27FC236}">
              <a16:creationId xmlns="" xmlns:a16="http://schemas.microsoft.com/office/drawing/2014/main" id="{00000000-0008-0000-0500-00002C000000}"/>
            </a:ext>
          </a:extLst>
        </xdr:cNvPr>
        <xdr:cNvSpPr txBox="1"/>
      </xdr:nvSpPr>
      <xdr:spPr>
        <a:xfrm>
          <a:off x="10384549"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21895</xdr:colOff>
      <xdr:row>111</xdr:row>
      <xdr:rowOff>218089</xdr:rowOff>
    </xdr:from>
    <xdr:ext cx="711637" cy="264560"/>
    <xdr:sp macro="" textlink="">
      <xdr:nvSpPr>
        <xdr:cNvPr id="44" name="TextBox 43">
          <a:extLst>
            <a:ext uri="{FF2B5EF4-FFF2-40B4-BE49-F238E27FC236}">
              <a16:creationId xmlns="" xmlns:a16="http://schemas.microsoft.com/office/drawing/2014/main" id="{00000000-0008-0000-0500-00002D000000}"/>
            </a:ext>
          </a:extLst>
        </xdr:cNvPr>
        <xdr:cNvSpPr txBox="1"/>
      </xdr:nvSpPr>
      <xdr:spPr>
        <a:xfrm>
          <a:off x="10394620"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21028</xdr:colOff>
      <xdr:row>111</xdr:row>
      <xdr:rowOff>414282</xdr:rowOff>
    </xdr:from>
    <xdr:ext cx="711637" cy="264560"/>
    <xdr:sp macro="" textlink="">
      <xdr:nvSpPr>
        <xdr:cNvPr id="45" name="TextBox 44">
          <a:extLst>
            <a:ext uri="{FF2B5EF4-FFF2-40B4-BE49-F238E27FC236}">
              <a16:creationId xmlns="" xmlns:a16="http://schemas.microsoft.com/office/drawing/2014/main" id="{00000000-0008-0000-0500-00002E000000}"/>
            </a:ext>
          </a:extLst>
        </xdr:cNvPr>
        <xdr:cNvSpPr txBox="1"/>
      </xdr:nvSpPr>
      <xdr:spPr>
        <a:xfrm>
          <a:off x="10393753"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111</xdr:row>
      <xdr:rowOff>677918</xdr:rowOff>
    </xdr:from>
    <xdr:ext cx="711637" cy="264560"/>
    <xdr:sp macro="" textlink="">
      <xdr:nvSpPr>
        <xdr:cNvPr id="46" name="TextBox 45">
          <a:extLst>
            <a:ext uri="{FF2B5EF4-FFF2-40B4-BE49-F238E27FC236}">
              <a16:creationId xmlns="" xmlns:a16="http://schemas.microsoft.com/office/drawing/2014/main" id="{00000000-0008-0000-0500-00002F000000}"/>
            </a:ext>
          </a:extLst>
        </xdr:cNvPr>
        <xdr:cNvSpPr txBox="1"/>
      </xdr:nvSpPr>
      <xdr:spPr>
        <a:xfrm>
          <a:off x="10372725"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112</xdr:row>
      <xdr:rowOff>195318</xdr:rowOff>
    </xdr:from>
    <xdr:ext cx="711637" cy="264560"/>
    <xdr:sp macro="" textlink="">
      <xdr:nvSpPr>
        <xdr:cNvPr id="47" name="TextBox 46">
          <a:extLst>
            <a:ext uri="{FF2B5EF4-FFF2-40B4-BE49-F238E27FC236}">
              <a16:creationId xmlns="" xmlns:a16="http://schemas.microsoft.com/office/drawing/2014/main" id="{00000000-0008-0000-0500-000030000000}"/>
            </a:ext>
          </a:extLst>
        </xdr:cNvPr>
        <xdr:cNvSpPr txBox="1"/>
      </xdr:nvSpPr>
      <xdr:spPr>
        <a:xfrm>
          <a:off x="10382796"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112</xdr:row>
      <xdr:rowOff>391511</xdr:rowOff>
    </xdr:from>
    <xdr:ext cx="711637" cy="264560"/>
    <xdr:sp macro="" textlink="">
      <xdr:nvSpPr>
        <xdr:cNvPr id="48" name="TextBox 47">
          <a:extLst>
            <a:ext uri="{FF2B5EF4-FFF2-40B4-BE49-F238E27FC236}">
              <a16:creationId xmlns="" xmlns:a16="http://schemas.microsoft.com/office/drawing/2014/main" id="{00000000-0008-0000-0500-000031000000}"/>
            </a:ext>
          </a:extLst>
        </xdr:cNvPr>
        <xdr:cNvSpPr txBox="1"/>
      </xdr:nvSpPr>
      <xdr:spPr>
        <a:xfrm>
          <a:off x="10381929" y="509301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208</xdr:row>
      <xdr:rowOff>0</xdr:rowOff>
    </xdr:from>
    <xdr:ext cx="711637" cy="264560"/>
    <xdr:sp macro="" textlink="">
      <xdr:nvSpPr>
        <xdr:cNvPr id="49" name="TextBox 48">
          <a:extLst>
            <a:ext uri="{FF2B5EF4-FFF2-40B4-BE49-F238E27FC236}">
              <a16:creationId xmlns="" xmlns:a16="http://schemas.microsoft.com/office/drawing/2014/main" id="{00000000-0008-0000-0500-000038000000}"/>
            </a:ext>
          </a:extLst>
        </xdr:cNvPr>
        <xdr:cNvSpPr txBox="1"/>
      </xdr:nvSpPr>
      <xdr:spPr>
        <a:xfrm>
          <a:off x="10384549" y="6110287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21895</xdr:colOff>
      <xdr:row>208</xdr:row>
      <xdr:rowOff>218089</xdr:rowOff>
    </xdr:from>
    <xdr:ext cx="711637" cy="264560"/>
    <xdr:sp macro="" textlink="">
      <xdr:nvSpPr>
        <xdr:cNvPr id="50" name="TextBox 49">
          <a:extLst>
            <a:ext uri="{FF2B5EF4-FFF2-40B4-BE49-F238E27FC236}">
              <a16:creationId xmlns="" xmlns:a16="http://schemas.microsoft.com/office/drawing/2014/main" id="{00000000-0008-0000-0500-000039000000}"/>
            </a:ext>
          </a:extLst>
        </xdr:cNvPr>
        <xdr:cNvSpPr txBox="1"/>
      </xdr:nvSpPr>
      <xdr:spPr>
        <a:xfrm>
          <a:off x="10394620" y="61320964"/>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21028</xdr:colOff>
      <xdr:row>208</xdr:row>
      <xdr:rowOff>414282</xdr:rowOff>
    </xdr:from>
    <xdr:ext cx="711637" cy="264560"/>
    <xdr:sp macro="" textlink="">
      <xdr:nvSpPr>
        <xdr:cNvPr id="51" name="TextBox 50">
          <a:extLst>
            <a:ext uri="{FF2B5EF4-FFF2-40B4-BE49-F238E27FC236}">
              <a16:creationId xmlns="" xmlns:a16="http://schemas.microsoft.com/office/drawing/2014/main" id="{00000000-0008-0000-0500-00003A000000}"/>
            </a:ext>
          </a:extLst>
        </xdr:cNvPr>
        <xdr:cNvSpPr txBox="1"/>
      </xdr:nvSpPr>
      <xdr:spPr>
        <a:xfrm>
          <a:off x="10393753" y="6151715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208</xdr:row>
      <xdr:rowOff>677918</xdr:rowOff>
    </xdr:from>
    <xdr:ext cx="711637" cy="264560"/>
    <xdr:sp macro="" textlink="">
      <xdr:nvSpPr>
        <xdr:cNvPr id="52" name="TextBox 51">
          <a:extLst>
            <a:ext uri="{FF2B5EF4-FFF2-40B4-BE49-F238E27FC236}">
              <a16:creationId xmlns="" xmlns:a16="http://schemas.microsoft.com/office/drawing/2014/main" id="{00000000-0008-0000-0500-00003B000000}"/>
            </a:ext>
          </a:extLst>
        </xdr:cNvPr>
        <xdr:cNvSpPr txBox="1"/>
      </xdr:nvSpPr>
      <xdr:spPr>
        <a:xfrm>
          <a:off x="10372725" y="61780793"/>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209</xdr:row>
      <xdr:rowOff>195317</xdr:rowOff>
    </xdr:from>
    <xdr:ext cx="711637" cy="264560"/>
    <xdr:sp macro="" textlink="">
      <xdr:nvSpPr>
        <xdr:cNvPr id="53" name="TextBox 52">
          <a:extLst>
            <a:ext uri="{FF2B5EF4-FFF2-40B4-BE49-F238E27FC236}">
              <a16:creationId xmlns="" xmlns:a16="http://schemas.microsoft.com/office/drawing/2014/main" id="{00000000-0008-0000-0500-00003C000000}"/>
            </a:ext>
          </a:extLst>
        </xdr:cNvPr>
        <xdr:cNvSpPr txBox="1"/>
      </xdr:nvSpPr>
      <xdr:spPr>
        <a:xfrm>
          <a:off x="10382796" y="61983992"/>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209</xdr:row>
      <xdr:rowOff>391510</xdr:rowOff>
    </xdr:from>
    <xdr:ext cx="711637" cy="264560"/>
    <xdr:sp macro="" textlink="">
      <xdr:nvSpPr>
        <xdr:cNvPr id="54" name="TextBox 53">
          <a:extLst>
            <a:ext uri="{FF2B5EF4-FFF2-40B4-BE49-F238E27FC236}">
              <a16:creationId xmlns="" xmlns:a16="http://schemas.microsoft.com/office/drawing/2014/main" id="{00000000-0008-0000-0500-00003D000000}"/>
            </a:ext>
          </a:extLst>
        </xdr:cNvPr>
        <xdr:cNvSpPr txBox="1"/>
      </xdr:nvSpPr>
      <xdr:spPr>
        <a:xfrm>
          <a:off x="10381929" y="62180185"/>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oneCellAnchor>
    <xdr:from>
      <xdr:col>26</xdr:col>
      <xdr:colOff>11824</xdr:colOff>
      <xdr:row>97</xdr:row>
      <xdr:rowOff>0</xdr:rowOff>
    </xdr:from>
    <xdr:ext cx="711637" cy="264560"/>
    <xdr:sp macro="" textlink="">
      <xdr:nvSpPr>
        <xdr:cNvPr id="55" name="TextBox 54">
          <a:extLst>
            <a:ext uri="{FF2B5EF4-FFF2-40B4-BE49-F238E27FC236}">
              <a16:creationId xmlns="" xmlns:a16="http://schemas.microsoft.com/office/drawing/2014/main" id="{00000000-0008-0000-0500-00003E000000}"/>
            </a:ext>
          </a:extLst>
        </xdr:cNvPr>
        <xdr:cNvSpPr txBox="1"/>
      </xdr:nvSpPr>
      <xdr:spPr>
        <a:xfrm>
          <a:off x="10384549" y="4829175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.1</a:t>
          </a:r>
          <a:endParaRPr lang="en-US" sz="1100" b="1"/>
        </a:p>
      </xdr:txBody>
    </xdr:sp>
    <xdr:clientData/>
  </xdr:oneCellAnchor>
  <xdr:oneCellAnchor>
    <xdr:from>
      <xdr:col>26</xdr:col>
      <xdr:colOff>21895</xdr:colOff>
      <xdr:row>97</xdr:row>
      <xdr:rowOff>218089</xdr:rowOff>
    </xdr:from>
    <xdr:ext cx="711637" cy="264560"/>
    <xdr:sp macro="" textlink="">
      <xdr:nvSpPr>
        <xdr:cNvPr id="56" name="TextBox 55">
          <a:extLst>
            <a:ext uri="{FF2B5EF4-FFF2-40B4-BE49-F238E27FC236}">
              <a16:creationId xmlns="" xmlns:a16="http://schemas.microsoft.com/office/drawing/2014/main" id="{00000000-0008-0000-0500-00003F000000}"/>
            </a:ext>
          </a:extLst>
        </xdr:cNvPr>
        <xdr:cNvSpPr txBox="1"/>
      </xdr:nvSpPr>
      <xdr:spPr>
        <a:xfrm>
          <a:off x="10394620" y="48509839"/>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.2</a:t>
          </a:r>
          <a:endParaRPr lang="en-US" sz="1100" b="1"/>
        </a:p>
      </xdr:txBody>
    </xdr:sp>
    <xdr:clientData/>
  </xdr:oneCellAnchor>
  <xdr:oneCellAnchor>
    <xdr:from>
      <xdr:col>26</xdr:col>
      <xdr:colOff>21028</xdr:colOff>
      <xdr:row>97</xdr:row>
      <xdr:rowOff>414282</xdr:rowOff>
    </xdr:from>
    <xdr:ext cx="711637" cy="264560"/>
    <xdr:sp macro="" textlink="">
      <xdr:nvSpPr>
        <xdr:cNvPr id="57" name="TextBox 56">
          <a:extLst>
            <a:ext uri="{FF2B5EF4-FFF2-40B4-BE49-F238E27FC236}">
              <a16:creationId xmlns="" xmlns:a16="http://schemas.microsoft.com/office/drawing/2014/main" id="{00000000-0008-0000-0500-000040000000}"/>
            </a:ext>
          </a:extLst>
        </xdr:cNvPr>
        <xdr:cNvSpPr txBox="1"/>
      </xdr:nvSpPr>
      <xdr:spPr>
        <a:xfrm>
          <a:off x="10393753" y="48706032"/>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8:30</a:t>
          </a:r>
          <a:r>
            <a:rPr lang="en-US" sz="1100" b="1" baseline="0"/>
            <a:t>   .3</a:t>
          </a:r>
          <a:endParaRPr lang="en-US" sz="1100" b="1"/>
        </a:p>
      </xdr:txBody>
    </xdr:sp>
    <xdr:clientData/>
  </xdr:oneCellAnchor>
  <xdr:oneCellAnchor>
    <xdr:from>
      <xdr:col>26</xdr:col>
      <xdr:colOff>0</xdr:colOff>
      <xdr:row>97</xdr:row>
      <xdr:rowOff>677918</xdr:rowOff>
    </xdr:from>
    <xdr:ext cx="711637" cy="264560"/>
    <xdr:sp macro="" textlink="">
      <xdr:nvSpPr>
        <xdr:cNvPr id="58" name="TextBox 57">
          <a:extLst>
            <a:ext uri="{FF2B5EF4-FFF2-40B4-BE49-F238E27FC236}">
              <a16:creationId xmlns="" xmlns:a16="http://schemas.microsoft.com/office/drawing/2014/main" id="{00000000-0008-0000-0500-000041000000}"/>
            </a:ext>
          </a:extLst>
        </xdr:cNvPr>
        <xdr:cNvSpPr txBox="1"/>
      </xdr:nvSpPr>
      <xdr:spPr>
        <a:xfrm>
          <a:off x="10372725" y="48969668"/>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.1</a:t>
          </a:r>
          <a:endParaRPr lang="en-US" sz="1100" b="1"/>
        </a:p>
      </xdr:txBody>
    </xdr:sp>
    <xdr:clientData/>
  </xdr:oneCellAnchor>
  <xdr:oneCellAnchor>
    <xdr:from>
      <xdr:col>26</xdr:col>
      <xdr:colOff>10071</xdr:colOff>
      <xdr:row>98</xdr:row>
      <xdr:rowOff>195317</xdr:rowOff>
    </xdr:from>
    <xdr:ext cx="711637" cy="264560"/>
    <xdr:sp macro="" textlink="">
      <xdr:nvSpPr>
        <xdr:cNvPr id="59" name="TextBox 58">
          <a:extLst>
            <a:ext uri="{FF2B5EF4-FFF2-40B4-BE49-F238E27FC236}">
              <a16:creationId xmlns="" xmlns:a16="http://schemas.microsoft.com/office/drawing/2014/main" id="{00000000-0008-0000-0500-000042000000}"/>
            </a:ext>
          </a:extLst>
        </xdr:cNvPr>
        <xdr:cNvSpPr txBox="1"/>
      </xdr:nvSpPr>
      <xdr:spPr>
        <a:xfrm>
          <a:off x="10382796" y="49172867"/>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.2</a:t>
          </a:r>
          <a:endParaRPr lang="en-US" sz="1100" b="1"/>
        </a:p>
      </xdr:txBody>
    </xdr:sp>
    <xdr:clientData/>
  </xdr:oneCellAnchor>
  <xdr:oneCellAnchor>
    <xdr:from>
      <xdr:col>26</xdr:col>
      <xdr:colOff>9204</xdr:colOff>
      <xdr:row>98</xdr:row>
      <xdr:rowOff>391510</xdr:rowOff>
    </xdr:from>
    <xdr:ext cx="711637" cy="264560"/>
    <xdr:sp macro="" textlink="">
      <xdr:nvSpPr>
        <xdr:cNvPr id="60" name="TextBox 59">
          <a:extLst>
            <a:ext uri="{FF2B5EF4-FFF2-40B4-BE49-F238E27FC236}">
              <a16:creationId xmlns="" xmlns:a16="http://schemas.microsoft.com/office/drawing/2014/main" id="{00000000-0008-0000-0500-000043000000}"/>
            </a:ext>
          </a:extLst>
        </xdr:cNvPr>
        <xdr:cNvSpPr txBox="1"/>
      </xdr:nvSpPr>
      <xdr:spPr>
        <a:xfrm>
          <a:off x="10381929" y="49369060"/>
          <a:ext cx="71163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2:00</a:t>
          </a:r>
          <a:r>
            <a:rPr lang="en-US" sz="1100" b="1" baseline="0"/>
            <a:t>   .3</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612789</xdr:colOff>
      <xdr:row>1</xdr:row>
      <xdr:rowOff>38102</xdr:rowOff>
    </xdr:from>
    <xdr:to>
      <xdr:col>7</xdr:col>
      <xdr:colOff>617821</xdr:colOff>
      <xdr:row>1</xdr:row>
      <xdr:rowOff>200025</xdr:rowOff>
    </xdr:to>
    <xdr:pic>
      <xdr:nvPicPr>
        <xdr:cNvPr id="2" name="Picture 6">
          <a:extLst>
            <a:ext uri="{FF2B5EF4-FFF2-40B4-BE49-F238E27FC236}">
              <a16:creationId xmlns="" xmlns:a16="http://schemas.microsoft.com/office/drawing/2014/main" id="{8337AB47-39A6-4068-955A-17A6FF6CC1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03964" y="571502"/>
          <a:ext cx="5032" cy="16192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612052</xdr:colOff>
      <xdr:row>1</xdr:row>
      <xdr:rowOff>37489</xdr:rowOff>
    </xdr:from>
    <xdr:to>
      <xdr:col>2</xdr:col>
      <xdr:colOff>613469</xdr:colOff>
      <xdr:row>1</xdr:row>
      <xdr:rowOff>240843</xdr:rowOff>
    </xdr:to>
    <xdr:pic>
      <xdr:nvPicPr>
        <xdr:cNvPr id="2" name="Picture 6" descr=" ">
          <a:extLst>
            <a:ext uri="{FF2B5EF4-FFF2-40B4-BE49-F238E27FC236}">
              <a16:creationId xmlns="" xmlns:a16="http://schemas.microsoft.com/office/drawing/2014/main" id="{295FBAE7-FAE4-4A89-80B5-6D9DC30B5D2F}"/>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8</xdr:col>
      <xdr:colOff>0</xdr:colOff>
      <xdr:row>2</xdr:row>
      <xdr:rowOff>0</xdr:rowOff>
    </xdr:from>
    <xdr:ext cx="0" cy="57150"/>
    <xdr:pic>
      <xdr:nvPicPr>
        <xdr:cNvPr id="3" name="image1.png">
          <a:extLst>
            <a:ext uri="{FF2B5EF4-FFF2-40B4-BE49-F238E27FC236}">
              <a16:creationId xmlns="" xmlns:a16="http://schemas.microsoft.com/office/drawing/2014/main" id="{3C406DF8-AD13-4945-95A7-234F1A5FDBE5}"/>
            </a:ext>
          </a:extLst>
        </xdr:cNvPr>
        <xdr:cNvPicPr preferRelativeResize="0"/>
      </xdr:nvPicPr>
      <xdr:blipFill>
        <a:blip xmlns:r="http://schemas.openxmlformats.org/officeDocument/2006/relationships" r:embed="rId1" cstate="print"/>
        <a:stretch>
          <a:fillRect/>
        </a:stretch>
      </xdr:blipFill>
      <xdr:spPr>
        <a:xfrm>
          <a:off x="8248650" y="857250"/>
          <a:ext cx="0" cy="57150"/>
        </a:xfrm>
        <a:prstGeom prst="rect">
          <a:avLst/>
        </a:prstGeom>
        <a:noFill/>
      </xdr:spPr>
    </xdr:pic>
    <xdr:clientData fLocksWithSheet="0"/>
  </xdr:oneCellAnchor>
  <xdr:oneCellAnchor>
    <xdr:from>
      <xdr:col>2</xdr:col>
      <xdr:colOff>590550</xdr:colOff>
      <xdr:row>1</xdr:row>
      <xdr:rowOff>0</xdr:rowOff>
    </xdr:from>
    <xdr:ext cx="0" cy="57150"/>
    <xdr:pic>
      <xdr:nvPicPr>
        <xdr:cNvPr id="4" name="image1.png">
          <a:extLst>
            <a:ext uri="{FF2B5EF4-FFF2-40B4-BE49-F238E27FC236}">
              <a16:creationId xmlns="" xmlns:a16="http://schemas.microsoft.com/office/drawing/2014/main" id="{C370E717-3BC3-46E7-96E3-810E2F213083}"/>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twoCellAnchor>
    <xdr:from>
      <xdr:col>2</xdr:col>
      <xdr:colOff>612052</xdr:colOff>
      <xdr:row>1</xdr:row>
      <xdr:rowOff>37489</xdr:rowOff>
    </xdr:from>
    <xdr:to>
      <xdr:col>2</xdr:col>
      <xdr:colOff>613469</xdr:colOff>
      <xdr:row>1</xdr:row>
      <xdr:rowOff>240843</xdr:rowOff>
    </xdr:to>
    <xdr:pic>
      <xdr:nvPicPr>
        <xdr:cNvPr id="5" name="Picture 6" descr=" ">
          <a:extLst>
            <a:ext uri="{FF2B5EF4-FFF2-40B4-BE49-F238E27FC236}">
              <a16:creationId xmlns="" xmlns:a16="http://schemas.microsoft.com/office/drawing/2014/main" id="{CD4BBEFA-BE75-41E6-B52D-DA5A859A5B02}"/>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8</xdr:col>
      <xdr:colOff>0</xdr:colOff>
      <xdr:row>2</xdr:row>
      <xdr:rowOff>0</xdr:rowOff>
    </xdr:from>
    <xdr:ext cx="0" cy="57150"/>
    <xdr:pic>
      <xdr:nvPicPr>
        <xdr:cNvPr id="6" name="image1.png">
          <a:extLst>
            <a:ext uri="{FF2B5EF4-FFF2-40B4-BE49-F238E27FC236}">
              <a16:creationId xmlns="" xmlns:a16="http://schemas.microsoft.com/office/drawing/2014/main" id="{3942D5D6-D60C-4FE0-B946-ED60C27E38CD}"/>
            </a:ext>
          </a:extLst>
        </xdr:cNvPr>
        <xdr:cNvPicPr preferRelativeResize="0"/>
      </xdr:nvPicPr>
      <xdr:blipFill>
        <a:blip xmlns:r="http://schemas.openxmlformats.org/officeDocument/2006/relationships" r:embed="rId1" cstate="print"/>
        <a:stretch>
          <a:fillRect/>
        </a:stretch>
      </xdr:blipFill>
      <xdr:spPr>
        <a:xfrm>
          <a:off x="8248650" y="857250"/>
          <a:ext cx="0" cy="57150"/>
        </a:xfrm>
        <a:prstGeom prst="rect">
          <a:avLst/>
        </a:prstGeom>
        <a:noFill/>
      </xdr:spPr>
    </xdr:pic>
    <xdr:clientData fLocksWithSheet="0"/>
  </xdr:oneCellAnchor>
  <xdr:oneCellAnchor>
    <xdr:from>
      <xdr:col>2</xdr:col>
      <xdr:colOff>590550</xdr:colOff>
      <xdr:row>1</xdr:row>
      <xdr:rowOff>0</xdr:rowOff>
    </xdr:from>
    <xdr:ext cx="0" cy="57150"/>
    <xdr:pic>
      <xdr:nvPicPr>
        <xdr:cNvPr id="7" name="image1.png">
          <a:extLst>
            <a:ext uri="{FF2B5EF4-FFF2-40B4-BE49-F238E27FC236}">
              <a16:creationId xmlns="" xmlns:a16="http://schemas.microsoft.com/office/drawing/2014/main" id="{D43C5024-C24C-48F1-A57F-20DE3CFDF48A}"/>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twoCellAnchor>
    <xdr:from>
      <xdr:col>2</xdr:col>
      <xdr:colOff>612052</xdr:colOff>
      <xdr:row>1</xdr:row>
      <xdr:rowOff>37489</xdr:rowOff>
    </xdr:from>
    <xdr:to>
      <xdr:col>2</xdr:col>
      <xdr:colOff>613469</xdr:colOff>
      <xdr:row>1</xdr:row>
      <xdr:rowOff>240843</xdr:rowOff>
    </xdr:to>
    <xdr:pic>
      <xdr:nvPicPr>
        <xdr:cNvPr id="8" name="Picture 6" descr=" ">
          <a:extLst>
            <a:ext uri="{FF2B5EF4-FFF2-40B4-BE49-F238E27FC236}">
              <a16:creationId xmlns="" xmlns:a16="http://schemas.microsoft.com/office/drawing/2014/main" id="{6FF61B9B-041D-4757-A760-6F656F39DAE9}"/>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8</xdr:col>
      <xdr:colOff>0</xdr:colOff>
      <xdr:row>2</xdr:row>
      <xdr:rowOff>0</xdr:rowOff>
    </xdr:from>
    <xdr:ext cx="0" cy="57150"/>
    <xdr:pic>
      <xdr:nvPicPr>
        <xdr:cNvPr id="9" name="image1.png">
          <a:extLst>
            <a:ext uri="{FF2B5EF4-FFF2-40B4-BE49-F238E27FC236}">
              <a16:creationId xmlns="" xmlns:a16="http://schemas.microsoft.com/office/drawing/2014/main" id="{E27A229C-150E-483F-A30D-FD689096DBE0}"/>
            </a:ext>
          </a:extLst>
        </xdr:cNvPr>
        <xdr:cNvPicPr preferRelativeResize="0"/>
      </xdr:nvPicPr>
      <xdr:blipFill>
        <a:blip xmlns:r="http://schemas.openxmlformats.org/officeDocument/2006/relationships" r:embed="rId1" cstate="print"/>
        <a:stretch>
          <a:fillRect/>
        </a:stretch>
      </xdr:blipFill>
      <xdr:spPr>
        <a:xfrm>
          <a:off x="8248650" y="857250"/>
          <a:ext cx="0" cy="57150"/>
        </a:xfrm>
        <a:prstGeom prst="rect">
          <a:avLst/>
        </a:prstGeom>
        <a:noFill/>
      </xdr:spPr>
    </xdr:pic>
    <xdr:clientData fLocksWithSheet="0"/>
  </xdr:oneCellAnchor>
  <xdr:oneCellAnchor>
    <xdr:from>
      <xdr:col>2</xdr:col>
      <xdr:colOff>590550</xdr:colOff>
      <xdr:row>1</xdr:row>
      <xdr:rowOff>0</xdr:rowOff>
    </xdr:from>
    <xdr:ext cx="0" cy="57150"/>
    <xdr:pic>
      <xdr:nvPicPr>
        <xdr:cNvPr id="10" name="image1.png">
          <a:extLst>
            <a:ext uri="{FF2B5EF4-FFF2-40B4-BE49-F238E27FC236}">
              <a16:creationId xmlns="" xmlns:a16="http://schemas.microsoft.com/office/drawing/2014/main" id="{943F77E8-D5B1-4F34-94F3-F56275E59F45}"/>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twoCellAnchor>
    <xdr:from>
      <xdr:col>2</xdr:col>
      <xdr:colOff>612052</xdr:colOff>
      <xdr:row>1</xdr:row>
      <xdr:rowOff>37489</xdr:rowOff>
    </xdr:from>
    <xdr:to>
      <xdr:col>2</xdr:col>
      <xdr:colOff>613469</xdr:colOff>
      <xdr:row>1</xdr:row>
      <xdr:rowOff>240843</xdr:rowOff>
    </xdr:to>
    <xdr:pic>
      <xdr:nvPicPr>
        <xdr:cNvPr id="11" name="Picture 6" descr=" ">
          <a:extLst>
            <a:ext uri="{FF2B5EF4-FFF2-40B4-BE49-F238E27FC236}">
              <a16:creationId xmlns="" xmlns:a16="http://schemas.microsoft.com/office/drawing/2014/main" id="{2667B441-EAFE-4B40-85A5-9E10508A98A9}"/>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2</xdr:col>
      <xdr:colOff>590550</xdr:colOff>
      <xdr:row>1</xdr:row>
      <xdr:rowOff>0</xdr:rowOff>
    </xdr:from>
    <xdr:ext cx="0" cy="57150"/>
    <xdr:pic>
      <xdr:nvPicPr>
        <xdr:cNvPr id="12" name="image1.png">
          <a:extLst>
            <a:ext uri="{FF2B5EF4-FFF2-40B4-BE49-F238E27FC236}">
              <a16:creationId xmlns="" xmlns:a16="http://schemas.microsoft.com/office/drawing/2014/main" id="{7D94D16C-B5FC-410E-87B2-E78860810F6C}"/>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26</xdr:col>
      <xdr:colOff>98425</xdr:colOff>
      <xdr:row>47</xdr:row>
      <xdr:rowOff>669925</xdr:rowOff>
    </xdr:from>
    <xdr:to>
      <xdr:col>26</xdr:col>
      <xdr:colOff>381454</xdr:colOff>
      <xdr:row>47</xdr:row>
      <xdr:rowOff>982889</xdr:rowOff>
    </xdr:to>
    <xdr:sp macro="" textlink="">
      <xdr:nvSpPr>
        <xdr:cNvPr id="2" name="Oval 1">
          <a:extLst>
            <a:ext uri="{FF2B5EF4-FFF2-40B4-BE49-F238E27FC236}">
              <a16:creationId xmlns="" xmlns:a16="http://schemas.microsoft.com/office/drawing/2014/main" id="{00000000-0008-0000-0100-000002000000}"/>
            </a:ext>
          </a:extLst>
        </xdr:cNvPr>
        <xdr:cNvSpPr/>
      </xdr:nvSpPr>
      <xdr:spPr>
        <a:xfrm>
          <a:off x="11461750" y="34397950"/>
          <a:ext cx="283029" cy="1129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105833</xdr:colOff>
      <xdr:row>47</xdr:row>
      <xdr:rowOff>1079499</xdr:rowOff>
    </xdr:from>
    <xdr:to>
      <xdr:col>26</xdr:col>
      <xdr:colOff>388862</xdr:colOff>
      <xdr:row>48</xdr:row>
      <xdr:rowOff>154213</xdr:rowOff>
    </xdr:to>
    <xdr:sp macro="" textlink="">
      <xdr:nvSpPr>
        <xdr:cNvPr id="3" name="Oval 2">
          <a:extLst>
            <a:ext uri="{FF2B5EF4-FFF2-40B4-BE49-F238E27FC236}">
              <a16:creationId xmlns="" xmlns:a16="http://schemas.microsoft.com/office/drawing/2014/main" id="{00000000-0008-0000-0100-000003000000}"/>
            </a:ext>
          </a:extLst>
        </xdr:cNvPr>
        <xdr:cNvSpPr/>
      </xdr:nvSpPr>
      <xdr:spPr>
        <a:xfrm>
          <a:off x="11469158" y="34512249"/>
          <a:ext cx="273504" cy="1510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46302</xdr:colOff>
      <xdr:row>50</xdr:row>
      <xdr:rowOff>893532</xdr:rowOff>
    </xdr:from>
    <xdr:to>
      <xdr:col>26</xdr:col>
      <xdr:colOff>319806</xdr:colOff>
      <xdr:row>51</xdr:row>
      <xdr:rowOff>225648</xdr:rowOff>
    </xdr:to>
    <xdr:sp macro="" textlink="">
      <xdr:nvSpPr>
        <xdr:cNvPr id="4" name="Oval 3">
          <a:extLst>
            <a:ext uri="{FF2B5EF4-FFF2-40B4-BE49-F238E27FC236}">
              <a16:creationId xmlns="" xmlns:a16="http://schemas.microsoft.com/office/drawing/2014/main" id="{00000000-0008-0000-0100-000004000000}"/>
            </a:ext>
          </a:extLst>
        </xdr:cNvPr>
        <xdr:cNvSpPr/>
      </xdr:nvSpPr>
      <xdr:spPr>
        <a:xfrm>
          <a:off x="11392958" y="29551876"/>
          <a:ext cx="273504" cy="30842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73025</xdr:colOff>
      <xdr:row>51</xdr:row>
      <xdr:rowOff>318708</xdr:rowOff>
    </xdr:from>
    <xdr:to>
      <xdr:col>26</xdr:col>
      <xdr:colOff>337004</xdr:colOff>
      <xdr:row>51</xdr:row>
      <xdr:rowOff>475190</xdr:rowOff>
    </xdr:to>
    <xdr:sp macro="" textlink="">
      <xdr:nvSpPr>
        <xdr:cNvPr id="5" name="Oval 4">
          <a:extLst>
            <a:ext uri="{FF2B5EF4-FFF2-40B4-BE49-F238E27FC236}">
              <a16:creationId xmlns="" xmlns:a16="http://schemas.microsoft.com/office/drawing/2014/main" id="{00000000-0008-0000-0100-000005000000}"/>
            </a:ext>
          </a:extLst>
        </xdr:cNvPr>
        <xdr:cNvSpPr/>
      </xdr:nvSpPr>
      <xdr:spPr>
        <a:xfrm>
          <a:off x="11419681" y="29953364"/>
          <a:ext cx="263979" cy="1564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105833</xdr:colOff>
      <xdr:row>59</xdr:row>
      <xdr:rowOff>275167</xdr:rowOff>
    </xdr:from>
    <xdr:to>
      <xdr:col>26</xdr:col>
      <xdr:colOff>388862</xdr:colOff>
      <xdr:row>59</xdr:row>
      <xdr:rowOff>588131</xdr:rowOff>
    </xdr:to>
    <xdr:sp macro="" textlink="">
      <xdr:nvSpPr>
        <xdr:cNvPr id="6" name="Oval 5">
          <a:extLst>
            <a:ext uri="{FF2B5EF4-FFF2-40B4-BE49-F238E27FC236}">
              <a16:creationId xmlns="" xmlns:a16="http://schemas.microsoft.com/office/drawing/2014/main" id="{00000000-0008-0000-0100-000006000000}"/>
            </a:ext>
          </a:extLst>
        </xdr:cNvPr>
        <xdr:cNvSpPr/>
      </xdr:nvSpPr>
      <xdr:spPr>
        <a:xfrm>
          <a:off x="11469158" y="43013842"/>
          <a:ext cx="273504" cy="3129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99483</xdr:colOff>
      <xdr:row>59</xdr:row>
      <xdr:rowOff>670984</xdr:rowOff>
    </xdr:from>
    <xdr:to>
      <xdr:col>26</xdr:col>
      <xdr:colOff>382512</xdr:colOff>
      <xdr:row>59</xdr:row>
      <xdr:rowOff>983948</xdr:rowOff>
    </xdr:to>
    <xdr:sp macro="" textlink="">
      <xdr:nvSpPr>
        <xdr:cNvPr id="7" name="Oval 6">
          <a:extLst>
            <a:ext uri="{FF2B5EF4-FFF2-40B4-BE49-F238E27FC236}">
              <a16:creationId xmlns="" xmlns:a16="http://schemas.microsoft.com/office/drawing/2014/main" id="{00000000-0008-0000-0100-000007000000}"/>
            </a:ext>
          </a:extLst>
        </xdr:cNvPr>
        <xdr:cNvSpPr/>
      </xdr:nvSpPr>
      <xdr:spPr>
        <a:xfrm>
          <a:off x="11462808" y="43409659"/>
          <a:ext cx="283029" cy="3129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103716</xdr:colOff>
      <xdr:row>59</xdr:row>
      <xdr:rowOff>1056218</xdr:rowOff>
    </xdr:from>
    <xdr:to>
      <xdr:col>26</xdr:col>
      <xdr:colOff>386745</xdr:colOff>
      <xdr:row>60</xdr:row>
      <xdr:rowOff>130932</xdr:rowOff>
    </xdr:to>
    <xdr:sp macro="" textlink="">
      <xdr:nvSpPr>
        <xdr:cNvPr id="8" name="Oval 7">
          <a:extLst>
            <a:ext uri="{FF2B5EF4-FFF2-40B4-BE49-F238E27FC236}">
              <a16:creationId xmlns="" xmlns:a16="http://schemas.microsoft.com/office/drawing/2014/main" id="{00000000-0008-0000-0100-000008000000}"/>
            </a:ext>
          </a:extLst>
        </xdr:cNvPr>
        <xdr:cNvSpPr/>
      </xdr:nvSpPr>
      <xdr:spPr>
        <a:xfrm>
          <a:off x="11467041" y="43794893"/>
          <a:ext cx="273504" cy="17008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58208</xdr:colOff>
      <xdr:row>63</xdr:row>
      <xdr:rowOff>284236</xdr:rowOff>
    </xdr:from>
    <xdr:to>
      <xdr:col>26</xdr:col>
      <xdr:colOff>331712</xdr:colOff>
      <xdr:row>63</xdr:row>
      <xdr:rowOff>595688</xdr:rowOff>
    </xdr:to>
    <xdr:sp macro="" textlink="">
      <xdr:nvSpPr>
        <xdr:cNvPr id="9" name="Oval 8">
          <a:extLst>
            <a:ext uri="{FF2B5EF4-FFF2-40B4-BE49-F238E27FC236}">
              <a16:creationId xmlns="" xmlns:a16="http://schemas.microsoft.com/office/drawing/2014/main" id="{00000000-0008-0000-0100-000009000000}"/>
            </a:ext>
          </a:extLst>
        </xdr:cNvPr>
        <xdr:cNvSpPr/>
      </xdr:nvSpPr>
      <xdr:spPr>
        <a:xfrm>
          <a:off x="11404864" y="37824642"/>
          <a:ext cx="273504" cy="3114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62443</xdr:colOff>
      <xdr:row>64</xdr:row>
      <xdr:rowOff>127450</xdr:rowOff>
    </xdr:from>
    <xdr:to>
      <xdr:col>26</xdr:col>
      <xdr:colOff>335947</xdr:colOff>
      <xdr:row>64</xdr:row>
      <xdr:rowOff>348566</xdr:rowOff>
    </xdr:to>
    <xdr:sp macro="" textlink="">
      <xdr:nvSpPr>
        <xdr:cNvPr id="10" name="Oval 9">
          <a:extLst>
            <a:ext uri="{FF2B5EF4-FFF2-40B4-BE49-F238E27FC236}">
              <a16:creationId xmlns="" xmlns:a16="http://schemas.microsoft.com/office/drawing/2014/main" id="{00000000-0008-0000-0100-00000A000000}"/>
            </a:ext>
          </a:extLst>
        </xdr:cNvPr>
        <xdr:cNvSpPr/>
      </xdr:nvSpPr>
      <xdr:spPr>
        <a:xfrm>
          <a:off x="11409099" y="38310794"/>
          <a:ext cx="273504" cy="22111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100197</xdr:colOff>
      <xdr:row>71</xdr:row>
      <xdr:rowOff>667977</xdr:rowOff>
    </xdr:from>
    <xdr:to>
      <xdr:col>26</xdr:col>
      <xdr:colOff>383226</xdr:colOff>
      <xdr:row>71</xdr:row>
      <xdr:rowOff>980941</xdr:rowOff>
    </xdr:to>
    <xdr:sp macro="" textlink="">
      <xdr:nvSpPr>
        <xdr:cNvPr id="11" name="Oval 10">
          <a:extLst>
            <a:ext uri="{FF2B5EF4-FFF2-40B4-BE49-F238E27FC236}">
              <a16:creationId xmlns="" xmlns:a16="http://schemas.microsoft.com/office/drawing/2014/main" id="{00000000-0008-0000-0100-00000B000000}"/>
            </a:ext>
          </a:extLst>
        </xdr:cNvPr>
        <xdr:cNvSpPr/>
      </xdr:nvSpPr>
      <xdr:spPr>
        <a:xfrm>
          <a:off x="11463522" y="53636502"/>
          <a:ext cx="283029" cy="3129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96735</xdr:colOff>
      <xdr:row>71</xdr:row>
      <xdr:rowOff>1052933</xdr:rowOff>
    </xdr:from>
    <xdr:to>
      <xdr:col>26</xdr:col>
      <xdr:colOff>379764</xdr:colOff>
      <xdr:row>72</xdr:row>
      <xdr:rowOff>188261</xdr:rowOff>
    </xdr:to>
    <xdr:sp macro="" textlink="">
      <xdr:nvSpPr>
        <xdr:cNvPr id="12" name="Oval 11">
          <a:extLst>
            <a:ext uri="{FF2B5EF4-FFF2-40B4-BE49-F238E27FC236}">
              <a16:creationId xmlns="" xmlns:a16="http://schemas.microsoft.com/office/drawing/2014/main" id="{00000000-0008-0000-0100-00000C000000}"/>
            </a:ext>
          </a:extLst>
        </xdr:cNvPr>
        <xdr:cNvSpPr/>
      </xdr:nvSpPr>
      <xdr:spPr>
        <a:xfrm>
          <a:off x="11460060" y="54021458"/>
          <a:ext cx="283029" cy="34500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89188</xdr:colOff>
      <xdr:row>75</xdr:row>
      <xdr:rowOff>121445</xdr:rowOff>
    </xdr:from>
    <xdr:to>
      <xdr:col>26</xdr:col>
      <xdr:colOff>333376</xdr:colOff>
      <xdr:row>75</xdr:row>
      <xdr:rowOff>476251</xdr:rowOff>
    </xdr:to>
    <xdr:sp macro="" textlink="">
      <xdr:nvSpPr>
        <xdr:cNvPr id="13" name="Oval 12">
          <a:extLst>
            <a:ext uri="{FF2B5EF4-FFF2-40B4-BE49-F238E27FC236}">
              <a16:creationId xmlns="" xmlns:a16="http://schemas.microsoft.com/office/drawing/2014/main" id="{00000000-0008-0000-0100-00000D000000}"/>
            </a:ext>
          </a:extLst>
        </xdr:cNvPr>
        <xdr:cNvSpPr/>
      </xdr:nvSpPr>
      <xdr:spPr>
        <a:xfrm>
          <a:off x="11435844" y="46281976"/>
          <a:ext cx="244188" cy="3548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26</xdr:col>
      <xdr:colOff>77220</xdr:colOff>
      <xdr:row>76</xdr:row>
      <xdr:rowOff>57364</xdr:rowOff>
    </xdr:from>
    <xdr:to>
      <xdr:col>26</xdr:col>
      <xdr:colOff>341199</xdr:colOff>
      <xdr:row>76</xdr:row>
      <xdr:rowOff>235680</xdr:rowOff>
    </xdr:to>
    <xdr:sp macro="" textlink="">
      <xdr:nvSpPr>
        <xdr:cNvPr id="14" name="Oval 13">
          <a:extLst>
            <a:ext uri="{FF2B5EF4-FFF2-40B4-BE49-F238E27FC236}">
              <a16:creationId xmlns="" xmlns:a16="http://schemas.microsoft.com/office/drawing/2014/main" id="{00000000-0008-0000-0100-00000E000000}"/>
            </a:ext>
          </a:extLst>
        </xdr:cNvPr>
        <xdr:cNvSpPr/>
      </xdr:nvSpPr>
      <xdr:spPr>
        <a:xfrm>
          <a:off x="11423876" y="46765583"/>
          <a:ext cx="263979" cy="17831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602737</xdr:colOff>
      <xdr:row>1</xdr:row>
      <xdr:rowOff>0</xdr:rowOff>
    </xdr:from>
    <xdr:to>
      <xdr:col>7</xdr:col>
      <xdr:colOff>609999</xdr:colOff>
      <xdr:row>1</xdr:row>
      <xdr:rowOff>50750</xdr:rowOff>
    </xdr:to>
    <xdr:pic>
      <xdr:nvPicPr>
        <xdr:cNvPr id="2" name="Picture 6" descr=" ">
          <a:extLst>
            <a:ext uri="{FF2B5EF4-FFF2-40B4-BE49-F238E27FC236}">
              <a16:creationId xmlns="" xmlns:a16="http://schemas.microsoft.com/office/drawing/2014/main" id="{B021A310-1CC3-49AF-A70E-64C1A2BC4139}"/>
            </a:ext>
          </a:extLst>
        </xdr:cNvPr>
        <xdr:cNvPicPr/>
      </xdr:nvPicPr>
      <xdr:blipFill>
        <a:blip xmlns:r="http://schemas.openxmlformats.org/officeDocument/2006/relationships" r:embed="rId1" cstate="print"/>
        <a:srcRect/>
        <a:stretch>
          <a:fillRect/>
        </a:stretch>
      </xdr:blipFill>
      <xdr:spPr>
        <a:xfrm>
          <a:off x="6498712" y="476250"/>
          <a:ext cx="7262" cy="50750"/>
        </a:xfrm>
        <a:prstGeom prst="rect">
          <a:avLst/>
        </a:prstGeom>
        <a:noFill/>
        <a:ln w="9525" cap="flat" cmpd="sng">
          <a:noFill/>
          <a:prstDash val="solid"/>
          <a:miter/>
        </a:ln>
        <a:effectLst/>
      </xdr:spPr>
    </xdr:pic>
    <xdr:clientData/>
  </xdr:twoCellAnchor>
  <xdr:twoCellAnchor>
    <xdr:from>
      <xdr:col>7</xdr:col>
      <xdr:colOff>607541</xdr:colOff>
      <xdr:row>1</xdr:row>
      <xdr:rowOff>12203</xdr:rowOff>
    </xdr:from>
    <xdr:to>
      <xdr:col>7</xdr:col>
      <xdr:colOff>615996</xdr:colOff>
      <xdr:row>1</xdr:row>
      <xdr:rowOff>164752</xdr:rowOff>
    </xdr:to>
    <xdr:pic>
      <xdr:nvPicPr>
        <xdr:cNvPr id="3" name="Picture 6" descr=" ">
          <a:extLst>
            <a:ext uri="{FF2B5EF4-FFF2-40B4-BE49-F238E27FC236}">
              <a16:creationId xmlns="" xmlns:a16="http://schemas.microsoft.com/office/drawing/2014/main" id="{C1A3BA51-2332-4822-83C7-7B5951B6D122}"/>
            </a:ext>
          </a:extLst>
        </xdr:cNvPr>
        <xdr:cNvPicPr/>
      </xdr:nvPicPr>
      <xdr:blipFill>
        <a:blip xmlns:r="http://schemas.openxmlformats.org/officeDocument/2006/relationships" r:embed="rId2" cstate="print"/>
        <a:srcRect/>
        <a:stretch>
          <a:fillRect/>
        </a:stretch>
      </xdr:blipFill>
      <xdr:spPr>
        <a:xfrm>
          <a:off x="6503516" y="488453"/>
          <a:ext cx="8455" cy="152549"/>
        </a:xfrm>
        <a:prstGeom prst="rect">
          <a:avLst/>
        </a:prstGeom>
        <a:noFill/>
        <a:ln w="9525" cap="flat" cmpd="sng">
          <a:noFill/>
          <a:prstDash val="solid"/>
          <a:miter/>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612052</xdr:colOff>
      <xdr:row>1</xdr:row>
      <xdr:rowOff>37489</xdr:rowOff>
    </xdr:from>
    <xdr:to>
      <xdr:col>2</xdr:col>
      <xdr:colOff>613469</xdr:colOff>
      <xdr:row>1</xdr:row>
      <xdr:rowOff>240843</xdr:rowOff>
    </xdr:to>
    <xdr:pic>
      <xdr:nvPicPr>
        <xdr:cNvPr id="2" name="Picture 6" descr=" ">
          <a:extLst>
            <a:ext uri="{FF2B5EF4-FFF2-40B4-BE49-F238E27FC236}">
              <a16:creationId xmlns="" xmlns:a16="http://schemas.microsoft.com/office/drawing/2014/main" id="{6FED30D2-57F6-4437-AED8-254309B7FB58}"/>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8</xdr:col>
      <xdr:colOff>0</xdr:colOff>
      <xdr:row>2</xdr:row>
      <xdr:rowOff>0</xdr:rowOff>
    </xdr:from>
    <xdr:ext cx="0" cy="57150"/>
    <xdr:pic>
      <xdr:nvPicPr>
        <xdr:cNvPr id="3" name="image1.png">
          <a:extLst>
            <a:ext uri="{FF2B5EF4-FFF2-40B4-BE49-F238E27FC236}">
              <a16:creationId xmlns="" xmlns:a16="http://schemas.microsoft.com/office/drawing/2014/main" id="{CBA31050-7465-42D9-912B-24DDD4CECD56}"/>
            </a:ext>
          </a:extLst>
        </xdr:cNvPr>
        <xdr:cNvPicPr preferRelativeResize="0"/>
      </xdr:nvPicPr>
      <xdr:blipFill>
        <a:blip xmlns:r="http://schemas.openxmlformats.org/officeDocument/2006/relationships" r:embed="rId1" cstate="print"/>
        <a:stretch>
          <a:fillRect/>
        </a:stretch>
      </xdr:blipFill>
      <xdr:spPr>
        <a:xfrm>
          <a:off x="8248650" y="857250"/>
          <a:ext cx="0" cy="57150"/>
        </a:xfrm>
        <a:prstGeom prst="rect">
          <a:avLst/>
        </a:prstGeom>
        <a:noFill/>
      </xdr:spPr>
    </xdr:pic>
    <xdr:clientData fLocksWithSheet="0"/>
  </xdr:oneCellAnchor>
  <xdr:oneCellAnchor>
    <xdr:from>
      <xdr:col>2</xdr:col>
      <xdr:colOff>590550</xdr:colOff>
      <xdr:row>1</xdr:row>
      <xdr:rowOff>0</xdr:rowOff>
    </xdr:from>
    <xdr:ext cx="0" cy="57150"/>
    <xdr:pic>
      <xdr:nvPicPr>
        <xdr:cNvPr id="4" name="image1.png">
          <a:extLst>
            <a:ext uri="{FF2B5EF4-FFF2-40B4-BE49-F238E27FC236}">
              <a16:creationId xmlns="" xmlns:a16="http://schemas.microsoft.com/office/drawing/2014/main" id="{EA67E29E-CF19-4117-99E6-85C52CF2E159}"/>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7</xdr:col>
      <xdr:colOff>603329</xdr:colOff>
      <xdr:row>1</xdr:row>
      <xdr:rowOff>0</xdr:rowOff>
    </xdr:from>
    <xdr:to>
      <xdr:col>7</xdr:col>
      <xdr:colOff>603329</xdr:colOff>
      <xdr:row>1</xdr:row>
      <xdr:rowOff>0</xdr:rowOff>
    </xdr:to>
    <xdr:pic>
      <xdr:nvPicPr>
        <xdr:cNvPr id="2" name="Picture 6" descr=" ">
          <a:extLst>
            <a:ext uri="{FF2B5EF4-FFF2-40B4-BE49-F238E27FC236}">
              <a16:creationId xmlns="" xmlns:a16="http://schemas.microsoft.com/office/drawing/2014/main" id="{77B7E11E-DF1F-4C2E-8FF9-5B1D825AF520}"/>
            </a:ext>
          </a:extLst>
        </xdr:cNvPr>
        <xdr:cNvPicPr/>
      </xdr:nvPicPr>
      <xdr:blipFill>
        <a:blip xmlns:r="http://schemas.openxmlformats.org/officeDocument/2006/relationships" r:embed="rId1"/>
        <a:srcRect/>
        <a:stretch>
          <a:fillRect/>
        </a:stretch>
      </xdr:blipFill>
      <xdr:spPr>
        <a:xfrm>
          <a:off x="6499304" y="476250"/>
          <a:ext cx="0" cy="0"/>
        </a:xfrm>
        <a:prstGeom prst="rect">
          <a:avLst/>
        </a:prstGeom>
        <a:noFill/>
        <a:ln w="9525" cap="flat" cmpd="sng">
          <a:noFill/>
          <a:prstDash val="solid"/>
          <a:miter/>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612052</xdr:colOff>
      <xdr:row>1</xdr:row>
      <xdr:rowOff>37489</xdr:rowOff>
    </xdr:from>
    <xdr:to>
      <xdr:col>2</xdr:col>
      <xdr:colOff>613469</xdr:colOff>
      <xdr:row>1</xdr:row>
      <xdr:rowOff>240843</xdr:rowOff>
    </xdr:to>
    <xdr:pic>
      <xdr:nvPicPr>
        <xdr:cNvPr id="2" name="Picture 6" descr=" ">
          <a:extLst>
            <a:ext uri="{FF2B5EF4-FFF2-40B4-BE49-F238E27FC236}">
              <a16:creationId xmlns="" xmlns:a16="http://schemas.microsoft.com/office/drawing/2014/main" id="{62562065-A3FB-48F6-B5B2-64A51F48BAD4}"/>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8</xdr:col>
      <xdr:colOff>0</xdr:colOff>
      <xdr:row>2</xdr:row>
      <xdr:rowOff>0</xdr:rowOff>
    </xdr:from>
    <xdr:ext cx="0" cy="57150"/>
    <xdr:pic>
      <xdr:nvPicPr>
        <xdr:cNvPr id="3" name="image1.png">
          <a:extLst>
            <a:ext uri="{FF2B5EF4-FFF2-40B4-BE49-F238E27FC236}">
              <a16:creationId xmlns="" xmlns:a16="http://schemas.microsoft.com/office/drawing/2014/main" id="{9C89A1D1-648D-4653-B715-76CF31D418C0}"/>
            </a:ext>
          </a:extLst>
        </xdr:cNvPr>
        <xdr:cNvPicPr preferRelativeResize="0"/>
      </xdr:nvPicPr>
      <xdr:blipFill>
        <a:blip xmlns:r="http://schemas.openxmlformats.org/officeDocument/2006/relationships" r:embed="rId1" cstate="print"/>
        <a:stretch>
          <a:fillRect/>
        </a:stretch>
      </xdr:blipFill>
      <xdr:spPr>
        <a:xfrm>
          <a:off x="8248650" y="857250"/>
          <a:ext cx="0" cy="57150"/>
        </a:xfrm>
        <a:prstGeom prst="rect">
          <a:avLst/>
        </a:prstGeom>
        <a:noFill/>
      </xdr:spPr>
    </xdr:pic>
    <xdr:clientData fLocksWithSheet="0"/>
  </xdr:oneCellAnchor>
  <xdr:oneCellAnchor>
    <xdr:from>
      <xdr:col>2</xdr:col>
      <xdr:colOff>590550</xdr:colOff>
      <xdr:row>1</xdr:row>
      <xdr:rowOff>0</xdr:rowOff>
    </xdr:from>
    <xdr:ext cx="0" cy="57150"/>
    <xdr:pic>
      <xdr:nvPicPr>
        <xdr:cNvPr id="4" name="image1.png">
          <a:extLst>
            <a:ext uri="{FF2B5EF4-FFF2-40B4-BE49-F238E27FC236}">
              <a16:creationId xmlns="" xmlns:a16="http://schemas.microsoft.com/office/drawing/2014/main" id="{4B38B126-2F5A-4885-8A3B-5C9DC6C4C6DD}"/>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26</xdr:col>
      <xdr:colOff>207641</xdr:colOff>
      <xdr:row>67</xdr:row>
      <xdr:rowOff>0</xdr:rowOff>
    </xdr:from>
    <xdr:to>
      <xdr:col>26</xdr:col>
      <xdr:colOff>311681</xdr:colOff>
      <xdr:row>67</xdr:row>
      <xdr:rowOff>0</xdr:rowOff>
    </xdr:to>
    <xdr:sp macro="" textlink="">
      <xdr:nvSpPr>
        <xdr:cNvPr id="2" name="rect">
          <a:extLst>
            <a:ext uri="{FF2B5EF4-FFF2-40B4-BE49-F238E27FC236}">
              <a16:creationId xmlns="" xmlns:a16="http://schemas.microsoft.com/office/drawing/2014/main" id="{DBF66472-5E75-4C1C-8C71-D045280385FB}"/>
            </a:ext>
          </a:extLst>
        </xdr:cNvPr>
        <xdr:cNvSpPr/>
      </xdr:nvSpPr>
      <xdr:spPr>
        <a:xfrm>
          <a:off x="11542391"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175155</xdr:colOff>
      <xdr:row>68</xdr:row>
      <xdr:rowOff>190500</xdr:rowOff>
    </xdr:from>
    <xdr:to>
      <xdr:col>26</xdr:col>
      <xdr:colOff>282268</xdr:colOff>
      <xdr:row>68</xdr:row>
      <xdr:rowOff>190500</xdr:rowOff>
    </xdr:to>
    <xdr:sp macro="" textlink="">
      <xdr:nvSpPr>
        <xdr:cNvPr id="3" name="rect">
          <a:extLst>
            <a:ext uri="{FF2B5EF4-FFF2-40B4-BE49-F238E27FC236}">
              <a16:creationId xmlns="" xmlns:a16="http://schemas.microsoft.com/office/drawing/2014/main" id="{90CE5D2D-8574-42DF-BBE4-64095E91C5D1}"/>
            </a:ext>
          </a:extLst>
        </xdr:cNvPr>
        <xdr:cNvSpPr/>
      </xdr:nvSpPr>
      <xdr:spPr>
        <a:xfrm>
          <a:off x="11509905" y="36909375"/>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67</xdr:row>
      <xdr:rowOff>0</xdr:rowOff>
    </xdr:from>
    <xdr:to>
      <xdr:col>26</xdr:col>
      <xdr:colOff>311681</xdr:colOff>
      <xdr:row>67</xdr:row>
      <xdr:rowOff>0</xdr:rowOff>
    </xdr:to>
    <xdr:sp macro="" textlink="">
      <xdr:nvSpPr>
        <xdr:cNvPr id="4" name="rect">
          <a:extLst>
            <a:ext uri="{FF2B5EF4-FFF2-40B4-BE49-F238E27FC236}">
              <a16:creationId xmlns="" xmlns:a16="http://schemas.microsoft.com/office/drawing/2014/main" id="{EB080935-9E14-4D2A-A520-E2059D7C7CD3}"/>
            </a:ext>
          </a:extLst>
        </xdr:cNvPr>
        <xdr:cNvSpPr/>
      </xdr:nvSpPr>
      <xdr:spPr>
        <a:xfrm>
          <a:off x="11542391"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5" name="rect">
          <a:extLst>
            <a:ext uri="{FF2B5EF4-FFF2-40B4-BE49-F238E27FC236}">
              <a16:creationId xmlns="" xmlns:a16="http://schemas.microsoft.com/office/drawing/2014/main" id="{2C4F553E-54B2-4DA0-AD62-FEC25D30482C}"/>
            </a:ext>
          </a:extLst>
        </xdr:cNvPr>
        <xdr:cNvSpPr/>
      </xdr:nvSpPr>
      <xdr:spPr>
        <a:xfrm>
          <a:off x="11542391" y="16602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6" name="rect">
          <a:extLst>
            <a:ext uri="{FF2B5EF4-FFF2-40B4-BE49-F238E27FC236}">
              <a16:creationId xmlns="" xmlns:a16="http://schemas.microsoft.com/office/drawing/2014/main" id="{72F3D5CF-14E8-4A7C-90EB-2011575279C2}"/>
            </a:ext>
          </a:extLst>
        </xdr:cNvPr>
        <xdr:cNvSpPr/>
      </xdr:nvSpPr>
      <xdr:spPr>
        <a:xfrm>
          <a:off x="11542391" y="16602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43</xdr:row>
      <xdr:rowOff>0</xdr:rowOff>
    </xdr:from>
    <xdr:to>
      <xdr:col>26</xdr:col>
      <xdr:colOff>311681</xdr:colOff>
      <xdr:row>43</xdr:row>
      <xdr:rowOff>0</xdr:rowOff>
    </xdr:to>
    <xdr:sp macro="" textlink="">
      <xdr:nvSpPr>
        <xdr:cNvPr id="7" name="rect">
          <a:extLst>
            <a:ext uri="{FF2B5EF4-FFF2-40B4-BE49-F238E27FC236}">
              <a16:creationId xmlns="" xmlns:a16="http://schemas.microsoft.com/office/drawing/2014/main" id="{7F74FCC6-EE50-4C4B-BDEF-BA94369A5AF9}"/>
            </a:ext>
          </a:extLst>
        </xdr:cNvPr>
        <xdr:cNvSpPr/>
      </xdr:nvSpPr>
      <xdr:spPr>
        <a:xfrm>
          <a:off x="11542391" y="22536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45</xdr:row>
      <xdr:rowOff>0</xdr:rowOff>
    </xdr:from>
    <xdr:to>
      <xdr:col>26</xdr:col>
      <xdr:colOff>311681</xdr:colOff>
      <xdr:row>45</xdr:row>
      <xdr:rowOff>0</xdr:rowOff>
    </xdr:to>
    <xdr:sp macro="" textlink="">
      <xdr:nvSpPr>
        <xdr:cNvPr id="8" name="rect">
          <a:extLst>
            <a:ext uri="{FF2B5EF4-FFF2-40B4-BE49-F238E27FC236}">
              <a16:creationId xmlns="" xmlns:a16="http://schemas.microsoft.com/office/drawing/2014/main" id="{C3568C17-204C-4F90-A204-B7D79E5732F6}"/>
            </a:ext>
          </a:extLst>
        </xdr:cNvPr>
        <xdr:cNvSpPr/>
      </xdr:nvSpPr>
      <xdr:spPr>
        <a:xfrm>
          <a:off x="11542391" y="237267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47</xdr:row>
      <xdr:rowOff>381000</xdr:rowOff>
    </xdr:from>
    <xdr:to>
      <xdr:col>26</xdr:col>
      <xdr:colOff>311681</xdr:colOff>
      <xdr:row>47</xdr:row>
      <xdr:rowOff>571500</xdr:rowOff>
    </xdr:to>
    <xdr:sp macro="" textlink="">
      <xdr:nvSpPr>
        <xdr:cNvPr id="9" name="rect">
          <a:extLst>
            <a:ext uri="{FF2B5EF4-FFF2-40B4-BE49-F238E27FC236}">
              <a16:creationId xmlns="" xmlns:a16="http://schemas.microsoft.com/office/drawing/2014/main" id="{6293FA6C-1B1E-4178-93ED-9A6CC19BD38F}"/>
            </a:ext>
          </a:extLst>
        </xdr:cNvPr>
        <xdr:cNvSpPr/>
      </xdr:nvSpPr>
      <xdr:spPr>
        <a:xfrm>
          <a:off x="11542391" y="25622250"/>
          <a:ext cx="104040" cy="5715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49</xdr:row>
      <xdr:rowOff>0</xdr:rowOff>
    </xdr:from>
    <xdr:to>
      <xdr:col>26</xdr:col>
      <xdr:colOff>311681</xdr:colOff>
      <xdr:row>49</xdr:row>
      <xdr:rowOff>0</xdr:rowOff>
    </xdr:to>
    <xdr:sp macro="" textlink="">
      <xdr:nvSpPr>
        <xdr:cNvPr id="10" name="rect">
          <a:extLst>
            <a:ext uri="{FF2B5EF4-FFF2-40B4-BE49-F238E27FC236}">
              <a16:creationId xmlns="" xmlns:a16="http://schemas.microsoft.com/office/drawing/2014/main" id="{B69C8AED-FBF7-4848-8750-59FFAD8F51A4}"/>
            </a:ext>
          </a:extLst>
        </xdr:cNvPr>
        <xdr:cNvSpPr/>
      </xdr:nvSpPr>
      <xdr:spPr>
        <a:xfrm>
          <a:off x="11542391" y="26508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47</xdr:row>
      <xdr:rowOff>381000</xdr:rowOff>
    </xdr:from>
    <xdr:to>
      <xdr:col>26</xdr:col>
      <xdr:colOff>311681</xdr:colOff>
      <xdr:row>47</xdr:row>
      <xdr:rowOff>571500</xdr:rowOff>
    </xdr:to>
    <xdr:sp macro="" textlink="">
      <xdr:nvSpPr>
        <xdr:cNvPr id="11" name="rect">
          <a:extLst>
            <a:ext uri="{FF2B5EF4-FFF2-40B4-BE49-F238E27FC236}">
              <a16:creationId xmlns="" xmlns:a16="http://schemas.microsoft.com/office/drawing/2014/main" id="{01293F2D-C6AC-489A-B5DA-A151F0147A81}"/>
            </a:ext>
          </a:extLst>
        </xdr:cNvPr>
        <xdr:cNvSpPr/>
      </xdr:nvSpPr>
      <xdr:spPr>
        <a:xfrm>
          <a:off x="11542391" y="25622250"/>
          <a:ext cx="104040" cy="5715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49</xdr:row>
      <xdr:rowOff>0</xdr:rowOff>
    </xdr:from>
    <xdr:to>
      <xdr:col>26</xdr:col>
      <xdr:colOff>311681</xdr:colOff>
      <xdr:row>49</xdr:row>
      <xdr:rowOff>0</xdr:rowOff>
    </xdr:to>
    <xdr:sp macro="" textlink="">
      <xdr:nvSpPr>
        <xdr:cNvPr id="12" name="rect">
          <a:extLst>
            <a:ext uri="{FF2B5EF4-FFF2-40B4-BE49-F238E27FC236}">
              <a16:creationId xmlns="" xmlns:a16="http://schemas.microsoft.com/office/drawing/2014/main" id="{B7A81B00-07E5-4E45-A3D9-5E2B7DB72CBD}"/>
            </a:ext>
          </a:extLst>
        </xdr:cNvPr>
        <xdr:cNvSpPr/>
      </xdr:nvSpPr>
      <xdr:spPr>
        <a:xfrm>
          <a:off x="11542391" y="26508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64</xdr:row>
      <xdr:rowOff>0</xdr:rowOff>
    </xdr:from>
    <xdr:to>
      <xdr:col>26</xdr:col>
      <xdr:colOff>311681</xdr:colOff>
      <xdr:row>64</xdr:row>
      <xdr:rowOff>0</xdr:rowOff>
    </xdr:to>
    <xdr:sp macro="" textlink="">
      <xdr:nvSpPr>
        <xdr:cNvPr id="13" name="rect">
          <a:extLst>
            <a:ext uri="{FF2B5EF4-FFF2-40B4-BE49-F238E27FC236}">
              <a16:creationId xmlns="" xmlns:a16="http://schemas.microsoft.com/office/drawing/2014/main" id="{162F06BC-8151-4E07-89C9-BC03B207109C}"/>
            </a:ext>
          </a:extLst>
        </xdr:cNvPr>
        <xdr:cNvSpPr/>
      </xdr:nvSpPr>
      <xdr:spPr>
        <a:xfrm>
          <a:off x="11542391" y="337089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63</xdr:row>
      <xdr:rowOff>190500</xdr:rowOff>
    </xdr:from>
    <xdr:to>
      <xdr:col>26</xdr:col>
      <xdr:colOff>311681</xdr:colOff>
      <xdr:row>63</xdr:row>
      <xdr:rowOff>190500</xdr:rowOff>
    </xdr:to>
    <xdr:sp macro="" textlink="">
      <xdr:nvSpPr>
        <xdr:cNvPr id="14" name="rect">
          <a:extLst>
            <a:ext uri="{FF2B5EF4-FFF2-40B4-BE49-F238E27FC236}">
              <a16:creationId xmlns="" xmlns:a16="http://schemas.microsoft.com/office/drawing/2014/main" id="{910AF25D-FF47-4CFB-BB2B-DF0143E709CC}"/>
            </a:ext>
          </a:extLst>
        </xdr:cNvPr>
        <xdr:cNvSpPr/>
      </xdr:nvSpPr>
      <xdr:spPr>
        <a:xfrm>
          <a:off x="11542391" y="333089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64</xdr:row>
      <xdr:rowOff>0</xdr:rowOff>
    </xdr:from>
    <xdr:to>
      <xdr:col>26</xdr:col>
      <xdr:colOff>311681</xdr:colOff>
      <xdr:row>64</xdr:row>
      <xdr:rowOff>0</xdr:rowOff>
    </xdr:to>
    <xdr:sp macro="" textlink="">
      <xdr:nvSpPr>
        <xdr:cNvPr id="15" name="rect">
          <a:extLst>
            <a:ext uri="{FF2B5EF4-FFF2-40B4-BE49-F238E27FC236}">
              <a16:creationId xmlns="" xmlns:a16="http://schemas.microsoft.com/office/drawing/2014/main" id="{12BE655B-7BE0-425F-8D29-81A0A2F446E5}"/>
            </a:ext>
          </a:extLst>
        </xdr:cNvPr>
        <xdr:cNvSpPr/>
      </xdr:nvSpPr>
      <xdr:spPr>
        <a:xfrm>
          <a:off x="11542391" y="337089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63</xdr:row>
      <xdr:rowOff>190500</xdr:rowOff>
    </xdr:from>
    <xdr:to>
      <xdr:col>26</xdr:col>
      <xdr:colOff>311681</xdr:colOff>
      <xdr:row>63</xdr:row>
      <xdr:rowOff>190500</xdr:rowOff>
    </xdr:to>
    <xdr:sp macro="" textlink="">
      <xdr:nvSpPr>
        <xdr:cNvPr id="16" name="rect">
          <a:extLst>
            <a:ext uri="{FF2B5EF4-FFF2-40B4-BE49-F238E27FC236}">
              <a16:creationId xmlns="" xmlns:a16="http://schemas.microsoft.com/office/drawing/2014/main" id="{A6DC10E8-B647-4F8D-9D0C-B8527FB7733F}"/>
            </a:ext>
          </a:extLst>
        </xdr:cNvPr>
        <xdr:cNvSpPr/>
      </xdr:nvSpPr>
      <xdr:spPr>
        <a:xfrm>
          <a:off x="11542391" y="333089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106</xdr:row>
      <xdr:rowOff>0</xdr:rowOff>
    </xdr:from>
    <xdr:to>
      <xdr:col>26</xdr:col>
      <xdr:colOff>311681</xdr:colOff>
      <xdr:row>106</xdr:row>
      <xdr:rowOff>0</xdr:rowOff>
    </xdr:to>
    <xdr:sp macro="" textlink="">
      <xdr:nvSpPr>
        <xdr:cNvPr id="17" name="rect">
          <a:extLst>
            <a:ext uri="{FF2B5EF4-FFF2-40B4-BE49-F238E27FC236}">
              <a16:creationId xmlns="" xmlns:a16="http://schemas.microsoft.com/office/drawing/2014/main" id="{0CDD8103-E57F-4757-90AD-5DB0D9E563E3}"/>
            </a:ext>
          </a:extLst>
        </xdr:cNvPr>
        <xdr:cNvSpPr/>
      </xdr:nvSpPr>
      <xdr:spPr>
        <a:xfrm>
          <a:off x="11542391" y="576072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105</xdr:row>
      <xdr:rowOff>0</xdr:rowOff>
    </xdr:from>
    <xdr:to>
      <xdr:col>26</xdr:col>
      <xdr:colOff>311681</xdr:colOff>
      <xdr:row>105</xdr:row>
      <xdr:rowOff>0</xdr:rowOff>
    </xdr:to>
    <xdr:sp macro="" textlink="">
      <xdr:nvSpPr>
        <xdr:cNvPr id="18" name="rect">
          <a:extLst>
            <a:ext uri="{FF2B5EF4-FFF2-40B4-BE49-F238E27FC236}">
              <a16:creationId xmlns="" xmlns:a16="http://schemas.microsoft.com/office/drawing/2014/main" id="{E3BF9E55-36B6-4E2C-AD81-08A9E6237AE2}"/>
            </a:ext>
          </a:extLst>
        </xdr:cNvPr>
        <xdr:cNvSpPr/>
      </xdr:nvSpPr>
      <xdr:spPr>
        <a:xfrm>
          <a:off x="11542391" y="57035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217166</xdr:colOff>
      <xdr:row>104</xdr:row>
      <xdr:rowOff>581025</xdr:rowOff>
    </xdr:from>
    <xdr:to>
      <xdr:col>26</xdr:col>
      <xdr:colOff>321206</xdr:colOff>
      <xdr:row>105</xdr:row>
      <xdr:rowOff>9525</xdr:rowOff>
    </xdr:to>
    <xdr:sp macro="" textlink="">
      <xdr:nvSpPr>
        <xdr:cNvPr id="19" name="rect">
          <a:extLst>
            <a:ext uri="{FF2B5EF4-FFF2-40B4-BE49-F238E27FC236}">
              <a16:creationId xmlns="" xmlns:a16="http://schemas.microsoft.com/office/drawing/2014/main" id="{CA7AC71F-5CDD-4A7E-8123-FF33418257DA}"/>
            </a:ext>
          </a:extLst>
        </xdr:cNvPr>
        <xdr:cNvSpPr/>
      </xdr:nvSpPr>
      <xdr:spPr>
        <a:xfrm>
          <a:off x="11551916" y="56854725"/>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106</xdr:row>
      <xdr:rowOff>0</xdr:rowOff>
    </xdr:from>
    <xdr:to>
      <xdr:col>26</xdr:col>
      <xdr:colOff>311681</xdr:colOff>
      <xdr:row>106</xdr:row>
      <xdr:rowOff>0</xdr:rowOff>
    </xdr:to>
    <xdr:sp macro="" textlink="">
      <xdr:nvSpPr>
        <xdr:cNvPr id="20" name="rect">
          <a:extLst>
            <a:ext uri="{FF2B5EF4-FFF2-40B4-BE49-F238E27FC236}">
              <a16:creationId xmlns="" xmlns:a16="http://schemas.microsoft.com/office/drawing/2014/main" id="{541B6FB8-B05C-437C-8BDE-A03799A3C0CB}"/>
            </a:ext>
          </a:extLst>
        </xdr:cNvPr>
        <xdr:cNvSpPr/>
      </xdr:nvSpPr>
      <xdr:spPr>
        <a:xfrm>
          <a:off x="11542391" y="5760720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105</xdr:row>
      <xdr:rowOff>0</xdr:rowOff>
    </xdr:from>
    <xdr:to>
      <xdr:col>26</xdr:col>
      <xdr:colOff>311681</xdr:colOff>
      <xdr:row>105</xdr:row>
      <xdr:rowOff>0</xdr:rowOff>
    </xdr:to>
    <xdr:sp macro="" textlink="">
      <xdr:nvSpPr>
        <xdr:cNvPr id="21" name="rect">
          <a:extLst>
            <a:ext uri="{FF2B5EF4-FFF2-40B4-BE49-F238E27FC236}">
              <a16:creationId xmlns="" xmlns:a16="http://schemas.microsoft.com/office/drawing/2014/main" id="{5700DE64-9A86-496A-BF79-2EEEF4F3F8BD}"/>
            </a:ext>
          </a:extLst>
        </xdr:cNvPr>
        <xdr:cNvSpPr/>
      </xdr:nvSpPr>
      <xdr:spPr>
        <a:xfrm>
          <a:off x="11542391" y="57035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197647</xdr:colOff>
      <xdr:row>7</xdr:row>
      <xdr:rowOff>1012172</xdr:rowOff>
    </xdr:from>
    <xdr:to>
      <xdr:col>26</xdr:col>
      <xdr:colOff>304801</xdr:colOff>
      <xdr:row>8</xdr:row>
      <xdr:rowOff>73959</xdr:rowOff>
    </xdr:to>
    <xdr:sp macro="" textlink="">
      <xdr:nvSpPr>
        <xdr:cNvPr id="22" name="Rectangle 21">
          <a:extLst>
            <a:ext uri="{FF2B5EF4-FFF2-40B4-BE49-F238E27FC236}">
              <a16:creationId xmlns="" xmlns:a16="http://schemas.microsoft.com/office/drawing/2014/main" id="{E85E13AE-1879-4B21-9188-2B51E13AB004}"/>
            </a:ext>
          </a:extLst>
        </xdr:cNvPr>
        <xdr:cNvSpPr/>
      </xdr:nvSpPr>
      <xdr:spPr>
        <a:xfrm>
          <a:off x="11532397" y="2888597"/>
          <a:ext cx="107154" cy="7143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213756</xdr:colOff>
      <xdr:row>7</xdr:row>
      <xdr:rowOff>156042</xdr:rowOff>
    </xdr:from>
    <xdr:to>
      <xdr:col>26</xdr:col>
      <xdr:colOff>320910</xdr:colOff>
      <xdr:row>7</xdr:row>
      <xdr:rowOff>275104</xdr:rowOff>
    </xdr:to>
    <xdr:sp macro="" textlink="">
      <xdr:nvSpPr>
        <xdr:cNvPr id="23" name="Rectangle 22">
          <a:extLst>
            <a:ext uri="{FF2B5EF4-FFF2-40B4-BE49-F238E27FC236}">
              <a16:creationId xmlns="" xmlns:a16="http://schemas.microsoft.com/office/drawing/2014/main" id="{BAA35E74-155A-432D-A761-58CBEFCC39D1}"/>
            </a:ext>
          </a:extLst>
        </xdr:cNvPr>
        <xdr:cNvSpPr/>
      </xdr:nvSpPr>
      <xdr:spPr>
        <a:xfrm>
          <a:off x="11548506" y="2175342"/>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221460</xdr:colOff>
      <xdr:row>29</xdr:row>
      <xdr:rowOff>204789</xdr:rowOff>
    </xdr:from>
    <xdr:to>
      <xdr:col>26</xdr:col>
      <xdr:colOff>328614</xdr:colOff>
      <xdr:row>29</xdr:row>
      <xdr:rowOff>323851</xdr:rowOff>
    </xdr:to>
    <xdr:sp macro="" textlink="">
      <xdr:nvSpPr>
        <xdr:cNvPr id="24" name="Rectangle 23">
          <a:extLst>
            <a:ext uri="{FF2B5EF4-FFF2-40B4-BE49-F238E27FC236}">
              <a16:creationId xmlns="" xmlns:a16="http://schemas.microsoft.com/office/drawing/2014/main" id="{61B5EF67-2649-4E9E-8DDF-3C378B3F246A}"/>
            </a:ext>
          </a:extLst>
        </xdr:cNvPr>
        <xdr:cNvSpPr/>
      </xdr:nvSpPr>
      <xdr:spPr>
        <a:xfrm>
          <a:off x="11556210" y="1609248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225102</xdr:colOff>
      <xdr:row>28</xdr:row>
      <xdr:rowOff>498381</xdr:rowOff>
    </xdr:from>
    <xdr:to>
      <xdr:col>26</xdr:col>
      <xdr:colOff>332256</xdr:colOff>
      <xdr:row>28</xdr:row>
      <xdr:rowOff>622485</xdr:rowOff>
    </xdr:to>
    <xdr:sp macro="" textlink="">
      <xdr:nvSpPr>
        <xdr:cNvPr id="25" name="Rectangle 24">
          <a:extLst>
            <a:ext uri="{FF2B5EF4-FFF2-40B4-BE49-F238E27FC236}">
              <a16:creationId xmlns="" xmlns:a16="http://schemas.microsoft.com/office/drawing/2014/main" id="{E0E9633F-22D2-4149-90AB-678BB10640F5}"/>
            </a:ext>
          </a:extLst>
        </xdr:cNvPr>
        <xdr:cNvSpPr/>
      </xdr:nvSpPr>
      <xdr:spPr>
        <a:xfrm>
          <a:off x="11559852" y="15690756"/>
          <a:ext cx="107154" cy="124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214316</xdr:colOff>
      <xdr:row>30</xdr:row>
      <xdr:rowOff>90488</xdr:rowOff>
    </xdr:from>
    <xdr:to>
      <xdr:col>26</xdr:col>
      <xdr:colOff>321470</xdr:colOff>
      <xdr:row>30</xdr:row>
      <xdr:rowOff>209550</xdr:rowOff>
    </xdr:to>
    <xdr:sp macro="" textlink="">
      <xdr:nvSpPr>
        <xdr:cNvPr id="26" name="Rectangle 25">
          <a:extLst>
            <a:ext uri="{FF2B5EF4-FFF2-40B4-BE49-F238E27FC236}">
              <a16:creationId xmlns="" xmlns:a16="http://schemas.microsoft.com/office/drawing/2014/main" id="{0F37A281-0C1C-465E-9484-9C398166ED94}"/>
            </a:ext>
          </a:extLst>
        </xdr:cNvPr>
        <xdr:cNvSpPr/>
      </xdr:nvSpPr>
      <xdr:spPr>
        <a:xfrm>
          <a:off x="11549066" y="166925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223841</xdr:colOff>
      <xdr:row>49</xdr:row>
      <xdr:rowOff>33338</xdr:rowOff>
    </xdr:from>
    <xdr:to>
      <xdr:col>26</xdr:col>
      <xdr:colOff>330995</xdr:colOff>
      <xdr:row>49</xdr:row>
      <xdr:rowOff>152400</xdr:rowOff>
    </xdr:to>
    <xdr:sp macro="" textlink="">
      <xdr:nvSpPr>
        <xdr:cNvPr id="27" name="Rectangle 26">
          <a:extLst>
            <a:ext uri="{FF2B5EF4-FFF2-40B4-BE49-F238E27FC236}">
              <a16:creationId xmlns="" xmlns:a16="http://schemas.microsoft.com/office/drawing/2014/main" id="{AD634BDB-9A60-4543-9BAF-50C845BF2B88}"/>
            </a:ext>
          </a:extLst>
        </xdr:cNvPr>
        <xdr:cNvSpPr/>
      </xdr:nvSpPr>
      <xdr:spPr>
        <a:xfrm>
          <a:off x="11558591" y="26541413"/>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221460</xdr:colOff>
      <xdr:row>48</xdr:row>
      <xdr:rowOff>233364</xdr:rowOff>
    </xdr:from>
    <xdr:to>
      <xdr:col>26</xdr:col>
      <xdr:colOff>328614</xdr:colOff>
      <xdr:row>48</xdr:row>
      <xdr:rowOff>352426</xdr:rowOff>
    </xdr:to>
    <xdr:sp macro="" textlink="">
      <xdr:nvSpPr>
        <xdr:cNvPr id="28" name="Rectangle 27">
          <a:extLst>
            <a:ext uri="{FF2B5EF4-FFF2-40B4-BE49-F238E27FC236}">
              <a16:creationId xmlns="" xmlns:a16="http://schemas.microsoft.com/office/drawing/2014/main" id="{C3A3FA87-053B-4EC7-B34F-B4BFB01FABE6}"/>
            </a:ext>
          </a:extLst>
        </xdr:cNvPr>
        <xdr:cNvSpPr/>
      </xdr:nvSpPr>
      <xdr:spPr>
        <a:xfrm>
          <a:off x="11556210" y="2591276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226222</xdr:colOff>
      <xdr:row>47</xdr:row>
      <xdr:rowOff>669608</xdr:rowOff>
    </xdr:from>
    <xdr:to>
      <xdr:col>26</xdr:col>
      <xdr:colOff>333376</xdr:colOff>
      <xdr:row>48</xdr:row>
      <xdr:rowOff>26670</xdr:rowOff>
    </xdr:to>
    <xdr:sp macro="" textlink="">
      <xdr:nvSpPr>
        <xdr:cNvPr id="29" name="Rectangle 28">
          <a:extLst>
            <a:ext uri="{FF2B5EF4-FFF2-40B4-BE49-F238E27FC236}">
              <a16:creationId xmlns="" xmlns:a16="http://schemas.microsoft.com/office/drawing/2014/main" id="{B7AA46D2-8718-4FCD-8FE1-EE0106086478}"/>
            </a:ext>
          </a:extLst>
        </xdr:cNvPr>
        <xdr:cNvSpPr/>
      </xdr:nvSpPr>
      <xdr:spPr>
        <a:xfrm>
          <a:off x="11560972" y="25682258"/>
          <a:ext cx="107154" cy="23812"/>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223841</xdr:colOff>
      <xdr:row>49</xdr:row>
      <xdr:rowOff>33338</xdr:rowOff>
    </xdr:from>
    <xdr:to>
      <xdr:col>26</xdr:col>
      <xdr:colOff>330995</xdr:colOff>
      <xdr:row>49</xdr:row>
      <xdr:rowOff>152400</xdr:rowOff>
    </xdr:to>
    <xdr:sp macro="" textlink="">
      <xdr:nvSpPr>
        <xdr:cNvPr id="30" name="Rectangle 29">
          <a:extLst>
            <a:ext uri="{FF2B5EF4-FFF2-40B4-BE49-F238E27FC236}">
              <a16:creationId xmlns="" xmlns:a16="http://schemas.microsoft.com/office/drawing/2014/main" id="{D995A7A5-08E6-4463-BB1C-1E8E15F0480D}"/>
            </a:ext>
          </a:extLst>
        </xdr:cNvPr>
        <xdr:cNvSpPr/>
      </xdr:nvSpPr>
      <xdr:spPr>
        <a:xfrm>
          <a:off x="11558591" y="26541413"/>
          <a:ext cx="107154" cy="119062"/>
        </a:xfrm>
        <a:prstGeom prst="rect">
          <a:avLst/>
        </a:prstGeom>
        <a:solidFill>
          <a:schemeClr val="tx1"/>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223843</xdr:colOff>
      <xdr:row>67</xdr:row>
      <xdr:rowOff>122985</xdr:rowOff>
    </xdr:from>
    <xdr:to>
      <xdr:col>26</xdr:col>
      <xdr:colOff>330997</xdr:colOff>
      <xdr:row>67</xdr:row>
      <xdr:rowOff>137272</xdr:rowOff>
    </xdr:to>
    <xdr:sp macro="" textlink="">
      <xdr:nvSpPr>
        <xdr:cNvPr id="31" name="Rectangle 30">
          <a:extLst>
            <a:ext uri="{FF2B5EF4-FFF2-40B4-BE49-F238E27FC236}">
              <a16:creationId xmlns="" xmlns:a16="http://schemas.microsoft.com/office/drawing/2014/main" id="{95FA11BD-2B8E-402C-943A-2259C0868181}"/>
            </a:ext>
          </a:extLst>
        </xdr:cNvPr>
        <xdr:cNvSpPr/>
      </xdr:nvSpPr>
      <xdr:spPr>
        <a:xfrm>
          <a:off x="11558593" y="36051285"/>
          <a:ext cx="107154" cy="1428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216221</xdr:colOff>
      <xdr:row>63</xdr:row>
      <xdr:rowOff>536258</xdr:rowOff>
    </xdr:from>
    <xdr:to>
      <xdr:col>26</xdr:col>
      <xdr:colOff>323375</xdr:colOff>
      <xdr:row>63</xdr:row>
      <xdr:rowOff>655320</xdr:rowOff>
    </xdr:to>
    <xdr:sp macro="" textlink="">
      <xdr:nvSpPr>
        <xdr:cNvPr id="32" name="Rectangle 31">
          <a:extLst>
            <a:ext uri="{FF2B5EF4-FFF2-40B4-BE49-F238E27FC236}">
              <a16:creationId xmlns="" xmlns:a16="http://schemas.microsoft.com/office/drawing/2014/main" id="{2BCD76F7-CA65-485C-8A50-2E4AB9EDA48C}"/>
            </a:ext>
          </a:extLst>
        </xdr:cNvPr>
        <xdr:cNvSpPr/>
      </xdr:nvSpPr>
      <xdr:spPr>
        <a:xfrm>
          <a:off x="11550971" y="33654683"/>
          <a:ext cx="107154" cy="5238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229808</xdr:colOff>
      <xdr:row>100</xdr:row>
      <xdr:rowOff>671065</xdr:rowOff>
    </xdr:from>
    <xdr:to>
      <xdr:col>26</xdr:col>
      <xdr:colOff>336962</xdr:colOff>
      <xdr:row>101</xdr:row>
      <xdr:rowOff>28127</xdr:rowOff>
    </xdr:to>
    <xdr:sp macro="" textlink="">
      <xdr:nvSpPr>
        <xdr:cNvPr id="33" name="Rectangle 32">
          <a:extLst>
            <a:ext uri="{FF2B5EF4-FFF2-40B4-BE49-F238E27FC236}">
              <a16:creationId xmlns="" xmlns:a16="http://schemas.microsoft.com/office/drawing/2014/main" id="{20E61AAB-0B67-4CF9-8EAA-8F59EE14AC96}"/>
            </a:ext>
          </a:extLst>
        </xdr:cNvPr>
        <xdr:cNvSpPr/>
      </xdr:nvSpPr>
      <xdr:spPr>
        <a:xfrm>
          <a:off x="11564558" y="53972965"/>
          <a:ext cx="107154" cy="119062"/>
        </a:xfrm>
        <a:prstGeom prst="rect">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221460</xdr:colOff>
      <xdr:row>105</xdr:row>
      <xdr:rowOff>233364</xdr:rowOff>
    </xdr:from>
    <xdr:to>
      <xdr:col>26</xdr:col>
      <xdr:colOff>328614</xdr:colOff>
      <xdr:row>105</xdr:row>
      <xdr:rowOff>352426</xdr:rowOff>
    </xdr:to>
    <xdr:sp macro="" textlink="">
      <xdr:nvSpPr>
        <xdr:cNvPr id="34" name="Rectangle 33">
          <a:extLst>
            <a:ext uri="{FF2B5EF4-FFF2-40B4-BE49-F238E27FC236}">
              <a16:creationId xmlns="" xmlns:a16="http://schemas.microsoft.com/office/drawing/2014/main" id="{F9586228-03CF-44E6-B49C-D4573987B18D}"/>
            </a:ext>
          </a:extLst>
        </xdr:cNvPr>
        <xdr:cNvSpPr/>
      </xdr:nvSpPr>
      <xdr:spPr>
        <a:xfrm>
          <a:off x="11556210" y="5726906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239081</xdr:colOff>
      <xdr:row>105</xdr:row>
      <xdr:rowOff>513398</xdr:rowOff>
    </xdr:from>
    <xdr:to>
      <xdr:col>26</xdr:col>
      <xdr:colOff>346235</xdr:colOff>
      <xdr:row>106</xdr:row>
      <xdr:rowOff>60960</xdr:rowOff>
    </xdr:to>
    <xdr:sp macro="" textlink="">
      <xdr:nvSpPr>
        <xdr:cNvPr id="35" name="Rectangle 34">
          <a:extLst>
            <a:ext uri="{FF2B5EF4-FFF2-40B4-BE49-F238E27FC236}">
              <a16:creationId xmlns="" xmlns:a16="http://schemas.microsoft.com/office/drawing/2014/main" id="{D3C567E2-8A95-42CA-98D0-F37EDB6D403E}"/>
            </a:ext>
          </a:extLst>
        </xdr:cNvPr>
        <xdr:cNvSpPr/>
      </xdr:nvSpPr>
      <xdr:spPr>
        <a:xfrm>
          <a:off x="11573831" y="57549098"/>
          <a:ext cx="107154" cy="119062"/>
        </a:xfrm>
        <a:prstGeom prst="rect">
          <a:avLst/>
        </a:prstGeom>
        <a:solidFill>
          <a:schemeClr val="tx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197647</xdr:colOff>
      <xdr:row>11</xdr:row>
      <xdr:rowOff>1012172</xdr:rowOff>
    </xdr:from>
    <xdr:to>
      <xdr:col>26</xdr:col>
      <xdr:colOff>304801</xdr:colOff>
      <xdr:row>12</xdr:row>
      <xdr:rowOff>73959</xdr:rowOff>
    </xdr:to>
    <xdr:sp macro="" textlink="">
      <xdr:nvSpPr>
        <xdr:cNvPr id="36" name="Rectangle 35">
          <a:extLst>
            <a:ext uri="{FF2B5EF4-FFF2-40B4-BE49-F238E27FC236}">
              <a16:creationId xmlns="" xmlns:a16="http://schemas.microsoft.com/office/drawing/2014/main" id="{F241197C-97C0-4544-8698-D5F94453C86D}"/>
            </a:ext>
          </a:extLst>
        </xdr:cNvPr>
        <xdr:cNvSpPr/>
      </xdr:nvSpPr>
      <xdr:spPr>
        <a:xfrm>
          <a:off x="11532397" y="5936597"/>
          <a:ext cx="107154" cy="7143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223281</xdr:colOff>
      <xdr:row>11</xdr:row>
      <xdr:rowOff>232242</xdr:rowOff>
    </xdr:from>
    <xdr:to>
      <xdr:col>26</xdr:col>
      <xdr:colOff>330435</xdr:colOff>
      <xdr:row>11</xdr:row>
      <xdr:rowOff>351304</xdr:rowOff>
    </xdr:to>
    <xdr:sp macro="" textlink="">
      <xdr:nvSpPr>
        <xdr:cNvPr id="37" name="Rectangle 36">
          <a:extLst>
            <a:ext uri="{FF2B5EF4-FFF2-40B4-BE49-F238E27FC236}">
              <a16:creationId xmlns="" xmlns:a16="http://schemas.microsoft.com/office/drawing/2014/main" id="{3E07F081-8A9F-4E8A-A55E-45547530D869}"/>
            </a:ext>
          </a:extLst>
        </xdr:cNvPr>
        <xdr:cNvSpPr/>
      </xdr:nvSpPr>
      <xdr:spPr>
        <a:xfrm>
          <a:off x="11558031" y="5404317"/>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191484</xdr:colOff>
      <xdr:row>11</xdr:row>
      <xdr:rowOff>705692</xdr:rowOff>
    </xdr:from>
    <xdr:to>
      <xdr:col>26</xdr:col>
      <xdr:colOff>339538</xdr:colOff>
      <xdr:row>12</xdr:row>
      <xdr:rowOff>76200</xdr:rowOff>
    </xdr:to>
    <xdr:sp macro="" textlink="">
      <xdr:nvSpPr>
        <xdr:cNvPr id="38" name="Rectangle 37">
          <a:extLst>
            <a:ext uri="{FF2B5EF4-FFF2-40B4-BE49-F238E27FC236}">
              <a16:creationId xmlns="" xmlns:a16="http://schemas.microsoft.com/office/drawing/2014/main" id="{4E27ADDA-5ECE-474F-B2A7-687413816A98}"/>
            </a:ext>
          </a:extLst>
        </xdr:cNvPr>
        <xdr:cNvSpPr/>
      </xdr:nvSpPr>
      <xdr:spPr>
        <a:xfrm>
          <a:off x="11526234" y="5877767"/>
          <a:ext cx="148054" cy="1325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226222</xdr:colOff>
      <xdr:row>25</xdr:row>
      <xdr:rowOff>669272</xdr:rowOff>
    </xdr:from>
    <xdr:to>
      <xdr:col>26</xdr:col>
      <xdr:colOff>333376</xdr:colOff>
      <xdr:row>25</xdr:row>
      <xdr:rowOff>740709</xdr:rowOff>
    </xdr:to>
    <xdr:sp macro="" textlink="">
      <xdr:nvSpPr>
        <xdr:cNvPr id="39" name="Rectangle 38">
          <a:extLst>
            <a:ext uri="{FF2B5EF4-FFF2-40B4-BE49-F238E27FC236}">
              <a16:creationId xmlns="" xmlns:a16="http://schemas.microsoft.com/office/drawing/2014/main" id="{0C3C83E8-C99A-4A8E-8CC6-DC9D38F25623}"/>
            </a:ext>
          </a:extLst>
        </xdr:cNvPr>
        <xdr:cNvSpPr/>
      </xdr:nvSpPr>
      <xdr:spPr>
        <a:xfrm>
          <a:off x="11560972" y="13489922"/>
          <a:ext cx="107154" cy="7143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223281</xdr:colOff>
      <xdr:row>25</xdr:row>
      <xdr:rowOff>327492</xdr:rowOff>
    </xdr:from>
    <xdr:to>
      <xdr:col>26</xdr:col>
      <xdr:colOff>330435</xdr:colOff>
      <xdr:row>25</xdr:row>
      <xdr:rowOff>446554</xdr:rowOff>
    </xdr:to>
    <xdr:sp macro="" textlink="">
      <xdr:nvSpPr>
        <xdr:cNvPr id="40" name="Rectangle 39">
          <a:extLst>
            <a:ext uri="{FF2B5EF4-FFF2-40B4-BE49-F238E27FC236}">
              <a16:creationId xmlns="" xmlns:a16="http://schemas.microsoft.com/office/drawing/2014/main" id="{2FA2A089-95AC-4C7F-B206-A29B63C43D93}"/>
            </a:ext>
          </a:extLst>
        </xdr:cNvPr>
        <xdr:cNvSpPr/>
      </xdr:nvSpPr>
      <xdr:spPr>
        <a:xfrm>
          <a:off x="11558031" y="13148142"/>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201009</xdr:colOff>
      <xdr:row>24</xdr:row>
      <xdr:rowOff>658067</xdr:rowOff>
    </xdr:from>
    <xdr:to>
      <xdr:col>26</xdr:col>
      <xdr:colOff>349063</xdr:colOff>
      <xdr:row>25</xdr:row>
      <xdr:rowOff>47625</xdr:rowOff>
    </xdr:to>
    <xdr:sp macro="" textlink="">
      <xdr:nvSpPr>
        <xdr:cNvPr id="41" name="Rectangle 40">
          <a:extLst>
            <a:ext uri="{FF2B5EF4-FFF2-40B4-BE49-F238E27FC236}">
              <a16:creationId xmlns="" xmlns:a16="http://schemas.microsoft.com/office/drawing/2014/main" id="{4F4DD5B0-7848-4E95-A955-C85B30A8403F}"/>
            </a:ext>
          </a:extLst>
        </xdr:cNvPr>
        <xdr:cNvSpPr/>
      </xdr:nvSpPr>
      <xdr:spPr>
        <a:xfrm>
          <a:off x="11535759" y="12716717"/>
          <a:ext cx="148054" cy="1515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232806</xdr:colOff>
      <xdr:row>10</xdr:row>
      <xdr:rowOff>603717</xdr:rowOff>
    </xdr:from>
    <xdr:to>
      <xdr:col>26</xdr:col>
      <xdr:colOff>339960</xdr:colOff>
      <xdr:row>10</xdr:row>
      <xdr:rowOff>722779</xdr:rowOff>
    </xdr:to>
    <xdr:sp macro="" textlink="">
      <xdr:nvSpPr>
        <xdr:cNvPr id="42" name="Rectangle 41">
          <a:extLst>
            <a:ext uri="{FF2B5EF4-FFF2-40B4-BE49-F238E27FC236}">
              <a16:creationId xmlns="" xmlns:a16="http://schemas.microsoft.com/office/drawing/2014/main" id="{F4287FD9-C958-489C-B88F-FBC9F8C7ED47}"/>
            </a:ext>
          </a:extLst>
        </xdr:cNvPr>
        <xdr:cNvSpPr/>
      </xdr:nvSpPr>
      <xdr:spPr>
        <a:xfrm>
          <a:off x="11567556" y="4918542"/>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177350</xdr:colOff>
      <xdr:row>7</xdr:row>
      <xdr:rowOff>571500</xdr:rowOff>
    </xdr:from>
    <xdr:to>
      <xdr:col>26</xdr:col>
      <xdr:colOff>311681</xdr:colOff>
      <xdr:row>7</xdr:row>
      <xdr:rowOff>571500</xdr:rowOff>
    </xdr:to>
    <xdr:sp macro="" textlink="">
      <xdr:nvSpPr>
        <xdr:cNvPr id="43" name="rect">
          <a:extLst>
            <a:ext uri="{FF2B5EF4-FFF2-40B4-BE49-F238E27FC236}">
              <a16:creationId xmlns="" xmlns:a16="http://schemas.microsoft.com/office/drawing/2014/main" id="{A1327E57-5DCD-4681-A31E-42E673C78D34}"/>
            </a:ext>
          </a:extLst>
        </xdr:cNvPr>
        <xdr:cNvSpPr/>
      </xdr:nvSpPr>
      <xdr:spPr>
        <a:xfrm>
          <a:off x="11512100" y="2590800"/>
          <a:ext cx="134331"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172961</xdr:colOff>
      <xdr:row>7</xdr:row>
      <xdr:rowOff>190500</xdr:rowOff>
    </xdr:from>
    <xdr:to>
      <xdr:col>26</xdr:col>
      <xdr:colOff>277001</xdr:colOff>
      <xdr:row>7</xdr:row>
      <xdr:rowOff>190500</xdr:rowOff>
    </xdr:to>
    <xdr:sp macro="" textlink="">
      <xdr:nvSpPr>
        <xdr:cNvPr id="44" name="rect">
          <a:extLst>
            <a:ext uri="{FF2B5EF4-FFF2-40B4-BE49-F238E27FC236}">
              <a16:creationId xmlns="" xmlns:a16="http://schemas.microsoft.com/office/drawing/2014/main" id="{7D767B5E-94EB-44A1-95EA-B2FB15DD76B3}"/>
            </a:ext>
          </a:extLst>
        </xdr:cNvPr>
        <xdr:cNvSpPr/>
      </xdr:nvSpPr>
      <xdr:spPr>
        <a:xfrm>
          <a:off x="11507711" y="22098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172961</xdr:colOff>
      <xdr:row>25</xdr:row>
      <xdr:rowOff>190500</xdr:rowOff>
    </xdr:from>
    <xdr:to>
      <xdr:col>26</xdr:col>
      <xdr:colOff>277001</xdr:colOff>
      <xdr:row>25</xdr:row>
      <xdr:rowOff>190500</xdr:rowOff>
    </xdr:to>
    <xdr:sp macro="" textlink="">
      <xdr:nvSpPr>
        <xdr:cNvPr id="45" name="rect">
          <a:extLst>
            <a:ext uri="{FF2B5EF4-FFF2-40B4-BE49-F238E27FC236}">
              <a16:creationId xmlns="" xmlns:a16="http://schemas.microsoft.com/office/drawing/2014/main" id="{77AF9171-9352-4B6F-9753-DA1176485330}"/>
            </a:ext>
          </a:extLst>
        </xdr:cNvPr>
        <xdr:cNvSpPr/>
      </xdr:nvSpPr>
      <xdr:spPr>
        <a:xfrm>
          <a:off x="11507711" y="13011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172961</xdr:colOff>
      <xdr:row>82</xdr:row>
      <xdr:rowOff>190500</xdr:rowOff>
    </xdr:from>
    <xdr:to>
      <xdr:col>26</xdr:col>
      <xdr:colOff>277001</xdr:colOff>
      <xdr:row>82</xdr:row>
      <xdr:rowOff>190500</xdr:rowOff>
    </xdr:to>
    <xdr:sp macro="" textlink="">
      <xdr:nvSpPr>
        <xdr:cNvPr id="46" name="rect">
          <a:extLst>
            <a:ext uri="{FF2B5EF4-FFF2-40B4-BE49-F238E27FC236}">
              <a16:creationId xmlns="" xmlns:a16="http://schemas.microsoft.com/office/drawing/2014/main" id="{6D0E41B6-1F63-4BF9-9F34-35E93F58BD08}"/>
            </a:ext>
          </a:extLst>
        </xdr:cNvPr>
        <xdr:cNvSpPr/>
      </xdr:nvSpPr>
      <xdr:spPr>
        <a:xfrm>
          <a:off x="11507711" y="44081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47" name="rect">
          <a:extLst>
            <a:ext uri="{FF2B5EF4-FFF2-40B4-BE49-F238E27FC236}">
              <a16:creationId xmlns="" xmlns:a16="http://schemas.microsoft.com/office/drawing/2014/main" id="{53422A1E-81A1-4990-8175-7D9A920CFB14}"/>
            </a:ext>
          </a:extLst>
        </xdr:cNvPr>
        <xdr:cNvSpPr/>
      </xdr:nvSpPr>
      <xdr:spPr>
        <a:xfrm>
          <a:off x="11542391" y="471201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0</xdr:rowOff>
    </xdr:from>
    <xdr:to>
      <xdr:col>26</xdr:col>
      <xdr:colOff>311681</xdr:colOff>
      <xdr:row>86</xdr:row>
      <xdr:rowOff>0</xdr:rowOff>
    </xdr:to>
    <xdr:sp macro="" textlink="">
      <xdr:nvSpPr>
        <xdr:cNvPr id="48" name="rect">
          <a:extLst>
            <a:ext uri="{FF2B5EF4-FFF2-40B4-BE49-F238E27FC236}">
              <a16:creationId xmlns="" xmlns:a16="http://schemas.microsoft.com/office/drawing/2014/main" id="{541C05A6-B99A-4312-9509-7057336045C2}"/>
            </a:ext>
          </a:extLst>
        </xdr:cNvPr>
        <xdr:cNvSpPr/>
      </xdr:nvSpPr>
      <xdr:spPr>
        <a:xfrm>
          <a:off x="11542391" y="4641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49" name="rect">
          <a:extLst>
            <a:ext uri="{FF2B5EF4-FFF2-40B4-BE49-F238E27FC236}">
              <a16:creationId xmlns="" xmlns:a16="http://schemas.microsoft.com/office/drawing/2014/main" id="{46252C65-2D1D-40F3-AD28-260A30C07D5B}"/>
            </a:ext>
          </a:extLst>
        </xdr:cNvPr>
        <xdr:cNvSpPr/>
      </xdr:nvSpPr>
      <xdr:spPr>
        <a:xfrm>
          <a:off x="11542391" y="471201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0</xdr:rowOff>
    </xdr:from>
    <xdr:to>
      <xdr:col>26</xdr:col>
      <xdr:colOff>311681</xdr:colOff>
      <xdr:row>86</xdr:row>
      <xdr:rowOff>0</xdr:rowOff>
    </xdr:to>
    <xdr:sp macro="" textlink="">
      <xdr:nvSpPr>
        <xdr:cNvPr id="50" name="rect">
          <a:extLst>
            <a:ext uri="{FF2B5EF4-FFF2-40B4-BE49-F238E27FC236}">
              <a16:creationId xmlns="" xmlns:a16="http://schemas.microsoft.com/office/drawing/2014/main" id="{10D85C38-8647-4530-8B6F-746D435BBF8F}"/>
            </a:ext>
          </a:extLst>
        </xdr:cNvPr>
        <xdr:cNvSpPr/>
      </xdr:nvSpPr>
      <xdr:spPr>
        <a:xfrm>
          <a:off x="11542391" y="4641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229808</xdr:colOff>
      <xdr:row>81</xdr:row>
      <xdr:rowOff>671065</xdr:rowOff>
    </xdr:from>
    <xdr:to>
      <xdr:col>26</xdr:col>
      <xdr:colOff>336962</xdr:colOff>
      <xdr:row>82</xdr:row>
      <xdr:rowOff>28127</xdr:rowOff>
    </xdr:to>
    <xdr:sp macro="" textlink="">
      <xdr:nvSpPr>
        <xdr:cNvPr id="51" name="Rectangle 50">
          <a:extLst>
            <a:ext uri="{FF2B5EF4-FFF2-40B4-BE49-F238E27FC236}">
              <a16:creationId xmlns="" xmlns:a16="http://schemas.microsoft.com/office/drawing/2014/main" id="{7BD7165B-E190-40D9-9167-3051D94AD3C1}"/>
            </a:ext>
          </a:extLst>
        </xdr:cNvPr>
        <xdr:cNvSpPr/>
      </xdr:nvSpPr>
      <xdr:spPr>
        <a:xfrm>
          <a:off x="11564558" y="43800265"/>
          <a:ext cx="107154" cy="119062"/>
        </a:xfrm>
        <a:prstGeom prst="rect">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33</xdr:col>
      <xdr:colOff>207641</xdr:colOff>
      <xdr:row>30</xdr:row>
      <xdr:rowOff>0</xdr:rowOff>
    </xdr:from>
    <xdr:to>
      <xdr:col>33</xdr:col>
      <xdr:colOff>311681</xdr:colOff>
      <xdr:row>30</xdr:row>
      <xdr:rowOff>0</xdr:rowOff>
    </xdr:to>
    <xdr:sp macro="" textlink="">
      <xdr:nvSpPr>
        <xdr:cNvPr id="52" name="rect">
          <a:extLst>
            <a:ext uri="{FF2B5EF4-FFF2-40B4-BE49-F238E27FC236}">
              <a16:creationId xmlns="" xmlns:a16="http://schemas.microsoft.com/office/drawing/2014/main" id="{B3F65C05-66C5-4504-BA15-36797D129BC2}"/>
            </a:ext>
          </a:extLst>
        </xdr:cNvPr>
        <xdr:cNvSpPr/>
      </xdr:nvSpPr>
      <xdr:spPr>
        <a:xfrm>
          <a:off x="15114266" y="16602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33</xdr:col>
      <xdr:colOff>207641</xdr:colOff>
      <xdr:row>30</xdr:row>
      <xdr:rowOff>0</xdr:rowOff>
    </xdr:from>
    <xdr:to>
      <xdr:col>33</xdr:col>
      <xdr:colOff>311681</xdr:colOff>
      <xdr:row>30</xdr:row>
      <xdr:rowOff>0</xdr:rowOff>
    </xdr:to>
    <xdr:sp macro="" textlink="">
      <xdr:nvSpPr>
        <xdr:cNvPr id="53" name="rect">
          <a:extLst>
            <a:ext uri="{FF2B5EF4-FFF2-40B4-BE49-F238E27FC236}">
              <a16:creationId xmlns="" xmlns:a16="http://schemas.microsoft.com/office/drawing/2014/main" id="{56BD5B43-DB22-4B2F-900D-2DA964F8D6C5}"/>
            </a:ext>
          </a:extLst>
        </xdr:cNvPr>
        <xdr:cNvSpPr/>
      </xdr:nvSpPr>
      <xdr:spPr>
        <a:xfrm>
          <a:off x="15114266" y="16602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33</xdr:col>
      <xdr:colOff>221460</xdr:colOff>
      <xdr:row>29</xdr:row>
      <xdr:rowOff>204789</xdr:rowOff>
    </xdr:from>
    <xdr:to>
      <xdr:col>33</xdr:col>
      <xdr:colOff>328614</xdr:colOff>
      <xdr:row>29</xdr:row>
      <xdr:rowOff>323851</xdr:rowOff>
    </xdr:to>
    <xdr:sp macro="" textlink="">
      <xdr:nvSpPr>
        <xdr:cNvPr id="54" name="Rectangle 53">
          <a:extLst>
            <a:ext uri="{FF2B5EF4-FFF2-40B4-BE49-F238E27FC236}">
              <a16:creationId xmlns="" xmlns:a16="http://schemas.microsoft.com/office/drawing/2014/main" id="{B9515BDA-5A58-4622-A54D-DED12F7ABE09}"/>
            </a:ext>
          </a:extLst>
        </xdr:cNvPr>
        <xdr:cNvSpPr/>
      </xdr:nvSpPr>
      <xdr:spPr>
        <a:xfrm>
          <a:off x="15128085" y="1609248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225102</xdr:colOff>
      <xdr:row>28</xdr:row>
      <xdr:rowOff>498381</xdr:rowOff>
    </xdr:from>
    <xdr:to>
      <xdr:col>33</xdr:col>
      <xdr:colOff>332256</xdr:colOff>
      <xdr:row>28</xdr:row>
      <xdr:rowOff>622485</xdr:rowOff>
    </xdr:to>
    <xdr:sp macro="" textlink="">
      <xdr:nvSpPr>
        <xdr:cNvPr id="55" name="Rectangle 54">
          <a:extLst>
            <a:ext uri="{FF2B5EF4-FFF2-40B4-BE49-F238E27FC236}">
              <a16:creationId xmlns="" xmlns:a16="http://schemas.microsoft.com/office/drawing/2014/main" id="{32A3489D-8710-4867-AFBC-4CF35DD759D0}"/>
            </a:ext>
          </a:extLst>
        </xdr:cNvPr>
        <xdr:cNvSpPr/>
      </xdr:nvSpPr>
      <xdr:spPr>
        <a:xfrm>
          <a:off x="15131727" y="15690756"/>
          <a:ext cx="107154" cy="124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33</xdr:col>
      <xdr:colOff>214316</xdr:colOff>
      <xdr:row>30</xdr:row>
      <xdr:rowOff>90488</xdr:rowOff>
    </xdr:from>
    <xdr:to>
      <xdr:col>33</xdr:col>
      <xdr:colOff>321470</xdr:colOff>
      <xdr:row>30</xdr:row>
      <xdr:rowOff>209550</xdr:rowOff>
    </xdr:to>
    <xdr:sp macro="" textlink="">
      <xdr:nvSpPr>
        <xdr:cNvPr id="56" name="Rectangle 55">
          <a:extLst>
            <a:ext uri="{FF2B5EF4-FFF2-40B4-BE49-F238E27FC236}">
              <a16:creationId xmlns="" xmlns:a16="http://schemas.microsoft.com/office/drawing/2014/main" id="{3AF7E043-6A92-4F86-BC29-E4B984867BFE}"/>
            </a:ext>
          </a:extLst>
        </xdr:cNvPr>
        <xdr:cNvSpPr/>
      </xdr:nvSpPr>
      <xdr:spPr>
        <a:xfrm>
          <a:off x="15120941" y="166925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57" name="rect">
          <a:extLst>
            <a:ext uri="{FF2B5EF4-FFF2-40B4-BE49-F238E27FC236}">
              <a16:creationId xmlns="" xmlns:a16="http://schemas.microsoft.com/office/drawing/2014/main" id="{C9437782-614E-47A3-9757-49573CD83D23}"/>
            </a:ext>
          </a:extLst>
        </xdr:cNvPr>
        <xdr:cNvSpPr/>
      </xdr:nvSpPr>
      <xdr:spPr>
        <a:xfrm>
          <a:off x="11542391" y="471201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58" name="rect">
          <a:extLst>
            <a:ext uri="{FF2B5EF4-FFF2-40B4-BE49-F238E27FC236}">
              <a16:creationId xmlns="" xmlns:a16="http://schemas.microsoft.com/office/drawing/2014/main" id="{ED8DE7AC-2C2A-4FBD-99B6-C447D7B9CE8C}"/>
            </a:ext>
          </a:extLst>
        </xdr:cNvPr>
        <xdr:cNvSpPr/>
      </xdr:nvSpPr>
      <xdr:spPr>
        <a:xfrm>
          <a:off x="11542391" y="471201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214316</xdr:colOff>
      <xdr:row>87</xdr:row>
      <xdr:rowOff>90488</xdr:rowOff>
    </xdr:from>
    <xdr:to>
      <xdr:col>26</xdr:col>
      <xdr:colOff>321470</xdr:colOff>
      <xdr:row>87</xdr:row>
      <xdr:rowOff>209550</xdr:rowOff>
    </xdr:to>
    <xdr:sp macro="" textlink="">
      <xdr:nvSpPr>
        <xdr:cNvPr id="59" name="Rectangle 58">
          <a:extLst>
            <a:ext uri="{FF2B5EF4-FFF2-40B4-BE49-F238E27FC236}">
              <a16:creationId xmlns="" xmlns:a16="http://schemas.microsoft.com/office/drawing/2014/main" id="{0A16C589-1E19-4440-BAFA-A62B2250AA8B}"/>
            </a:ext>
          </a:extLst>
        </xdr:cNvPr>
        <xdr:cNvSpPr/>
      </xdr:nvSpPr>
      <xdr:spPr>
        <a:xfrm>
          <a:off x="11549066" y="472106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38</xdr:col>
      <xdr:colOff>207641</xdr:colOff>
      <xdr:row>85</xdr:row>
      <xdr:rowOff>0</xdr:rowOff>
    </xdr:from>
    <xdr:to>
      <xdr:col>38</xdr:col>
      <xdr:colOff>311681</xdr:colOff>
      <xdr:row>85</xdr:row>
      <xdr:rowOff>0</xdr:rowOff>
    </xdr:to>
    <xdr:sp macro="" textlink="">
      <xdr:nvSpPr>
        <xdr:cNvPr id="60" name="rect">
          <a:extLst>
            <a:ext uri="{FF2B5EF4-FFF2-40B4-BE49-F238E27FC236}">
              <a16:creationId xmlns="" xmlns:a16="http://schemas.microsoft.com/office/drawing/2014/main" id="{032255FE-22BE-42E7-8EE0-95491847E9AA}"/>
            </a:ext>
          </a:extLst>
        </xdr:cNvPr>
        <xdr:cNvSpPr/>
      </xdr:nvSpPr>
      <xdr:spPr>
        <a:xfrm>
          <a:off x="18495641" y="45891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38</xdr:col>
      <xdr:colOff>207641</xdr:colOff>
      <xdr:row>84</xdr:row>
      <xdr:rowOff>0</xdr:rowOff>
    </xdr:from>
    <xdr:to>
      <xdr:col>38</xdr:col>
      <xdr:colOff>311681</xdr:colOff>
      <xdr:row>84</xdr:row>
      <xdr:rowOff>0</xdr:rowOff>
    </xdr:to>
    <xdr:sp macro="" textlink="">
      <xdr:nvSpPr>
        <xdr:cNvPr id="61" name="rect">
          <a:extLst>
            <a:ext uri="{FF2B5EF4-FFF2-40B4-BE49-F238E27FC236}">
              <a16:creationId xmlns="" xmlns:a16="http://schemas.microsoft.com/office/drawing/2014/main" id="{F0AB501B-FF8C-4C4F-8FAE-89B84D426889}"/>
            </a:ext>
          </a:extLst>
        </xdr:cNvPr>
        <xdr:cNvSpPr/>
      </xdr:nvSpPr>
      <xdr:spPr>
        <a:xfrm>
          <a:off x="18495641" y="45129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38</xdr:col>
      <xdr:colOff>217166</xdr:colOff>
      <xdr:row>83</xdr:row>
      <xdr:rowOff>581025</xdr:rowOff>
    </xdr:from>
    <xdr:to>
      <xdr:col>38</xdr:col>
      <xdr:colOff>321206</xdr:colOff>
      <xdr:row>84</xdr:row>
      <xdr:rowOff>9525</xdr:rowOff>
    </xdr:to>
    <xdr:sp macro="" textlink="">
      <xdr:nvSpPr>
        <xdr:cNvPr id="62" name="rect">
          <a:extLst>
            <a:ext uri="{FF2B5EF4-FFF2-40B4-BE49-F238E27FC236}">
              <a16:creationId xmlns="" xmlns:a16="http://schemas.microsoft.com/office/drawing/2014/main" id="{C383FFF0-8297-4087-9977-4BC311820CF4}"/>
            </a:ext>
          </a:extLst>
        </xdr:cNvPr>
        <xdr:cNvSpPr/>
      </xdr:nvSpPr>
      <xdr:spPr>
        <a:xfrm>
          <a:off x="18505166" y="45024675"/>
          <a:ext cx="104040" cy="1143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38</xdr:col>
      <xdr:colOff>207641</xdr:colOff>
      <xdr:row>85</xdr:row>
      <xdr:rowOff>0</xdr:rowOff>
    </xdr:from>
    <xdr:to>
      <xdr:col>38</xdr:col>
      <xdr:colOff>311681</xdr:colOff>
      <xdr:row>85</xdr:row>
      <xdr:rowOff>0</xdr:rowOff>
    </xdr:to>
    <xdr:sp macro="" textlink="">
      <xdr:nvSpPr>
        <xdr:cNvPr id="63" name="rect">
          <a:extLst>
            <a:ext uri="{FF2B5EF4-FFF2-40B4-BE49-F238E27FC236}">
              <a16:creationId xmlns="" xmlns:a16="http://schemas.microsoft.com/office/drawing/2014/main" id="{1CE8C537-0B02-4208-B2D8-520EFB0DE82C}"/>
            </a:ext>
          </a:extLst>
        </xdr:cNvPr>
        <xdr:cNvSpPr/>
      </xdr:nvSpPr>
      <xdr:spPr>
        <a:xfrm>
          <a:off x="18495641" y="458914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38</xdr:col>
      <xdr:colOff>207641</xdr:colOff>
      <xdr:row>84</xdr:row>
      <xdr:rowOff>0</xdr:rowOff>
    </xdr:from>
    <xdr:to>
      <xdr:col>38</xdr:col>
      <xdr:colOff>311681</xdr:colOff>
      <xdr:row>84</xdr:row>
      <xdr:rowOff>0</xdr:rowOff>
    </xdr:to>
    <xdr:sp macro="" textlink="">
      <xdr:nvSpPr>
        <xdr:cNvPr id="64" name="rect">
          <a:extLst>
            <a:ext uri="{FF2B5EF4-FFF2-40B4-BE49-F238E27FC236}">
              <a16:creationId xmlns="" xmlns:a16="http://schemas.microsoft.com/office/drawing/2014/main" id="{07CBAB7B-A109-4C2E-A0B5-BE3D3E3AD64B}"/>
            </a:ext>
          </a:extLst>
        </xdr:cNvPr>
        <xdr:cNvSpPr/>
      </xdr:nvSpPr>
      <xdr:spPr>
        <a:xfrm>
          <a:off x="18495641" y="45129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38</xdr:col>
      <xdr:colOff>221460</xdr:colOff>
      <xdr:row>84</xdr:row>
      <xdr:rowOff>233364</xdr:rowOff>
    </xdr:from>
    <xdr:to>
      <xdr:col>38</xdr:col>
      <xdr:colOff>328614</xdr:colOff>
      <xdr:row>84</xdr:row>
      <xdr:rowOff>352426</xdr:rowOff>
    </xdr:to>
    <xdr:sp macro="" textlink="">
      <xdr:nvSpPr>
        <xdr:cNvPr id="65" name="Rectangle 64">
          <a:extLst>
            <a:ext uri="{FF2B5EF4-FFF2-40B4-BE49-F238E27FC236}">
              <a16:creationId xmlns="" xmlns:a16="http://schemas.microsoft.com/office/drawing/2014/main" id="{D9A1CECB-F0DE-4FE0-BDF9-E6A668C11925}"/>
            </a:ext>
          </a:extLst>
        </xdr:cNvPr>
        <xdr:cNvSpPr/>
      </xdr:nvSpPr>
      <xdr:spPr>
        <a:xfrm>
          <a:off x="18509460" y="4536281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239081</xdr:colOff>
      <xdr:row>84</xdr:row>
      <xdr:rowOff>513398</xdr:rowOff>
    </xdr:from>
    <xdr:to>
      <xdr:col>38</xdr:col>
      <xdr:colOff>346235</xdr:colOff>
      <xdr:row>85</xdr:row>
      <xdr:rowOff>60960</xdr:rowOff>
    </xdr:to>
    <xdr:sp macro="" textlink="">
      <xdr:nvSpPr>
        <xdr:cNvPr id="66" name="Rectangle 65">
          <a:extLst>
            <a:ext uri="{FF2B5EF4-FFF2-40B4-BE49-F238E27FC236}">
              <a16:creationId xmlns="" xmlns:a16="http://schemas.microsoft.com/office/drawing/2014/main" id="{8D295751-4E50-4D68-A5B8-9F06EDD226E1}"/>
            </a:ext>
          </a:extLst>
        </xdr:cNvPr>
        <xdr:cNvSpPr/>
      </xdr:nvSpPr>
      <xdr:spPr>
        <a:xfrm>
          <a:off x="18527081" y="45642848"/>
          <a:ext cx="107154" cy="309562"/>
        </a:xfrm>
        <a:prstGeom prst="rect">
          <a:avLst/>
        </a:prstGeom>
        <a:solidFill>
          <a:schemeClr val="tx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38</xdr:col>
      <xdr:colOff>207641</xdr:colOff>
      <xdr:row>85</xdr:row>
      <xdr:rowOff>0</xdr:rowOff>
    </xdr:from>
    <xdr:to>
      <xdr:col>38</xdr:col>
      <xdr:colOff>311681</xdr:colOff>
      <xdr:row>85</xdr:row>
      <xdr:rowOff>0</xdr:rowOff>
    </xdr:to>
    <xdr:sp macro="" textlink="">
      <xdr:nvSpPr>
        <xdr:cNvPr id="67" name="rect">
          <a:extLst>
            <a:ext uri="{FF2B5EF4-FFF2-40B4-BE49-F238E27FC236}">
              <a16:creationId xmlns="" xmlns:a16="http://schemas.microsoft.com/office/drawing/2014/main" id="{D43680DD-E3EC-48A2-826C-63B0E902B5F1}"/>
            </a:ext>
          </a:extLst>
        </xdr:cNvPr>
        <xdr:cNvSpPr/>
      </xdr:nvSpPr>
      <xdr:spPr>
        <a:xfrm>
          <a:off x="18495641" y="45891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38</xdr:col>
      <xdr:colOff>207641</xdr:colOff>
      <xdr:row>85</xdr:row>
      <xdr:rowOff>0</xdr:rowOff>
    </xdr:from>
    <xdr:to>
      <xdr:col>38</xdr:col>
      <xdr:colOff>311681</xdr:colOff>
      <xdr:row>85</xdr:row>
      <xdr:rowOff>0</xdr:rowOff>
    </xdr:to>
    <xdr:sp macro="" textlink="">
      <xdr:nvSpPr>
        <xdr:cNvPr id="68" name="rect">
          <a:extLst>
            <a:ext uri="{FF2B5EF4-FFF2-40B4-BE49-F238E27FC236}">
              <a16:creationId xmlns="" xmlns:a16="http://schemas.microsoft.com/office/drawing/2014/main" id="{E6BE7406-2DBB-4548-8138-62E2F3C1EA38}"/>
            </a:ext>
          </a:extLst>
        </xdr:cNvPr>
        <xdr:cNvSpPr/>
      </xdr:nvSpPr>
      <xdr:spPr>
        <a:xfrm>
          <a:off x="18495641" y="458914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38</xdr:col>
      <xdr:colOff>221460</xdr:colOff>
      <xdr:row>84</xdr:row>
      <xdr:rowOff>204789</xdr:rowOff>
    </xdr:from>
    <xdr:to>
      <xdr:col>38</xdr:col>
      <xdr:colOff>328614</xdr:colOff>
      <xdr:row>84</xdr:row>
      <xdr:rowOff>323851</xdr:rowOff>
    </xdr:to>
    <xdr:sp macro="" textlink="">
      <xdr:nvSpPr>
        <xdr:cNvPr id="69" name="Rectangle 68">
          <a:extLst>
            <a:ext uri="{FF2B5EF4-FFF2-40B4-BE49-F238E27FC236}">
              <a16:creationId xmlns="" xmlns:a16="http://schemas.microsoft.com/office/drawing/2014/main" id="{4BC56199-BF2F-4A52-AAC1-0865EB63A155}"/>
            </a:ext>
          </a:extLst>
        </xdr:cNvPr>
        <xdr:cNvSpPr/>
      </xdr:nvSpPr>
      <xdr:spPr>
        <a:xfrm>
          <a:off x="18509460" y="4533423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225102</xdr:colOff>
      <xdr:row>83</xdr:row>
      <xdr:rowOff>498381</xdr:rowOff>
    </xdr:from>
    <xdr:to>
      <xdr:col>38</xdr:col>
      <xdr:colOff>332256</xdr:colOff>
      <xdr:row>83</xdr:row>
      <xdr:rowOff>622485</xdr:rowOff>
    </xdr:to>
    <xdr:sp macro="" textlink="">
      <xdr:nvSpPr>
        <xdr:cNvPr id="70" name="Rectangle 69">
          <a:extLst>
            <a:ext uri="{FF2B5EF4-FFF2-40B4-BE49-F238E27FC236}">
              <a16:creationId xmlns="" xmlns:a16="http://schemas.microsoft.com/office/drawing/2014/main" id="{7ED2D2E5-A144-4178-9730-B38EC5D9CB1D}"/>
            </a:ext>
          </a:extLst>
        </xdr:cNvPr>
        <xdr:cNvSpPr/>
      </xdr:nvSpPr>
      <xdr:spPr>
        <a:xfrm>
          <a:off x="18513102" y="44942031"/>
          <a:ext cx="107154" cy="124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38</xdr:col>
      <xdr:colOff>214316</xdr:colOff>
      <xdr:row>85</xdr:row>
      <xdr:rowOff>90488</xdr:rowOff>
    </xdr:from>
    <xdr:to>
      <xdr:col>38</xdr:col>
      <xdr:colOff>321470</xdr:colOff>
      <xdr:row>85</xdr:row>
      <xdr:rowOff>209550</xdr:rowOff>
    </xdr:to>
    <xdr:sp macro="" textlink="">
      <xdr:nvSpPr>
        <xdr:cNvPr id="71" name="Rectangle 70">
          <a:extLst>
            <a:ext uri="{FF2B5EF4-FFF2-40B4-BE49-F238E27FC236}">
              <a16:creationId xmlns="" xmlns:a16="http://schemas.microsoft.com/office/drawing/2014/main" id="{AA0FA477-23AA-4D41-9A4B-6906E7A7FCBF}"/>
            </a:ext>
          </a:extLst>
        </xdr:cNvPr>
        <xdr:cNvSpPr/>
      </xdr:nvSpPr>
      <xdr:spPr>
        <a:xfrm>
          <a:off x="18502316" y="4598193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86</xdr:row>
      <xdr:rowOff>0</xdr:rowOff>
    </xdr:from>
    <xdr:to>
      <xdr:col>26</xdr:col>
      <xdr:colOff>311681</xdr:colOff>
      <xdr:row>86</xdr:row>
      <xdr:rowOff>0</xdr:rowOff>
    </xdr:to>
    <xdr:sp macro="" textlink="">
      <xdr:nvSpPr>
        <xdr:cNvPr id="72" name="rect">
          <a:extLst>
            <a:ext uri="{FF2B5EF4-FFF2-40B4-BE49-F238E27FC236}">
              <a16:creationId xmlns="" xmlns:a16="http://schemas.microsoft.com/office/drawing/2014/main" id="{5FE7B6DD-0D7C-4665-8658-120AD3CBFE62}"/>
            </a:ext>
          </a:extLst>
        </xdr:cNvPr>
        <xdr:cNvSpPr/>
      </xdr:nvSpPr>
      <xdr:spPr>
        <a:xfrm>
          <a:off x="11542391" y="4641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175155</xdr:colOff>
      <xdr:row>87</xdr:row>
      <xdr:rowOff>190500</xdr:rowOff>
    </xdr:from>
    <xdr:to>
      <xdr:col>26</xdr:col>
      <xdr:colOff>282268</xdr:colOff>
      <xdr:row>87</xdr:row>
      <xdr:rowOff>190500</xdr:rowOff>
    </xdr:to>
    <xdr:sp macro="" textlink="">
      <xdr:nvSpPr>
        <xdr:cNvPr id="73" name="rect">
          <a:extLst>
            <a:ext uri="{FF2B5EF4-FFF2-40B4-BE49-F238E27FC236}">
              <a16:creationId xmlns="" xmlns:a16="http://schemas.microsoft.com/office/drawing/2014/main" id="{C91AEDE0-BA0E-47A8-9BFC-12D42EA862DB}"/>
            </a:ext>
          </a:extLst>
        </xdr:cNvPr>
        <xdr:cNvSpPr/>
      </xdr:nvSpPr>
      <xdr:spPr>
        <a:xfrm>
          <a:off x="11509905" y="47310675"/>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0</xdr:rowOff>
    </xdr:from>
    <xdr:to>
      <xdr:col>26</xdr:col>
      <xdr:colOff>311681</xdr:colOff>
      <xdr:row>86</xdr:row>
      <xdr:rowOff>0</xdr:rowOff>
    </xdr:to>
    <xdr:sp macro="" textlink="">
      <xdr:nvSpPr>
        <xdr:cNvPr id="74" name="rect">
          <a:extLst>
            <a:ext uri="{FF2B5EF4-FFF2-40B4-BE49-F238E27FC236}">
              <a16:creationId xmlns="" xmlns:a16="http://schemas.microsoft.com/office/drawing/2014/main" id="{1DB73DE4-C159-478A-B434-AA231FA46F9D}"/>
            </a:ext>
          </a:extLst>
        </xdr:cNvPr>
        <xdr:cNvSpPr/>
      </xdr:nvSpPr>
      <xdr:spPr>
        <a:xfrm>
          <a:off x="11542391" y="4641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83</xdr:row>
      <xdr:rowOff>0</xdr:rowOff>
    </xdr:from>
    <xdr:to>
      <xdr:col>26</xdr:col>
      <xdr:colOff>311681</xdr:colOff>
      <xdr:row>83</xdr:row>
      <xdr:rowOff>0</xdr:rowOff>
    </xdr:to>
    <xdr:sp macro="" textlink="">
      <xdr:nvSpPr>
        <xdr:cNvPr id="75" name="rect">
          <a:extLst>
            <a:ext uri="{FF2B5EF4-FFF2-40B4-BE49-F238E27FC236}">
              <a16:creationId xmlns="" xmlns:a16="http://schemas.microsoft.com/office/drawing/2014/main" id="{F7F25003-0020-45EC-B6B5-8965B7A85A0E}"/>
            </a:ext>
          </a:extLst>
        </xdr:cNvPr>
        <xdr:cNvSpPr/>
      </xdr:nvSpPr>
      <xdr:spPr>
        <a:xfrm>
          <a:off x="11542391" y="44443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82</xdr:row>
      <xdr:rowOff>190500</xdr:rowOff>
    </xdr:from>
    <xdr:to>
      <xdr:col>26</xdr:col>
      <xdr:colOff>311681</xdr:colOff>
      <xdr:row>82</xdr:row>
      <xdr:rowOff>190500</xdr:rowOff>
    </xdr:to>
    <xdr:sp macro="" textlink="">
      <xdr:nvSpPr>
        <xdr:cNvPr id="76" name="rect">
          <a:extLst>
            <a:ext uri="{FF2B5EF4-FFF2-40B4-BE49-F238E27FC236}">
              <a16:creationId xmlns="" xmlns:a16="http://schemas.microsoft.com/office/drawing/2014/main" id="{5DCC6D5C-ADA2-4F98-9307-181C83780FAD}"/>
            </a:ext>
          </a:extLst>
        </xdr:cNvPr>
        <xdr:cNvSpPr/>
      </xdr:nvSpPr>
      <xdr:spPr>
        <a:xfrm>
          <a:off x="11542391" y="44081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83</xdr:row>
      <xdr:rowOff>0</xdr:rowOff>
    </xdr:from>
    <xdr:to>
      <xdr:col>26</xdr:col>
      <xdr:colOff>311681</xdr:colOff>
      <xdr:row>83</xdr:row>
      <xdr:rowOff>0</xdr:rowOff>
    </xdr:to>
    <xdr:sp macro="" textlink="">
      <xdr:nvSpPr>
        <xdr:cNvPr id="77" name="rect">
          <a:extLst>
            <a:ext uri="{FF2B5EF4-FFF2-40B4-BE49-F238E27FC236}">
              <a16:creationId xmlns="" xmlns:a16="http://schemas.microsoft.com/office/drawing/2014/main" id="{0A5A9B2C-093B-46A1-8190-1C3B8F7200EE}"/>
            </a:ext>
          </a:extLst>
        </xdr:cNvPr>
        <xdr:cNvSpPr/>
      </xdr:nvSpPr>
      <xdr:spPr>
        <a:xfrm>
          <a:off x="11542391" y="444436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248462</xdr:colOff>
      <xdr:row>82</xdr:row>
      <xdr:rowOff>190500</xdr:rowOff>
    </xdr:from>
    <xdr:to>
      <xdr:col>26</xdr:col>
      <xdr:colOff>352502</xdr:colOff>
      <xdr:row>82</xdr:row>
      <xdr:rowOff>190500</xdr:rowOff>
    </xdr:to>
    <xdr:sp macro="" textlink="">
      <xdr:nvSpPr>
        <xdr:cNvPr id="78" name="rect">
          <a:extLst>
            <a:ext uri="{FF2B5EF4-FFF2-40B4-BE49-F238E27FC236}">
              <a16:creationId xmlns="" xmlns:a16="http://schemas.microsoft.com/office/drawing/2014/main" id="{7FCA1306-68EB-46F6-A653-45A21B86E668}"/>
            </a:ext>
          </a:extLst>
        </xdr:cNvPr>
        <xdr:cNvSpPr/>
      </xdr:nvSpPr>
      <xdr:spPr>
        <a:xfrm>
          <a:off x="11583212" y="44081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223843</xdr:colOff>
      <xdr:row>86</xdr:row>
      <xdr:rowOff>122985</xdr:rowOff>
    </xdr:from>
    <xdr:to>
      <xdr:col>26</xdr:col>
      <xdr:colOff>330997</xdr:colOff>
      <xdr:row>86</xdr:row>
      <xdr:rowOff>137272</xdr:rowOff>
    </xdr:to>
    <xdr:sp macro="" textlink="">
      <xdr:nvSpPr>
        <xdr:cNvPr id="79" name="Rectangle 78">
          <a:extLst>
            <a:ext uri="{FF2B5EF4-FFF2-40B4-BE49-F238E27FC236}">
              <a16:creationId xmlns="" xmlns:a16="http://schemas.microsoft.com/office/drawing/2014/main" id="{7613387D-F735-43DB-A496-88B48A44724C}"/>
            </a:ext>
          </a:extLst>
        </xdr:cNvPr>
        <xdr:cNvSpPr/>
      </xdr:nvSpPr>
      <xdr:spPr>
        <a:xfrm>
          <a:off x="11558593" y="46538310"/>
          <a:ext cx="107154" cy="1428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80" name="rect">
          <a:extLst>
            <a:ext uri="{FF2B5EF4-FFF2-40B4-BE49-F238E27FC236}">
              <a16:creationId xmlns="" xmlns:a16="http://schemas.microsoft.com/office/drawing/2014/main" id="{899CD5FA-5512-40EF-A4CD-30017C1852DF}"/>
            </a:ext>
          </a:extLst>
        </xdr:cNvPr>
        <xdr:cNvSpPr/>
      </xdr:nvSpPr>
      <xdr:spPr>
        <a:xfrm>
          <a:off x="11542391" y="367188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67</xdr:row>
      <xdr:rowOff>0</xdr:rowOff>
    </xdr:from>
    <xdr:to>
      <xdr:col>26</xdr:col>
      <xdr:colOff>311681</xdr:colOff>
      <xdr:row>67</xdr:row>
      <xdr:rowOff>0</xdr:rowOff>
    </xdr:to>
    <xdr:sp macro="" textlink="">
      <xdr:nvSpPr>
        <xdr:cNvPr id="81" name="rect">
          <a:extLst>
            <a:ext uri="{FF2B5EF4-FFF2-40B4-BE49-F238E27FC236}">
              <a16:creationId xmlns="" xmlns:a16="http://schemas.microsoft.com/office/drawing/2014/main" id="{3D4F3752-9484-46B6-8A6D-3975C631794C}"/>
            </a:ext>
          </a:extLst>
        </xdr:cNvPr>
        <xdr:cNvSpPr/>
      </xdr:nvSpPr>
      <xdr:spPr>
        <a:xfrm>
          <a:off x="11542391"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82" name="rect">
          <a:extLst>
            <a:ext uri="{FF2B5EF4-FFF2-40B4-BE49-F238E27FC236}">
              <a16:creationId xmlns="" xmlns:a16="http://schemas.microsoft.com/office/drawing/2014/main" id="{3CD0004F-4B66-4680-B7AE-0937E1C6AC37}"/>
            </a:ext>
          </a:extLst>
        </xdr:cNvPr>
        <xdr:cNvSpPr/>
      </xdr:nvSpPr>
      <xdr:spPr>
        <a:xfrm>
          <a:off x="11542391" y="367188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83" name="rect">
          <a:extLst>
            <a:ext uri="{FF2B5EF4-FFF2-40B4-BE49-F238E27FC236}">
              <a16:creationId xmlns="" xmlns:a16="http://schemas.microsoft.com/office/drawing/2014/main" id="{81C6DA6E-31E8-436D-93F1-983F20B06DAA}"/>
            </a:ext>
          </a:extLst>
        </xdr:cNvPr>
        <xdr:cNvSpPr/>
      </xdr:nvSpPr>
      <xdr:spPr>
        <a:xfrm>
          <a:off x="11542391" y="367188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84" name="rect">
          <a:extLst>
            <a:ext uri="{FF2B5EF4-FFF2-40B4-BE49-F238E27FC236}">
              <a16:creationId xmlns="" xmlns:a16="http://schemas.microsoft.com/office/drawing/2014/main" id="{1F566BBE-2685-4A79-B7C4-198DFE12971B}"/>
            </a:ext>
          </a:extLst>
        </xdr:cNvPr>
        <xdr:cNvSpPr/>
      </xdr:nvSpPr>
      <xdr:spPr>
        <a:xfrm>
          <a:off x="11542391" y="367188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225102</xdr:colOff>
      <xdr:row>66</xdr:row>
      <xdr:rowOff>498381</xdr:rowOff>
    </xdr:from>
    <xdr:to>
      <xdr:col>26</xdr:col>
      <xdr:colOff>332256</xdr:colOff>
      <xdr:row>66</xdr:row>
      <xdr:rowOff>622485</xdr:rowOff>
    </xdr:to>
    <xdr:sp macro="" textlink="">
      <xdr:nvSpPr>
        <xdr:cNvPr id="85" name="Rectangle 84">
          <a:extLst>
            <a:ext uri="{FF2B5EF4-FFF2-40B4-BE49-F238E27FC236}">
              <a16:creationId xmlns="" xmlns:a16="http://schemas.microsoft.com/office/drawing/2014/main" id="{75AFECFF-B762-4720-B6FE-F248C1236603}"/>
            </a:ext>
          </a:extLst>
        </xdr:cNvPr>
        <xdr:cNvSpPr/>
      </xdr:nvSpPr>
      <xdr:spPr>
        <a:xfrm>
          <a:off x="11559852" y="35798031"/>
          <a:ext cx="107154" cy="124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86" name="rect">
          <a:extLst>
            <a:ext uri="{FF2B5EF4-FFF2-40B4-BE49-F238E27FC236}">
              <a16:creationId xmlns="" xmlns:a16="http://schemas.microsoft.com/office/drawing/2014/main" id="{E2536D85-4386-4FA1-9B6C-3FC7B8650459}"/>
            </a:ext>
          </a:extLst>
        </xdr:cNvPr>
        <xdr:cNvSpPr/>
      </xdr:nvSpPr>
      <xdr:spPr>
        <a:xfrm>
          <a:off x="11542391" y="471201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87" name="rect">
          <a:extLst>
            <a:ext uri="{FF2B5EF4-FFF2-40B4-BE49-F238E27FC236}">
              <a16:creationId xmlns="" xmlns:a16="http://schemas.microsoft.com/office/drawing/2014/main" id="{2D94E25E-118A-4FBA-A1AF-5EFB56E9E59C}"/>
            </a:ext>
          </a:extLst>
        </xdr:cNvPr>
        <xdr:cNvSpPr/>
      </xdr:nvSpPr>
      <xdr:spPr>
        <a:xfrm>
          <a:off x="11542391" y="471201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214316</xdr:colOff>
      <xdr:row>87</xdr:row>
      <xdr:rowOff>90488</xdr:rowOff>
    </xdr:from>
    <xdr:to>
      <xdr:col>26</xdr:col>
      <xdr:colOff>321470</xdr:colOff>
      <xdr:row>87</xdr:row>
      <xdr:rowOff>209550</xdr:rowOff>
    </xdr:to>
    <xdr:sp macro="" textlink="">
      <xdr:nvSpPr>
        <xdr:cNvPr id="88" name="Rectangle 87">
          <a:extLst>
            <a:ext uri="{FF2B5EF4-FFF2-40B4-BE49-F238E27FC236}">
              <a16:creationId xmlns="" xmlns:a16="http://schemas.microsoft.com/office/drawing/2014/main" id="{66E8525E-D813-4597-80FC-073C04531185}"/>
            </a:ext>
          </a:extLst>
        </xdr:cNvPr>
        <xdr:cNvSpPr/>
      </xdr:nvSpPr>
      <xdr:spPr>
        <a:xfrm>
          <a:off x="11549066" y="472106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102</xdr:row>
      <xdr:rowOff>0</xdr:rowOff>
    </xdr:from>
    <xdr:to>
      <xdr:col>26</xdr:col>
      <xdr:colOff>311681</xdr:colOff>
      <xdr:row>102</xdr:row>
      <xdr:rowOff>0</xdr:rowOff>
    </xdr:to>
    <xdr:sp macro="" textlink="">
      <xdr:nvSpPr>
        <xdr:cNvPr id="89" name="rect">
          <a:extLst>
            <a:ext uri="{FF2B5EF4-FFF2-40B4-BE49-F238E27FC236}">
              <a16:creationId xmlns="" xmlns:a16="http://schemas.microsoft.com/office/drawing/2014/main" id="{FF680B89-50FE-4D3F-AC31-890227713D34}"/>
            </a:ext>
          </a:extLst>
        </xdr:cNvPr>
        <xdr:cNvSpPr/>
      </xdr:nvSpPr>
      <xdr:spPr>
        <a:xfrm>
          <a:off x="11542391" y="548259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101</xdr:row>
      <xdr:rowOff>0</xdr:rowOff>
    </xdr:from>
    <xdr:to>
      <xdr:col>26</xdr:col>
      <xdr:colOff>311681</xdr:colOff>
      <xdr:row>101</xdr:row>
      <xdr:rowOff>0</xdr:rowOff>
    </xdr:to>
    <xdr:sp macro="" textlink="">
      <xdr:nvSpPr>
        <xdr:cNvPr id="90" name="rect">
          <a:extLst>
            <a:ext uri="{FF2B5EF4-FFF2-40B4-BE49-F238E27FC236}">
              <a16:creationId xmlns="" xmlns:a16="http://schemas.microsoft.com/office/drawing/2014/main" id="{D490BA8D-63CC-42AB-8D79-ED1E12BE87D3}"/>
            </a:ext>
          </a:extLst>
        </xdr:cNvPr>
        <xdr:cNvSpPr/>
      </xdr:nvSpPr>
      <xdr:spPr>
        <a:xfrm>
          <a:off x="11542391" y="540639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217166</xdr:colOff>
      <xdr:row>100</xdr:row>
      <xdr:rowOff>581025</xdr:rowOff>
    </xdr:from>
    <xdr:to>
      <xdr:col>26</xdr:col>
      <xdr:colOff>321206</xdr:colOff>
      <xdr:row>101</xdr:row>
      <xdr:rowOff>9525</xdr:rowOff>
    </xdr:to>
    <xdr:sp macro="" textlink="">
      <xdr:nvSpPr>
        <xdr:cNvPr id="91" name="rect">
          <a:extLst>
            <a:ext uri="{FF2B5EF4-FFF2-40B4-BE49-F238E27FC236}">
              <a16:creationId xmlns="" xmlns:a16="http://schemas.microsoft.com/office/drawing/2014/main" id="{ECF344C5-54A0-47B7-ADBC-2D4C6A3BAE00}"/>
            </a:ext>
          </a:extLst>
        </xdr:cNvPr>
        <xdr:cNvSpPr/>
      </xdr:nvSpPr>
      <xdr:spPr>
        <a:xfrm>
          <a:off x="11551916" y="53882925"/>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101</xdr:row>
      <xdr:rowOff>0</xdr:rowOff>
    </xdr:from>
    <xdr:to>
      <xdr:col>26</xdr:col>
      <xdr:colOff>311681</xdr:colOff>
      <xdr:row>101</xdr:row>
      <xdr:rowOff>0</xdr:rowOff>
    </xdr:to>
    <xdr:sp macro="" textlink="">
      <xdr:nvSpPr>
        <xdr:cNvPr id="92" name="rect">
          <a:extLst>
            <a:ext uri="{FF2B5EF4-FFF2-40B4-BE49-F238E27FC236}">
              <a16:creationId xmlns="" xmlns:a16="http://schemas.microsoft.com/office/drawing/2014/main" id="{30F51872-575D-4465-A02A-C6C902BD6AA3}"/>
            </a:ext>
          </a:extLst>
        </xdr:cNvPr>
        <xdr:cNvSpPr/>
      </xdr:nvSpPr>
      <xdr:spPr>
        <a:xfrm>
          <a:off x="11542391" y="540639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221460</xdr:colOff>
      <xdr:row>101</xdr:row>
      <xdr:rowOff>233364</xdr:rowOff>
    </xdr:from>
    <xdr:to>
      <xdr:col>26</xdr:col>
      <xdr:colOff>328614</xdr:colOff>
      <xdr:row>101</xdr:row>
      <xdr:rowOff>352426</xdr:rowOff>
    </xdr:to>
    <xdr:sp macro="" textlink="">
      <xdr:nvSpPr>
        <xdr:cNvPr id="93" name="Rectangle 92">
          <a:extLst>
            <a:ext uri="{FF2B5EF4-FFF2-40B4-BE49-F238E27FC236}">
              <a16:creationId xmlns="" xmlns:a16="http://schemas.microsoft.com/office/drawing/2014/main" id="{A2039E9B-70BA-4B83-B2EE-7B48DCB2B1BF}"/>
            </a:ext>
          </a:extLst>
        </xdr:cNvPr>
        <xdr:cNvSpPr/>
      </xdr:nvSpPr>
      <xdr:spPr>
        <a:xfrm>
          <a:off x="11556210" y="5429726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207641</xdr:colOff>
      <xdr:row>36</xdr:row>
      <xdr:rowOff>0</xdr:rowOff>
    </xdr:from>
    <xdr:to>
      <xdr:col>35</xdr:col>
      <xdr:colOff>311681</xdr:colOff>
      <xdr:row>36</xdr:row>
      <xdr:rowOff>0</xdr:rowOff>
    </xdr:to>
    <xdr:sp macro="" textlink="">
      <xdr:nvSpPr>
        <xdr:cNvPr id="94" name="rect">
          <a:extLst>
            <a:ext uri="{FF2B5EF4-FFF2-40B4-BE49-F238E27FC236}">
              <a16:creationId xmlns="" xmlns:a16="http://schemas.microsoft.com/office/drawing/2014/main" id="{2AD42352-6D23-453E-92F1-06E8206C9DAC}"/>
            </a:ext>
          </a:extLst>
        </xdr:cNvPr>
        <xdr:cNvSpPr/>
      </xdr:nvSpPr>
      <xdr:spPr>
        <a:xfrm>
          <a:off x="16314416" y="204501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35</xdr:row>
      <xdr:rowOff>0</xdr:rowOff>
    </xdr:from>
    <xdr:to>
      <xdr:col>35</xdr:col>
      <xdr:colOff>311681</xdr:colOff>
      <xdr:row>35</xdr:row>
      <xdr:rowOff>0</xdr:rowOff>
    </xdr:to>
    <xdr:sp macro="" textlink="">
      <xdr:nvSpPr>
        <xdr:cNvPr id="95" name="rect">
          <a:extLst>
            <a:ext uri="{FF2B5EF4-FFF2-40B4-BE49-F238E27FC236}">
              <a16:creationId xmlns="" xmlns:a16="http://schemas.microsoft.com/office/drawing/2014/main" id="{DEDE7E93-BC7B-42A0-9939-64AAE37E2651}"/>
            </a:ext>
          </a:extLst>
        </xdr:cNvPr>
        <xdr:cNvSpPr/>
      </xdr:nvSpPr>
      <xdr:spPr>
        <a:xfrm>
          <a:off x="16314416" y="192881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36</xdr:row>
      <xdr:rowOff>0</xdr:rowOff>
    </xdr:from>
    <xdr:to>
      <xdr:col>35</xdr:col>
      <xdr:colOff>311681</xdr:colOff>
      <xdr:row>36</xdr:row>
      <xdr:rowOff>0</xdr:rowOff>
    </xdr:to>
    <xdr:sp macro="" textlink="">
      <xdr:nvSpPr>
        <xdr:cNvPr id="96" name="rect">
          <a:extLst>
            <a:ext uri="{FF2B5EF4-FFF2-40B4-BE49-F238E27FC236}">
              <a16:creationId xmlns="" xmlns:a16="http://schemas.microsoft.com/office/drawing/2014/main" id="{591F269E-AE2B-4D8C-BA2A-9ACDE3F60429}"/>
            </a:ext>
          </a:extLst>
        </xdr:cNvPr>
        <xdr:cNvSpPr/>
      </xdr:nvSpPr>
      <xdr:spPr>
        <a:xfrm>
          <a:off x="16314416" y="204501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35</xdr:row>
      <xdr:rowOff>0</xdr:rowOff>
    </xdr:from>
    <xdr:to>
      <xdr:col>35</xdr:col>
      <xdr:colOff>311681</xdr:colOff>
      <xdr:row>35</xdr:row>
      <xdr:rowOff>0</xdr:rowOff>
    </xdr:to>
    <xdr:sp macro="" textlink="">
      <xdr:nvSpPr>
        <xdr:cNvPr id="97" name="rect">
          <a:extLst>
            <a:ext uri="{FF2B5EF4-FFF2-40B4-BE49-F238E27FC236}">
              <a16:creationId xmlns="" xmlns:a16="http://schemas.microsoft.com/office/drawing/2014/main" id="{FB5C7470-C5C2-4F6C-B58F-303230AE0B35}"/>
            </a:ext>
          </a:extLst>
        </xdr:cNvPr>
        <xdr:cNvSpPr/>
      </xdr:nvSpPr>
      <xdr:spPr>
        <a:xfrm>
          <a:off x="16314416" y="192881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226222</xdr:colOff>
      <xdr:row>34</xdr:row>
      <xdr:rowOff>547688</xdr:rowOff>
    </xdr:from>
    <xdr:to>
      <xdr:col>35</xdr:col>
      <xdr:colOff>333376</xdr:colOff>
      <xdr:row>34</xdr:row>
      <xdr:rowOff>666750</xdr:rowOff>
    </xdr:to>
    <xdr:sp macro="" textlink="">
      <xdr:nvSpPr>
        <xdr:cNvPr id="98" name="Rectangle 97">
          <a:extLst>
            <a:ext uri="{FF2B5EF4-FFF2-40B4-BE49-F238E27FC236}">
              <a16:creationId xmlns="" xmlns:a16="http://schemas.microsoft.com/office/drawing/2014/main" id="{5FA55467-D336-450A-A090-A6E8F4AD1B37}"/>
            </a:ext>
          </a:extLst>
        </xdr:cNvPr>
        <xdr:cNvSpPr/>
      </xdr:nvSpPr>
      <xdr:spPr>
        <a:xfrm>
          <a:off x="16332997" y="19254788"/>
          <a:ext cx="107154" cy="333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223841</xdr:colOff>
      <xdr:row>36</xdr:row>
      <xdr:rowOff>33338</xdr:rowOff>
    </xdr:from>
    <xdr:to>
      <xdr:col>35</xdr:col>
      <xdr:colOff>330995</xdr:colOff>
      <xdr:row>36</xdr:row>
      <xdr:rowOff>152400</xdr:rowOff>
    </xdr:to>
    <xdr:sp macro="" textlink="">
      <xdr:nvSpPr>
        <xdr:cNvPr id="99" name="Rectangle 98">
          <a:extLst>
            <a:ext uri="{FF2B5EF4-FFF2-40B4-BE49-F238E27FC236}">
              <a16:creationId xmlns="" xmlns:a16="http://schemas.microsoft.com/office/drawing/2014/main" id="{EDBC1298-B14F-4BEA-A891-01F9C12616F7}"/>
            </a:ext>
          </a:extLst>
        </xdr:cNvPr>
        <xdr:cNvSpPr/>
      </xdr:nvSpPr>
      <xdr:spPr>
        <a:xfrm>
          <a:off x="16330616" y="20483513"/>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221460</xdr:colOff>
      <xdr:row>35</xdr:row>
      <xdr:rowOff>233364</xdr:rowOff>
    </xdr:from>
    <xdr:to>
      <xdr:col>35</xdr:col>
      <xdr:colOff>328614</xdr:colOff>
      <xdr:row>35</xdr:row>
      <xdr:rowOff>352426</xdr:rowOff>
    </xdr:to>
    <xdr:sp macro="" textlink="">
      <xdr:nvSpPr>
        <xdr:cNvPr id="100" name="Rectangle 99">
          <a:extLst>
            <a:ext uri="{FF2B5EF4-FFF2-40B4-BE49-F238E27FC236}">
              <a16:creationId xmlns="" xmlns:a16="http://schemas.microsoft.com/office/drawing/2014/main" id="{6FE390CF-82F2-4016-9072-4F265A6DAA32}"/>
            </a:ext>
          </a:extLst>
        </xdr:cNvPr>
        <xdr:cNvSpPr/>
      </xdr:nvSpPr>
      <xdr:spPr>
        <a:xfrm>
          <a:off x="16328235" y="1952148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226221</xdr:colOff>
      <xdr:row>34</xdr:row>
      <xdr:rowOff>547687</xdr:rowOff>
    </xdr:from>
    <xdr:to>
      <xdr:col>35</xdr:col>
      <xdr:colOff>367552</xdr:colOff>
      <xdr:row>35</xdr:row>
      <xdr:rowOff>62752</xdr:rowOff>
    </xdr:to>
    <xdr:sp macro="" textlink="">
      <xdr:nvSpPr>
        <xdr:cNvPr id="101" name="Rectangle 100">
          <a:extLst>
            <a:ext uri="{FF2B5EF4-FFF2-40B4-BE49-F238E27FC236}">
              <a16:creationId xmlns="" xmlns:a16="http://schemas.microsoft.com/office/drawing/2014/main" id="{D5F0A0B9-1988-4E24-B6C3-8CE509E1617A}"/>
            </a:ext>
          </a:extLst>
        </xdr:cNvPr>
        <xdr:cNvSpPr/>
      </xdr:nvSpPr>
      <xdr:spPr>
        <a:xfrm>
          <a:off x="16332996" y="19254787"/>
          <a:ext cx="141331" cy="9609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223841</xdr:colOff>
      <xdr:row>36</xdr:row>
      <xdr:rowOff>33338</xdr:rowOff>
    </xdr:from>
    <xdr:to>
      <xdr:col>35</xdr:col>
      <xdr:colOff>330995</xdr:colOff>
      <xdr:row>36</xdr:row>
      <xdr:rowOff>152400</xdr:rowOff>
    </xdr:to>
    <xdr:sp macro="" textlink="">
      <xdr:nvSpPr>
        <xdr:cNvPr id="102" name="Rectangle 101">
          <a:extLst>
            <a:ext uri="{FF2B5EF4-FFF2-40B4-BE49-F238E27FC236}">
              <a16:creationId xmlns="" xmlns:a16="http://schemas.microsoft.com/office/drawing/2014/main" id="{CB327A3A-F57D-4B16-876D-71EE677A0494}"/>
            </a:ext>
          </a:extLst>
        </xdr:cNvPr>
        <xdr:cNvSpPr/>
      </xdr:nvSpPr>
      <xdr:spPr>
        <a:xfrm>
          <a:off x="16330616" y="2048351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221460</xdr:colOff>
      <xdr:row>35</xdr:row>
      <xdr:rowOff>338139</xdr:rowOff>
    </xdr:from>
    <xdr:to>
      <xdr:col>35</xdr:col>
      <xdr:colOff>328614</xdr:colOff>
      <xdr:row>35</xdr:row>
      <xdr:rowOff>457201</xdr:rowOff>
    </xdr:to>
    <xdr:sp macro="" textlink="">
      <xdr:nvSpPr>
        <xdr:cNvPr id="103" name="Rectangle 102">
          <a:extLst>
            <a:ext uri="{FF2B5EF4-FFF2-40B4-BE49-F238E27FC236}">
              <a16:creationId xmlns="" xmlns:a16="http://schemas.microsoft.com/office/drawing/2014/main" id="{57AD0184-62CE-4ECB-967D-75D0BAADEC02}"/>
            </a:ext>
          </a:extLst>
        </xdr:cNvPr>
        <xdr:cNvSpPr/>
      </xdr:nvSpPr>
      <xdr:spPr>
        <a:xfrm>
          <a:off x="16328235" y="1962626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207641</xdr:colOff>
      <xdr:row>8</xdr:row>
      <xdr:rowOff>0</xdr:rowOff>
    </xdr:from>
    <xdr:to>
      <xdr:col>26</xdr:col>
      <xdr:colOff>311681</xdr:colOff>
      <xdr:row>8</xdr:row>
      <xdr:rowOff>0</xdr:rowOff>
    </xdr:to>
    <xdr:sp macro="" textlink="">
      <xdr:nvSpPr>
        <xdr:cNvPr id="104" name="rect">
          <a:extLst>
            <a:ext uri="{FF2B5EF4-FFF2-40B4-BE49-F238E27FC236}">
              <a16:creationId xmlns="" xmlns:a16="http://schemas.microsoft.com/office/drawing/2014/main" id="{9AEBDEB6-B90D-4AAD-9676-20067CB4CD72}"/>
            </a:ext>
          </a:extLst>
        </xdr:cNvPr>
        <xdr:cNvSpPr/>
      </xdr:nvSpPr>
      <xdr:spPr>
        <a:xfrm>
          <a:off x="11542391" y="2886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7</xdr:row>
      <xdr:rowOff>0</xdr:rowOff>
    </xdr:from>
    <xdr:to>
      <xdr:col>26</xdr:col>
      <xdr:colOff>311681</xdr:colOff>
      <xdr:row>7</xdr:row>
      <xdr:rowOff>0</xdr:rowOff>
    </xdr:to>
    <xdr:sp macro="" textlink="">
      <xdr:nvSpPr>
        <xdr:cNvPr id="105" name="rect">
          <a:extLst>
            <a:ext uri="{FF2B5EF4-FFF2-40B4-BE49-F238E27FC236}">
              <a16:creationId xmlns="" xmlns:a16="http://schemas.microsoft.com/office/drawing/2014/main" id="{0306A16B-38ED-4F75-A31E-0C768023CB5E}"/>
            </a:ext>
          </a:extLst>
        </xdr:cNvPr>
        <xdr:cNvSpPr/>
      </xdr:nvSpPr>
      <xdr:spPr>
        <a:xfrm>
          <a:off x="11542391" y="2019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xdr:row>
      <xdr:rowOff>0</xdr:rowOff>
    </xdr:from>
    <xdr:to>
      <xdr:col>26</xdr:col>
      <xdr:colOff>311681</xdr:colOff>
      <xdr:row>8</xdr:row>
      <xdr:rowOff>0</xdr:rowOff>
    </xdr:to>
    <xdr:sp macro="" textlink="">
      <xdr:nvSpPr>
        <xdr:cNvPr id="106" name="rect">
          <a:extLst>
            <a:ext uri="{FF2B5EF4-FFF2-40B4-BE49-F238E27FC236}">
              <a16:creationId xmlns="" xmlns:a16="http://schemas.microsoft.com/office/drawing/2014/main" id="{BC9C4566-458D-4F5F-A646-DAA9F87E5BC5}"/>
            </a:ext>
          </a:extLst>
        </xdr:cNvPr>
        <xdr:cNvSpPr/>
      </xdr:nvSpPr>
      <xdr:spPr>
        <a:xfrm>
          <a:off x="11542391" y="2886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7</xdr:row>
      <xdr:rowOff>0</xdr:rowOff>
    </xdr:from>
    <xdr:to>
      <xdr:col>26</xdr:col>
      <xdr:colOff>311681</xdr:colOff>
      <xdr:row>7</xdr:row>
      <xdr:rowOff>0</xdr:rowOff>
    </xdr:to>
    <xdr:sp macro="" textlink="">
      <xdr:nvSpPr>
        <xdr:cNvPr id="107" name="rect">
          <a:extLst>
            <a:ext uri="{FF2B5EF4-FFF2-40B4-BE49-F238E27FC236}">
              <a16:creationId xmlns="" xmlns:a16="http://schemas.microsoft.com/office/drawing/2014/main" id="{8234D2EC-0372-4DE1-BC84-C56A48FD6062}"/>
            </a:ext>
          </a:extLst>
        </xdr:cNvPr>
        <xdr:cNvSpPr/>
      </xdr:nvSpPr>
      <xdr:spPr>
        <a:xfrm>
          <a:off x="11542391" y="2019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226222</xdr:colOff>
      <xdr:row>6</xdr:row>
      <xdr:rowOff>547688</xdr:rowOff>
    </xdr:from>
    <xdr:to>
      <xdr:col>26</xdr:col>
      <xdr:colOff>333376</xdr:colOff>
      <xdr:row>6</xdr:row>
      <xdr:rowOff>666750</xdr:rowOff>
    </xdr:to>
    <xdr:sp macro="" textlink="">
      <xdr:nvSpPr>
        <xdr:cNvPr id="108" name="Rectangle 107">
          <a:extLst>
            <a:ext uri="{FF2B5EF4-FFF2-40B4-BE49-F238E27FC236}">
              <a16:creationId xmlns="" xmlns:a16="http://schemas.microsoft.com/office/drawing/2014/main" id="{B2DA4ED9-264E-4E7E-831A-4A6FB98FB806}"/>
            </a:ext>
          </a:extLst>
        </xdr:cNvPr>
        <xdr:cNvSpPr/>
      </xdr:nvSpPr>
      <xdr:spPr>
        <a:xfrm>
          <a:off x="11560972" y="1976438"/>
          <a:ext cx="107154" cy="428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223841</xdr:colOff>
      <xdr:row>8</xdr:row>
      <xdr:rowOff>33338</xdr:rowOff>
    </xdr:from>
    <xdr:to>
      <xdr:col>26</xdr:col>
      <xdr:colOff>330995</xdr:colOff>
      <xdr:row>8</xdr:row>
      <xdr:rowOff>152400</xdr:rowOff>
    </xdr:to>
    <xdr:sp macro="" textlink="">
      <xdr:nvSpPr>
        <xdr:cNvPr id="109" name="Rectangle 108">
          <a:extLst>
            <a:ext uri="{FF2B5EF4-FFF2-40B4-BE49-F238E27FC236}">
              <a16:creationId xmlns="" xmlns:a16="http://schemas.microsoft.com/office/drawing/2014/main" id="{72BFDF29-63FC-4710-9B6E-88F05A179ABC}"/>
            </a:ext>
          </a:extLst>
        </xdr:cNvPr>
        <xdr:cNvSpPr/>
      </xdr:nvSpPr>
      <xdr:spPr>
        <a:xfrm>
          <a:off x="11558591" y="2919413"/>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221460</xdr:colOff>
      <xdr:row>7</xdr:row>
      <xdr:rowOff>233364</xdr:rowOff>
    </xdr:from>
    <xdr:to>
      <xdr:col>26</xdr:col>
      <xdr:colOff>328614</xdr:colOff>
      <xdr:row>7</xdr:row>
      <xdr:rowOff>352426</xdr:rowOff>
    </xdr:to>
    <xdr:sp macro="" textlink="">
      <xdr:nvSpPr>
        <xdr:cNvPr id="110" name="Rectangle 109">
          <a:extLst>
            <a:ext uri="{FF2B5EF4-FFF2-40B4-BE49-F238E27FC236}">
              <a16:creationId xmlns="" xmlns:a16="http://schemas.microsoft.com/office/drawing/2014/main" id="{CF8ADC41-CBC6-4573-B696-637080C363FF}"/>
            </a:ext>
          </a:extLst>
        </xdr:cNvPr>
        <xdr:cNvSpPr/>
      </xdr:nvSpPr>
      <xdr:spPr>
        <a:xfrm>
          <a:off x="11556210" y="225266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226221</xdr:colOff>
      <xdr:row>6</xdr:row>
      <xdr:rowOff>547687</xdr:rowOff>
    </xdr:from>
    <xdr:to>
      <xdr:col>26</xdr:col>
      <xdr:colOff>367552</xdr:colOff>
      <xdr:row>7</xdr:row>
      <xdr:rowOff>62752</xdr:rowOff>
    </xdr:to>
    <xdr:sp macro="" textlink="">
      <xdr:nvSpPr>
        <xdr:cNvPr id="111" name="Rectangle 110">
          <a:extLst>
            <a:ext uri="{FF2B5EF4-FFF2-40B4-BE49-F238E27FC236}">
              <a16:creationId xmlns="" xmlns:a16="http://schemas.microsoft.com/office/drawing/2014/main" id="{BD933934-1D47-4C35-80DF-00DB3BFBC283}"/>
            </a:ext>
          </a:extLst>
        </xdr:cNvPr>
        <xdr:cNvSpPr/>
      </xdr:nvSpPr>
      <xdr:spPr>
        <a:xfrm>
          <a:off x="11560971" y="1976437"/>
          <a:ext cx="141331" cy="10561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223841</xdr:colOff>
      <xdr:row>8</xdr:row>
      <xdr:rowOff>33338</xdr:rowOff>
    </xdr:from>
    <xdr:to>
      <xdr:col>26</xdr:col>
      <xdr:colOff>330995</xdr:colOff>
      <xdr:row>8</xdr:row>
      <xdr:rowOff>152400</xdr:rowOff>
    </xdr:to>
    <xdr:sp macro="" textlink="">
      <xdr:nvSpPr>
        <xdr:cNvPr id="112" name="Rectangle 111">
          <a:extLst>
            <a:ext uri="{FF2B5EF4-FFF2-40B4-BE49-F238E27FC236}">
              <a16:creationId xmlns="" xmlns:a16="http://schemas.microsoft.com/office/drawing/2014/main" id="{2E20FE13-32B3-4FC2-BBCB-C3EE55BD9A34}"/>
            </a:ext>
          </a:extLst>
        </xdr:cNvPr>
        <xdr:cNvSpPr/>
      </xdr:nvSpPr>
      <xdr:spPr>
        <a:xfrm>
          <a:off x="11558591" y="291941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226222</xdr:colOff>
      <xdr:row>19</xdr:row>
      <xdr:rowOff>669272</xdr:rowOff>
    </xdr:from>
    <xdr:to>
      <xdr:col>35</xdr:col>
      <xdr:colOff>333376</xdr:colOff>
      <xdr:row>19</xdr:row>
      <xdr:rowOff>740709</xdr:rowOff>
    </xdr:to>
    <xdr:sp macro="" textlink="">
      <xdr:nvSpPr>
        <xdr:cNvPr id="113" name="Rectangle 112">
          <a:extLst>
            <a:ext uri="{FF2B5EF4-FFF2-40B4-BE49-F238E27FC236}">
              <a16:creationId xmlns="" xmlns:a16="http://schemas.microsoft.com/office/drawing/2014/main" id="{5B69A234-0947-4CE8-A63A-564E3141FFDE}"/>
            </a:ext>
          </a:extLst>
        </xdr:cNvPr>
        <xdr:cNvSpPr/>
      </xdr:nvSpPr>
      <xdr:spPr>
        <a:xfrm>
          <a:off x="16332997" y="10613372"/>
          <a:ext cx="107154" cy="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223281</xdr:colOff>
      <xdr:row>19</xdr:row>
      <xdr:rowOff>327492</xdr:rowOff>
    </xdr:from>
    <xdr:to>
      <xdr:col>35</xdr:col>
      <xdr:colOff>330435</xdr:colOff>
      <xdr:row>19</xdr:row>
      <xdr:rowOff>446554</xdr:rowOff>
    </xdr:to>
    <xdr:sp macro="" textlink="">
      <xdr:nvSpPr>
        <xdr:cNvPr id="114" name="Rectangle 113">
          <a:extLst>
            <a:ext uri="{FF2B5EF4-FFF2-40B4-BE49-F238E27FC236}">
              <a16:creationId xmlns="" xmlns:a16="http://schemas.microsoft.com/office/drawing/2014/main" id="{2531073B-9E91-4DFE-ACDA-12967EB6ED21}"/>
            </a:ext>
          </a:extLst>
        </xdr:cNvPr>
        <xdr:cNvSpPr/>
      </xdr:nvSpPr>
      <xdr:spPr>
        <a:xfrm>
          <a:off x="16330056" y="10614492"/>
          <a:ext cx="107154" cy="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201009</xdr:colOff>
      <xdr:row>18</xdr:row>
      <xdr:rowOff>658067</xdr:rowOff>
    </xdr:from>
    <xdr:to>
      <xdr:col>35</xdr:col>
      <xdr:colOff>349063</xdr:colOff>
      <xdr:row>19</xdr:row>
      <xdr:rowOff>47625</xdr:rowOff>
    </xdr:to>
    <xdr:sp macro="" textlink="">
      <xdr:nvSpPr>
        <xdr:cNvPr id="115" name="Rectangle 114">
          <a:extLst>
            <a:ext uri="{FF2B5EF4-FFF2-40B4-BE49-F238E27FC236}">
              <a16:creationId xmlns="" xmlns:a16="http://schemas.microsoft.com/office/drawing/2014/main" id="{38D60054-48B9-4522-83D4-528F3D449999}"/>
            </a:ext>
          </a:extLst>
        </xdr:cNvPr>
        <xdr:cNvSpPr/>
      </xdr:nvSpPr>
      <xdr:spPr>
        <a:xfrm>
          <a:off x="16307784" y="10354517"/>
          <a:ext cx="148054" cy="4678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172961</xdr:colOff>
      <xdr:row>19</xdr:row>
      <xdr:rowOff>190500</xdr:rowOff>
    </xdr:from>
    <xdr:to>
      <xdr:col>35</xdr:col>
      <xdr:colOff>277001</xdr:colOff>
      <xdr:row>19</xdr:row>
      <xdr:rowOff>190500</xdr:rowOff>
    </xdr:to>
    <xdr:sp macro="" textlink="">
      <xdr:nvSpPr>
        <xdr:cNvPr id="116" name="rect">
          <a:extLst>
            <a:ext uri="{FF2B5EF4-FFF2-40B4-BE49-F238E27FC236}">
              <a16:creationId xmlns="" xmlns:a16="http://schemas.microsoft.com/office/drawing/2014/main" id="{6FD1160A-867C-4658-86EB-9E3851B206D4}"/>
            </a:ext>
          </a:extLst>
        </xdr:cNvPr>
        <xdr:cNvSpPr/>
      </xdr:nvSpPr>
      <xdr:spPr>
        <a:xfrm>
          <a:off x="16279736" y="105441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66</xdr:row>
      <xdr:rowOff>0</xdr:rowOff>
    </xdr:from>
    <xdr:to>
      <xdr:col>35</xdr:col>
      <xdr:colOff>311681</xdr:colOff>
      <xdr:row>66</xdr:row>
      <xdr:rowOff>0</xdr:rowOff>
    </xdr:to>
    <xdr:sp macro="" textlink="">
      <xdr:nvSpPr>
        <xdr:cNvPr id="117" name="rect">
          <a:extLst>
            <a:ext uri="{FF2B5EF4-FFF2-40B4-BE49-F238E27FC236}">
              <a16:creationId xmlns="" xmlns:a16="http://schemas.microsoft.com/office/drawing/2014/main" id="{3CB7126F-C6D2-4B22-BAC2-D7A49C8D2B7F}"/>
            </a:ext>
          </a:extLst>
        </xdr:cNvPr>
        <xdr:cNvSpPr/>
      </xdr:nvSpPr>
      <xdr:spPr>
        <a:xfrm>
          <a:off x="16314416" y="35299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175155</xdr:colOff>
      <xdr:row>67</xdr:row>
      <xdr:rowOff>190500</xdr:rowOff>
    </xdr:from>
    <xdr:to>
      <xdr:col>35</xdr:col>
      <xdr:colOff>282268</xdr:colOff>
      <xdr:row>67</xdr:row>
      <xdr:rowOff>190500</xdr:rowOff>
    </xdr:to>
    <xdr:sp macro="" textlink="">
      <xdr:nvSpPr>
        <xdr:cNvPr id="118" name="rect">
          <a:extLst>
            <a:ext uri="{FF2B5EF4-FFF2-40B4-BE49-F238E27FC236}">
              <a16:creationId xmlns="" xmlns:a16="http://schemas.microsoft.com/office/drawing/2014/main" id="{3718E78C-D514-4B31-82D8-E33EF4427965}"/>
            </a:ext>
          </a:extLst>
        </xdr:cNvPr>
        <xdr:cNvSpPr/>
      </xdr:nvSpPr>
      <xdr:spPr>
        <a:xfrm>
          <a:off x="16281930" y="36118800"/>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66</xdr:row>
      <xdr:rowOff>0</xdr:rowOff>
    </xdr:from>
    <xdr:to>
      <xdr:col>35</xdr:col>
      <xdr:colOff>311681</xdr:colOff>
      <xdr:row>66</xdr:row>
      <xdr:rowOff>0</xdr:rowOff>
    </xdr:to>
    <xdr:sp macro="" textlink="">
      <xdr:nvSpPr>
        <xdr:cNvPr id="119" name="rect">
          <a:extLst>
            <a:ext uri="{FF2B5EF4-FFF2-40B4-BE49-F238E27FC236}">
              <a16:creationId xmlns="" xmlns:a16="http://schemas.microsoft.com/office/drawing/2014/main" id="{72EF485F-2482-4DFF-83B7-B45D2CC5D3FB}"/>
            </a:ext>
          </a:extLst>
        </xdr:cNvPr>
        <xdr:cNvSpPr/>
      </xdr:nvSpPr>
      <xdr:spPr>
        <a:xfrm>
          <a:off x="16314416" y="35299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223843</xdr:colOff>
      <xdr:row>66</xdr:row>
      <xdr:rowOff>122985</xdr:rowOff>
    </xdr:from>
    <xdr:to>
      <xdr:col>35</xdr:col>
      <xdr:colOff>330997</xdr:colOff>
      <xdr:row>66</xdr:row>
      <xdr:rowOff>137272</xdr:rowOff>
    </xdr:to>
    <xdr:sp macro="" textlink="">
      <xdr:nvSpPr>
        <xdr:cNvPr id="120" name="Rectangle 119">
          <a:extLst>
            <a:ext uri="{FF2B5EF4-FFF2-40B4-BE49-F238E27FC236}">
              <a16:creationId xmlns="" xmlns:a16="http://schemas.microsoft.com/office/drawing/2014/main" id="{2DB0A806-CDC7-4BB6-A9B2-2DDB3B16493E}"/>
            </a:ext>
          </a:extLst>
        </xdr:cNvPr>
        <xdr:cNvSpPr/>
      </xdr:nvSpPr>
      <xdr:spPr>
        <a:xfrm>
          <a:off x="16330618" y="35422635"/>
          <a:ext cx="107154" cy="1428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207641</xdr:colOff>
      <xdr:row>67</xdr:row>
      <xdr:rowOff>0</xdr:rowOff>
    </xdr:from>
    <xdr:to>
      <xdr:col>35</xdr:col>
      <xdr:colOff>311681</xdr:colOff>
      <xdr:row>67</xdr:row>
      <xdr:rowOff>0</xdr:rowOff>
    </xdr:to>
    <xdr:sp macro="" textlink="">
      <xdr:nvSpPr>
        <xdr:cNvPr id="121" name="rect">
          <a:extLst>
            <a:ext uri="{FF2B5EF4-FFF2-40B4-BE49-F238E27FC236}">
              <a16:creationId xmlns="" xmlns:a16="http://schemas.microsoft.com/office/drawing/2014/main" id="{B8ACE152-2340-43C5-9E30-6B9D5778417B}"/>
            </a:ext>
          </a:extLst>
        </xdr:cNvPr>
        <xdr:cNvSpPr/>
      </xdr:nvSpPr>
      <xdr:spPr>
        <a:xfrm>
          <a:off x="16314416"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66</xdr:row>
      <xdr:rowOff>0</xdr:rowOff>
    </xdr:from>
    <xdr:to>
      <xdr:col>35</xdr:col>
      <xdr:colOff>311681</xdr:colOff>
      <xdr:row>66</xdr:row>
      <xdr:rowOff>0</xdr:rowOff>
    </xdr:to>
    <xdr:sp macro="" textlink="">
      <xdr:nvSpPr>
        <xdr:cNvPr id="122" name="rect">
          <a:extLst>
            <a:ext uri="{FF2B5EF4-FFF2-40B4-BE49-F238E27FC236}">
              <a16:creationId xmlns="" xmlns:a16="http://schemas.microsoft.com/office/drawing/2014/main" id="{CB040A79-93DD-4CE6-86A2-2287743FC00F}"/>
            </a:ext>
          </a:extLst>
        </xdr:cNvPr>
        <xdr:cNvSpPr/>
      </xdr:nvSpPr>
      <xdr:spPr>
        <a:xfrm>
          <a:off x="16314416" y="35299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67</xdr:row>
      <xdr:rowOff>0</xdr:rowOff>
    </xdr:from>
    <xdr:to>
      <xdr:col>35</xdr:col>
      <xdr:colOff>311681</xdr:colOff>
      <xdr:row>67</xdr:row>
      <xdr:rowOff>0</xdr:rowOff>
    </xdr:to>
    <xdr:sp macro="" textlink="">
      <xdr:nvSpPr>
        <xdr:cNvPr id="123" name="rect">
          <a:extLst>
            <a:ext uri="{FF2B5EF4-FFF2-40B4-BE49-F238E27FC236}">
              <a16:creationId xmlns="" xmlns:a16="http://schemas.microsoft.com/office/drawing/2014/main" id="{FA5F088C-FC27-4AE0-83B1-5DADDB388390}"/>
            </a:ext>
          </a:extLst>
        </xdr:cNvPr>
        <xdr:cNvSpPr/>
      </xdr:nvSpPr>
      <xdr:spPr>
        <a:xfrm>
          <a:off x="16314416" y="3592830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67</xdr:row>
      <xdr:rowOff>0</xdr:rowOff>
    </xdr:from>
    <xdr:to>
      <xdr:col>35</xdr:col>
      <xdr:colOff>311681</xdr:colOff>
      <xdr:row>67</xdr:row>
      <xdr:rowOff>0</xdr:rowOff>
    </xdr:to>
    <xdr:sp macro="" textlink="">
      <xdr:nvSpPr>
        <xdr:cNvPr id="124" name="rect">
          <a:extLst>
            <a:ext uri="{FF2B5EF4-FFF2-40B4-BE49-F238E27FC236}">
              <a16:creationId xmlns="" xmlns:a16="http://schemas.microsoft.com/office/drawing/2014/main" id="{757F442C-8280-4458-8A1F-1FC21CB8BD73}"/>
            </a:ext>
          </a:extLst>
        </xdr:cNvPr>
        <xdr:cNvSpPr/>
      </xdr:nvSpPr>
      <xdr:spPr>
        <a:xfrm>
          <a:off x="16314416"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67</xdr:row>
      <xdr:rowOff>0</xdr:rowOff>
    </xdr:from>
    <xdr:to>
      <xdr:col>35</xdr:col>
      <xdr:colOff>311681</xdr:colOff>
      <xdr:row>67</xdr:row>
      <xdr:rowOff>0</xdr:rowOff>
    </xdr:to>
    <xdr:sp macro="" textlink="">
      <xdr:nvSpPr>
        <xdr:cNvPr id="125" name="rect">
          <a:extLst>
            <a:ext uri="{FF2B5EF4-FFF2-40B4-BE49-F238E27FC236}">
              <a16:creationId xmlns="" xmlns:a16="http://schemas.microsoft.com/office/drawing/2014/main" id="{208B2700-BA9F-482D-9CC6-B44A2478F956}"/>
            </a:ext>
          </a:extLst>
        </xdr:cNvPr>
        <xdr:cNvSpPr/>
      </xdr:nvSpPr>
      <xdr:spPr>
        <a:xfrm>
          <a:off x="16314416" y="3592830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225102</xdr:colOff>
      <xdr:row>65</xdr:row>
      <xdr:rowOff>498381</xdr:rowOff>
    </xdr:from>
    <xdr:to>
      <xdr:col>35</xdr:col>
      <xdr:colOff>332256</xdr:colOff>
      <xdr:row>65</xdr:row>
      <xdr:rowOff>622485</xdr:rowOff>
    </xdr:to>
    <xdr:sp macro="" textlink="">
      <xdr:nvSpPr>
        <xdr:cNvPr id="126" name="Rectangle 125">
          <a:extLst>
            <a:ext uri="{FF2B5EF4-FFF2-40B4-BE49-F238E27FC236}">
              <a16:creationId xmlns="" xmlns:a16="http://schemas.microsoft.com/office/drawing/2014/main" id="{0D74134A-7179-4638-B711-2B0C9D108019}"/>
            </a:ext>
          </a:extLst>
        </xdr:cNvPr>
        <xdr:cNvSpPr/>
      </xdr:nvSpPr>
      <xdr:spPr>
        <a:xfrm>
          <a:off x="16331877" y="35036031"/>
          <a:ext cx="107154" cy="124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63</xdr:row>
      <xdr:rowOff>0</xdr:rowOff>
    </xdr:from>
    <xdr:to>
      <xdr:col>26</xdr:col>
      <xdr:colOff>311681</xdr:colOff>
      <xdr:row>63</xdr:row>
      <xdr:rowOff>0</xdr:rowOff>
    </xdr:to>
    <xdr:sp macro="" textlink="">
      <xdr:nvSpPr>
        <xdr:cNvPr id="127" name="rect">
          <a:extLst>
            <a:ext uri="{FF2B5EF4-FFF2-40B4-BE49-F238E27FC236}">
              <a16:creationId xmlns="" xmlns:a16="http://schemas.microsoft.com/office/drawing/2014/main" id="{56830925-AD1A-4D7D-B9F3-84F0948F5C31}"/>
            </a:ext>
          </a:extLst>
        </xdr:cNvPr>
        <xdr:cNvSpPr/>
      </xdr:nvSpPr>
      <xdr:spPr>
        <a:xfrm>
          <a:off x="11542391" y="33118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175155</xdr:colOff>
      <xdr:row>64</xdr:row>
      <xdr:rowOff>190500</xdr:rowOff>
    </xdr:from>
    <xdr:to>
      <xdr:col>26</xdr:col>
      <xdr:colOff>282268</xdr:colOff>
      <xdr:row>64</xdr:row>
      <xdr:rowOff>190500</xdr:rowOff>
    </xdr:to>
    <xdr:sp macro="" textlink="">
      <xdr:nvSpPr>
        <xdr:cNvPr id="128" name="rect">
          <a:extLst>
            <a:ext uri="{FF2B5EF4-FFF2-40B4-BE49-F238E27FC236}">
              <a16:creationId xmlns="" xmlns:a16="http://schemas.microsoft.com/office/drawing/2014/main" id="{3E3EA656-CA0A-4543-B4BB-B6E69871D748}"/>
            </a:ext>
          </a:extLst>
        </xdr:cNvPr>
        <xdr:cNvSpPr/>
      </xdr:nvSpPr>
      <xdr:spPr>
        <a:xfrm>
          <a:off x="11509905" y="33899475"/>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63</xdr:row>
      <xdr:rowOff>0</xdr:rowOff>
    </xdr:from>
    <xdr:to>
      <xdr:col>26</xdr:col>
      <xdr:colOff>311681</xdr:colOff>
      <xdr:row>63</xdr:row>
      <xdr:rowOff>0</xdr:rowOff>
    </xdr:to>
    <xdr:sp macro="" textlink="">
      <xdr:nvSpPr>
        <xdr:cNvPr id="129" name="rect">
          <a:extLst>
            <a:ext uri="{FF2B5EF4-FFF2-40B4-BE49-F238E27FC236}">
              <a16:creationId xmlns="" xmlns:a16="http://schemas.microsoft.com/office/drawing/2014/main" id="{8E7E9C8C-6076-4C36-859A-01D4DB76802D}"/>
            </a:ext>
          </a:extLst>
        </xdr:cNvPr>
        <xdr:cNvSpPr/>
      </xdr:nvSpPr>
      <xdr:spPr>
        <a:xfrm>
          <a:off x="11542391" y="33118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64</xdr:row>
      <xdr:rowOff>0</xdr:rowOff>
    </xdr:from>
    <xdr:to>
      <xdr:col>26</xdr:col>
      <xdr:colOff>311681</xdr:colOff>
      <xdr:row>64</xdr:row>
      <xdr:rowOff>0</xdr:rowOff>
    </xdr:to>
    <xdr:sp macro="" textlink="">
      <xdr:nvSpPr>
        <xdr:cNvPr id="130" name="rect">
          <a:extLst>
            <a:ext uri="{FF2B5EF4-FFF2-40B4-BE49-F238E27FC236}">
              <a16:creationId xmlns="" xmlns:a16="http://schemas.microsoft.com/office/drawing/2014/main" id="{2DDCCDDF-A557-4C95-99BB-BF4D7A478D94}"/>
            </a:ext>
          </a:extLst>
        </xdr:cNvPr>
        <xdr:cNvSpPr/>
      </xdr:nvSpPr>
      <xdr:spPr>
        <a:xfrm>
          <a:off x="11542391" y="337089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63</xdr:row>
      <xdr:rowOff>0</xdr:rowOff>
    </xdr:from>
    <xdr:to>
      <xdr:col>26</xdr:col>
      <xdr:colOff>311681</xdr:colOff>
      <xdr:row>63</xdr:row>
      <xdr:rowOff>0</xdr:rowOff>
    </xdr:to>
    <xdr:sp macro="" textlink="">
      <xdr:nvSpPr>
        <xdr:cNvPr id="131" name="rect">
          <a:extLst>
            <a:ext uri="{FF2B5EF4-FFF2-40B4-BE49-F238E27FC236}">
              <a16:creationId xmlns="" xmlns:a16="http://schemas.microsoft.com/office/drawing/2014/main" id="{A5F2ECC0-85C5-4E4E-8324-ECC7AD170E63}"/>
            </a:ext>
          </a:extLst>
        </xdr:cNvPr>
        <xdr:cNvSpPr/>
      </xdr:nvSpPr>
      <xdr:spPr>
        <a:xfrm>
          <a:off x="11542391" y="33118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64</xdr:row>
      <xdr:rowOff>0</xdr:rowOff>
    </xdr:from>
    <xdr:to>
      <xdr:col>26</xdr:col>
      <xdr:colOff>311681</xdr:colOff>
      <xdr:row>64</xdr:row>
      <xdr:rowOff>0</xdr:rowOff>
    </xdr:to>
    <xdr:sp macro="" textlink="">
      <xdr:nvSpPr>
        <xdr:cNvPr id="132" name="rect">
          <a:extLst>
            <a:ext uri="{FF2B5EF4-FFF2-40B4-BE49-F238E27FC236}">
              <a16:creationId xmlns="" xmlns:a16="http://schemas.microsoft.com/office/drawing/2014/main" id="{C60B7C3B-D9F2-4001-9B17-7C8915CAC452}"/>
            </a:ext>
          </a:extLst>
        </xdr:cNvPr>
        <xdr:cNvSpPr/>
      </xdr:nvSpPr>
      <xdr:spPr>
        <a:xfrm>
          <a:off x="11542391" y="337089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64</xdr:row>
      <xdr:rowOff>0</xdr:rowOff>
    </xdr:from>
    <xdr:to>
      <xdr:col>26</xdr:col>
      <xdr:colOff>311681</xdr:colOff>
      <xdr:row>64</xdr:row>
      <xdr:rowOff>0</xdr:rowOff>
    </xdr:to>
    <xdr:sp macro="" textlink="">
      <xdr:nvSpPr>
        <xdr:cNvPr id="133" name="rect">
          <a:extLst>
            <a:ext uri="{FF2B5EF4-FFF2-40B4-BE49-F238E27FC236}">
              <a16:creationId xmlns="" xmlns:a16="http://schemas.microsoft.com/office/drawing/2014/main" id="{A2E23D46-22F2-42C1-AE14-632E7F79B4DA}"/>
            </a:ext>
          </a:extLst>
        </xdr:cNvPr>
        <xdr:cNvSpPr/>
      </xdr:nvSpPr>
      <xdr:spPr>
        <a:xfrm>
          <a:off x="11542391" y="337089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134" name="rect">
          <a:extLst>
            <a:ext uri="{FF2B5EF4-FFF2-40B4-BE49-F238E27FC236}">
              <a16:creationId xmlns="" xmlns:a16="http://schemas.microsoft.com/office/drawing/2014/main" id="{A3FB2D54-E1C0-4B8D-8C19-91B3F41B1CD3}"/>
            </a:ext>
          </a:extLst>
        </xdr:cNvPr>
        <xdr:cNvSpPr/>
      </xdr:nvSpPr>
      <xdr:spPr>
        <a:xfrm>
          <a:off x="11542391" y="367188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67</xdr:row>
      <xdr:rowOff>0</xdr:rowOff>
    </xdr:from>
    <xdr:to>
      <xdr:col>26</xdr:col>
      <xdr:colOff>311681</xdr:colOff>
      <xdr:row>67</xdr:row>
      <xdr:rowOff>0</xdr:rowOff>
    </xdr:to>
    <xdr:sp macro="" textlink="">
      <xdr:nvSpPr>
        <xdr:cNvPr id="135" name="rect">
          <a:extLst>
            <a:ext uri="{FF2B5EF4-FFF2-40B4-BE49-F238E27FC236}">
              <a16:creationId xmlns="" xmlns:a16="http://schemas.microsoft.com/office/drawing/2014/main" id="{81A56EEC-5A53-4611-A417-76B77DDE94D4}"/>
            </a:ext>
          </a:extLst>
        </xdr:cNvPr>
        <xdr:cNvSpPr/>
      </xdr:nvSpPr>
      <xdr:spPr>
        <a:xfrm>
          <a:off x="11542391"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136" name="rect">
          <a:extLst>
            <a:ext uri="{FF2B5EF4-FFF2-40B4-BE49-F238E27FC236}">
              <a16:creationId xmlns="" xmlns:a16="http://schemas.microsoft.com/office/drawing/2014/main" id="{1924F08B-3DFB-4C74-B700-77E1B3F63700}"/>
            </a:ext>
          </a:extLst>
        </xdr:cNvPr>
        <xdr:cNvSpPr/>
      </xdr:nvSpPr>
      <xdr:spPr>
        <a:xfrm>
          <a:off x="11542391" y="367188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67</xdr:row>
      <xdr:rowOff>0</xdr:rowOff>
    </xdr:from>
    <xdr:to>
      <xdr:col>26</xdr:col>
      <xdr:colOff>311681</xdr:colOff>
      <xdr:row>67</xdr:row>
      <xdr:rowOff>0</xdr:rowOff>
    </xdr:to>
    <xdr:sp macro="" textlink="">
      <xdr:nvSpPr>
        <xdr:cNvPr id="137" name="rect">
          <a:extLst>
            <a:ext uri="{FF2B5EF4-FFF2-40B4-BE49-F238E27FC236}">
              <a16:creationId xmlns="" xmlns:a16="http://schemas.microsoft.com/office/drawing/2014/main" id="{D695E2B6-20BC-4BE5-8952-1670F574F490}"/>
            </a:ext>
          </a:extLst>
        </xdr:cNvPr>
        <xdr:cNvSpPr/>
      </xdr:nvSpPr>
      <xdr:spPr>
        <a:xfrm>
          <a:off x="11542391"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138" name="rect">
          <a:extLst>
            <a:ext uri="{FF2B5EF4-FFF2-40B4-BE49-F238E27FC236}">
              <a16:creationId xmlns="" xmlns:a16="http://schemas.microsoft.com/office/drawing/2014/main" id="{4730F178-02A1-4EBC-A965-350C20827ECB}"/>
            </a:ext>
          </a:extLst>
        </xdr:cNvPr>
        <xdr:cNvSpPr/>
      </xdr:nvSpPr>
      <xdr:spPr>
        <a:xfrm>
          <a:off x="11542391" y="367188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139" name="rect">
          <a:extLst>
            <a:ext uri="{FF2B5EF4-FFF2-40B4-BE49-F238E27FC236}">
              <a16:creationId xmlns="" xmlns:a16="http://schemas.microsoft.com/office/drawing/2014/main" id="{813155B3-2F04-4D2B-B59D-BFE1B9D53B50}"/>
            </a:ext>
          </a:extLst>
        </xdr:cNvPr>
        <xdr:cNvSpPr/>
      </xdr:nvSpPr>
      <xdr:spPr>
        <a:xfrm>
          <a:off x="11542391" y="367188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214316</xdr:colOff>
      <xdr:row>68</xdr:row>
      <xdr:rowOff>90488</xdr:rowOff>
    </xdr:from>
    <xdr:to>
      <xdr:col>26</xdr:col>
      <xdr:colOff>321470</xdr:colOff>
      <xdr:row>68</xdr:row>
      <xdr:rowOff>209550</xdr:rowOff>
    </xdr:to>
    <xdr:sp macro="" textlink="">
      <xdr:nvSpPr>
        <xdr:cNvPr id="140" name="Rectangle 139">
          <a:extLst>
            <a:ext uri="{FF2B5EF4-FFF2-40B4-BE49-F238E27FC236}">
              <a16:creationId xmlns="" xmlns:a16="http://schemas.microsoft.com/office/drawing/2014/main" id="{4E53C591-69F6-4160-83A8-BF30061B8420}"/>
            </a:ext>
          </a:extLst>
        </xdr:cNvPr>
        <xdr:cNvSpPr/>
      </xdr:nvSpPr>
      <xdr:spPr>
        <a:xfrm>
          <a:off x="11549066" y="368093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67</xdr:row>
      <xdr:rowOff>0</xdr:rowOff>
    </xdr:from>
    <xdr:to>
      <xdr:col>26</xdr:col>
      <xdr:colOff>311681</xdr:colOff>
      <xdr:row>67</xdr:row>
      <xdr:rowOff>0</xdr:rowOff>
    </xdr:to>
    <xdr:sp macro="" textlink="">
      <xdr:nvSpPr>
        <xdr:cNvPr id="141" name="rect">
          <a:extLst>
            <a:ext uri="{FF2B5EF4-FFF2-40B4-BE49-F238E27FC236}">
              <a16:creationId xmlns="" xmlns:a16="http://schemas.microsoft.com/office/drawing/2014/main" id="{413EAC7F-9E2A-450D-996D-E34CE9FF7A5F}"/>
            </a:ext>
          </a:extLst>
        </xdr:cNvPr>
        <xdr:cNvSpPr/>
      </xdr:nvSpPr>
      <xdr:spPr>
        <a:xfrm>
          <a:off x="11542391"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175155</xdr:colOff>
      <xdr:row>68</xdr:row>
      <xdr:rowOff>190500</xdr:rowOff>
    </xdr:from>
    <xdr:to>
      <xdr:col>26</xdr:col>
      <xdr:colOff>282268</xdr:colOff>
      <xdr:row>68</xdr:row>
      <xdr:rowOff>190500</xdr:rowOff>
    </xdr:to>
    <xdr:sp macro="" textlink="">
      <xdr:nvSpPr>
        <xdr:cNvPr id="142" name="rect">
          <a:extLst>
            <a:ext uri="{FF2B5EF4-FFF2-40B4-BE49-F238E27FC236}">
              <a16:creationId xmlns="" xmlns:a16="http://schemas.microsoft.com/office/drawing/2014/main" id="{12333918-B3ED-4C3C-B040-ACFFB1548D6B}"/>
            </a:ext>
          </a:extLst>
        </xdr:cNvPr>
        <xdr:cNvSpPr/>
      </xdr:nvSpPr>
      <xdr:spPr>
        <a:xfrm>
          <a:off x="11509905" y="36909375"/>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67</xdr:row>
      <xdr:rowOff>0</xdr:rowOff>
    </xdr:from>
    <xdr:to>
      <xdr:col>26</xdr:col>
      <xdr:colOff>311681</xdr:colOff>
      <xdr:row>67</xdr:row>
      <xdr:rowOff>0</xdr:rowOff>
    </xdr:to>
    <xdr:sp macro="" textlink="">
      <xdr:nvSpPr>
        <xdr:cNvPr id="143" name="rect">
          <a:extLst>
            <a:ext uri="{FF2B5EF4-FFF2-40B4-BE49-F238E27FC236}">
              <a16:creationId xmlns="" xmlns:a16="http://schemas.microsoft.com/office/drawing/2014/main" id="{D471A48F-A6C1-4971-B7CB-0CCFC49FA1D7}"/>
            </a:ext>
          </a:extLst>
        </xdr:cNvPr>
        <xdr:cNvSpPr/>
      </xdr:nvSpPr>
      <xdr:spPr>
        <a:xfrm>
          <a:off x="11542391" y="359283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223843</xdr:colOff>
      <xdr:row>67</xdr:row>
      <xdr:rowOff>122985</xdr:rowOff>
    </xdr:from>
    <xdr:to>
      <xdr:col>26</xdr:col>
      <xdr:colOff>330997</xdr:colOff>
      <xdr:row>67</xdr:row>
      <xdr:rowOff>137272</xdr:rowOff>
    </xdr:to>
    <xdr:sp macro="" textlink="">
      <xdr:nvSpPr>
        <xdr:cNvPr id="144" name="Rectangle 143">
          <a:extLst>
            <a:ext uri="{FF2B5EF4-FFF2-40B4-BE49-F238E27FC236}">
              <a16:creationId xmlns="" xmlns:a16="http://schemas.microsoft.com/office/drawing/2014/main" id="{88292F39-21E2-4389-B1E3-DE00964B315B}"/>
            </a:ext>
          </a:extLst>
        </xdr:cNvPr>
        <xdr:cNvSpPr/>
      </xdr:nvSpPr>
      <xdr:spPr>
        <a:xfrm>
          <a:off x="11558593" y="36051285"/>
          <a:ext cx="107154" cy="1428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145" name="rect">
          <a:extLst>
            <a:ext uri="{FF2B5EF4-FFF2-40B4-BE49-F238E27FC236}">
              <a16:creationId xmlns="" xmlns:a16="http://schemas.microsoft.com/office/drawing/2014/main" id="{E33674B9-A701-4C61-A131-E1CF7ABDA580}"/>
            </a:ext>
          </a:extLst>
        </xdr:cNvPr>
        <xdr:cNvSpPr/>
      </xdr:nvSpPr>
      <xdr:spPr>
        <a:xfrm>
          <a:off x="11542391" y="367188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68</xdr:row>
      <xdr:rowOff>0</xdr:rowOff>
    </xdr:from>
    <xdr:to>
      <xdr:col>26</xdr:col>
      <xdr:colOff>311681</xdr:colOff>
      <xdr:row>68</xdr:row>
      <xdr:rowOff>0</xdr:rowOff>
    </xdr:to>
    <xdr:sp macro="" textlink="">
      <xdr:nvSpPr>
        <xdr:cNvPr id="146" name="rect">
          <a:extLst>
            <a:ext uri="{FF2B5EF4-FFF2-40B4-BE49-F238E27FC236}">
              <a16:creationId xmlns="" xmlns:a16="http://schemas.microsoft.com/office/drawing/2014/main" id="{7F599587-8223-4865-AD35-8C5FBB862861}"/>
            </a:ext>
          </a:extLst>
        </xdr:cNvPr>
        <xdr:cNvSpPr/>
      </xdr:nvSpPr>
      <xdr:spPr>
        <a:xfrm>
          <a:off x="11542391" y="367188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214316</xdr:colOff>
      <xdr:row>68</xdr:row>
      <xdr:rowOff>90488</xdr:rowOff>
    </xdr:from>
    <xdr:to>
      <xdr:col>26</xdr:col>
      <xdr:colOff>321470</xdr:colOff>
      <xdr:row>68</xdr:row>
      <xdr:rowOff>209550</xdr:rowOff>
    </xdr:to>
    <xdr:sp macro="" textlink="">
      <xdr:nvSpPr>
        <xdr:cNvPr id="147" name="Rectangle 146">
          <a:extLst>
            <a:ext uri="{FF2B5EF4-FFF2-40B4-BE49-F238E27FC236}">
              <a16:creationId xmlns="" xmlns:a16="http://schemas.microsoft.com/office/drawing/2014/main" id="{BC7E50D3-F226-44AC-A341-8C877AA13E17}"/>
            </a:ext>
          </a:extLst>
        </xdr:cNvPr>
        <xdr:cNvSpPr/>
      </xdr:nvSpPr>
      <xdr:spPr>
        <a:xfrm>
          <a:off x="11549066" y="368093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172961</xdr:colOff>
      <xdr:row>86</xdr:row>
      <xdr:rowOff>190500</xdr:rowOff>
    </xdr:from>
    <xdr:to>
      <xdr:col>26</xdr:col>
      <xdr:colOff>277001</xdr:colOff>
      <xdr:row>86</xdr:row>
      <xdr:rowOff>190500</xdr:rowOff>
    </xdr:to>
    <xdr:sp macro="" textlink="">
      <xdr:nvSpPr>
        <xdr:cNvPr id="148" name="rect">
          <a:extLst>
            <a:ext uri="{FF2B5EF4-FFF2-40B4-BE49-F238E27FC236}">
              <a16:creationId xmlns="" xmlns:a16="http://schemas.microsoft.com/office/drawing/2014/main" id="{020D980F-BC39-4102-83E8-638E1497A2C1}"/>
            </a:ext>
          </a:extLst>
        </xdr:cNvPr>
        <xdr:cNvSpPr/>
      </xdr:nvSpPr>
      <xdr:spPr>
        <a:xfrm>
          <a:off x="11507711" y="466058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229808</xdr:colOff>
      <xdr:row>85</xdr:row>
      <xdr:rowOff>671065</xdr:rowOff>
    </xdr:from>
    <xdr:to>
      <xdr:col>26</xdr:col>
      <xdr:colOff>336962</xdr:colOff>
      <xdr:row>86</xdr:row>
      <xdr:rowOff>28127</xdr:rowOff>
    </xdr:to>
    <xdr:sp macro="" textlink="">
      <xdr:nvSpPr>
        <xdr:cNvPr id="149" name="Rectangle 148">
          <a:extLst>
            <a:ext uri="{FF2B5EF4-FFF2-40B4-BE49-F238E27FC236}">
              <a16:creationId xmlns="" xmlns:a16="http://schemas.microsoft.com/office/drawing/2014/main" id="{D15669D0-5928-4485-A72B-CBF199BC5029}"/>
            </a:ext>
          </a:extLst>
        </xdr:cNvPr>
        <xdr:cNvSpPr/>
      </xdr:nvSpPr>
      <xdr:spPr>
        <a:xfrm>
          <a:off x="11564558" y="46419640"/>
          <a:ext cx="107154" cy="23812"/>
        </a:xfrm>
        <a:prstGeom prst="rect">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150" name="rect">
          <a:extLst>
            <a:ext uri="{FF2B5EF4-FFF2-40B4-BE49-F238E27FC236}">
              <a16:creationId xmlns="" xmlns:a16="http://schemas.microsoft.com/office/drawing/2014/main" id="{976796E8-8C61-4667-A558-5E1DAA4B76D6}"/>
            </a:ext>
          </a:extLst>
        </xdr:cNvPr>
        <xdr:cNvSpPr/>
      </xdr:nvSpPr>
      <xdr:spPr>
        <a:xfrm>
          <a:off x="11542391" y="471201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190500</xdr:rowOff>
    </xdr:from>
    <xdr:to>
      <xdr:col>26</xdr:col>
      <xdr:colOff>311681</xdr:colOff>
      <xdr:row>86</xdr:row>
      <xdr:rowOff>190500</xdr:rowOff>
    </xdr:to>
    <xdr:sp macro="" textlink="">
      <xdr:nvSpPr>
        <xdr:cNvPr id="151" name="rect">
          <a:extLst>
            <a:ext uri="{FF2B5EF4-FFF2-40B4-BE49-F238E27FC236}">
              <a16:creationId xmlns="" xmlns:a16="http://schemas.microsoft.com/office/drawing/2014/main" id="{5AEBC2A6-C9C3-4160-A41A-0B1476A2A72E}"/>
            </a:ext>
          </a:extLst>
        </xdr:cNvPr>
        <xdr:cNvSpPr/>
      </xdr:nvSpPr>
      <xdr:spPr>
        <a:xfrm>
          <a:off x="11542391" y="466058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248462</xdr:colOff>
      <xdr:row>86</xdr:row>
      <xdr:rowOff>190500</xdr:rowOff>
    </xdr:from>
    <xdr:to>
      <xdr:col>26</xdr:col>
      <xdr:colOff>352502</xdr:colOff>
      <xdr:row>86</xdr:row>
      <xdr:rowOff>190500</xdr:rowOff>
    </xdr:to>
    <xdr:sp macro="" textlink="">
      <xdr:nvSpPr>
        <xdr:cNvPr id="152" name="rect">
          <a:extLst>
            <a:ext uri="{FF2B5EF4-FFF2-40B4-BE49-F238E27FC236}">
              <a16:creationId xmlns="" xmlns:a16="http://schemas.microsoft.com/office/drawing/2014/main" id="{60B715D3-B883-440F-9F01-5852036D4CB1}"/>
            </a:ext>
          </a:extLst>
        </xdr:cNvPr>
        <xdr:cNvSpPr/>
      </xdr:nvSpPr>
      <xdr:spPr>
        <a:xfrm>
          <a:off x="11583212" y="466058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172961</xdr:colOff>
      <xdr:row>82</xdr:row>
      <xdr:rowOff>190500</xdr:rowOff>
    </xdr:from>
    <xdr:to>
      <xdr:col>26</xdr:col>
      <xdr:colOff>277001</xdr:colOff>
      <xdr:row>82</xdr:row>
      <xdr:rowOff>190500</xdr:rowOff>
    </xdr:to>
    <xdr:sp macro="" textlink="">
      <xdr:nvSpPr>
        <xdr:cNvPr id="153" name="rect">
          <a:extLst>
            <a:ext uri="{FF2B5EF4-FFF2-40B4-BE49-F238E27FC236}">
              <a16:creationId xmlns="" xmlns:a16="http://schemas.microsoft.com/office/drawing/2014/main" id="{A395EC0B-39EE-4D6C-9DDC-F5B6DE4133D5}"/>
            </a:ext>
          </a:extLst>
        </xdr:cNvPr>
        <xdr:cNvSpPr/>
      </xdr:nvSpPr>
      <xdr:spPr>
        <a:xfrm>
          <a:off x="11507711" y="44081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36</xdr:col>
      <xdr:colOff>207641</xdr:colOff>
      <xdr:row>30</xdr:row>
      <xdr:rowOff>0</xdr:rowOff>
    </xdr:from>
    <xdr:to>
      <xdr:col>36</xdr:col>
      <xdr:colOff>311681</xdr:colOff>
      <xdr:row>30</xdr:row>
      <xdr:rowOff>0</xdr:rowOff>
    </xdr:to>
    <xdr:sp macro="" textlink="">
      <xdr:nvSpPr>
        <xdr:cNvPr id="154" name="rect">
          <a:extLst>
            <a:ext uri="{FF2B5EF4-FFF2-40B4-BE49-F238E27FC236}">
              <a16:creationId xmlns="" xmlns:a16="http://schemas.microsoft.com/office/drawing/2014/main" id="{5CC5591D-817A-4516-BECF-0E43F32361A5}"/>
            </a:ext>
          </a:extLst>
        </xdr:cNvPr>
        <xdr:cNvSpPr/>
      </xdr:nvSpPr>
      <xdr:spPr>
        <a:xfrm>
          <a:off x="16914491" y="16602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36</xdr:col>
      <xdr:colOff>207641</xdr:colOff>
      <xdr:row>30</xdr:row>
      <xdr:rowOff>0</xdr:rowOff>
    </xdr:from>
    <xdr:to>
      <xdr:col>36</xdr:col>
      <xdr:colOff>311681</xdr:colOff>
      <xdr:row>30</xdr:row>
      <xdr:rowOff>0</xdr:rowOff>
    </xdr:to>
    <xdr:sp macro="" textlink="">
      <xdr:nvSpPr>
        <xdr:cNvPr id="155" name="rect">
          <a:extLst>
            <a:ext uri="{FF2B5EF4-FFF2-40B4-BE49-F238E27FC236}">
              <a16:creationId xmlns="" xmlns:a16="http://schemas.microsoft.com/office/drawing/2014/main" id="{0BDD5AA0-7CA9-47F3-BB5E-C23F8CB24B67}"/>
            </a:ext>
          </a:extLst>
        </xdr:cNvPr>
        <xdr:cNvSpPr/>
      </xdr:nvSpPr>
      <xdr:spPr>
        <a:xfrm>
          <a:off x="16914491" y="16602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36</xdr:col>
      <xdr:colOff>221460</xdr:colOff>
      <xdr:row>29</xdr:row>
      <xdr:rowOff>204789</xdr:rowOff>
    </xdr:from>
    <xdr:to>
      <xdr:col>36</xdr:col>
      <xdr:colOff>328614</xdr:colOff>
      <xdr:row>29</xdr:row>
      <xdr:rowOff>323851</xdr:rowOff>
    </xdr:to>
    <xdr:sp macro="" textlink="">
      <xdr:nvSpPr>
        <xdr:cNvPr id="156" name="Rectangle 155">
          <a:extLst>
            <a:ext uri="{FF2B5EF4-FFF2-40B4-BE49-F238E27FC236}">
              <a16:creationId xmlns="" xmlns:a16="http://schemas.microsoft.com/office/drawing/2014/main" id="{FD577665-5A15-4BA6-A165-1B98F3DCEE7B}"/>
            </a:ext>
          </a:extLst>
        </xdr:cNvPr>
        <xdr:cNvSpPr/>
      </xdr:nvSpPr>
      <xdr:spPr>
        <a:xfrm>
          <a:off x="16928310" y="1609248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225102</xdr:colOff>
      <xdr:row>28</xdr:row>
      <xdr:rowOff>498381</xdr:rowOff>
    </xdr:from>
    <xdr:to>
      <xdr:col>36</xdr:col>
      <xdr:colOff>332256</xdr:colOff>
      <xdr:row>28</xdr:row>
      <xdr:rowOff>622485</xdr:rowOff>
    </xdr:to>
    <xdr:sp macro="" textlink="">
      <xdr:nvSpPr>
        <xdr:cNvPr id="157" name="Rectangle 156">
          <a:extLst>
            <a:ext uri="{FF2B5EF4-FFF2-40B4-BE49-F238E27FC236}">
              <a16:creationId xmlns="" xmlns:a16="http://schemas.microsoft.com/office/drawing/2014/main" id="{1C11A0DA-283A-45F7-8697-25FE9BAEA6CB}"/>
            </a:ext>
          </a:extLst>
        </xdr:cNvPr>
        <xdr:cNvSpPr/>
      </xdr:nvSpPr>
      <xdr:spPr>
        <a:xfrm>
          <a:off x="16931952" y="15690756"/>
          <a:ext cx="107154" cy="124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36</xdr:col>
      <xdr:colOff>214316</xdr:colOff>
      <xdr:row>30</xdr:row>
      <xdr:rowOff>90488</xdr:rowOff>
    </xdr:from>
    <xdr:to>
      <xdr:col>36</xdr:col>
      <xdr:colOff>321470</xdr:colOff>
      <xdr:row>30</xdr:row>
      <xdr:rowOff>209550</xdr:rowOff>
    </xdr:to>
    <xdr:sp macro="" textlink="">
      <xdr:nvSpPr>
        <xdr:cNvPr id="158" name="Rectangle 157">
          <a:extLst>
            <a:ext uri="{FF2B5EF4-FFF2-40B4-BE49-F238E27FC236}">
              <a16:creationId xmlns="" xmlns:a16="http://schemas.microsoft.com/office/drawing/2014/main" id="{66BFFF37-2696-4A08-9CCE-30D779A6605B}"/>
            </a:ext>
          </a:extLst>
        </xdr:cNvPr>
        <xdr:cNvSpPr/>
      </xdr:nvSpPr>
      <xdr:spPr>
        <a:xfrm>
          <a:off x="16921166" y="166925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159" name="rect">
          <a:extLst>
            <a:ext uri="{FF2B5EF4-FFF2-40B4-BE49-F238E27FC236}">
              <a16:creationId xmlns="" xmlns:a16="http://schemas.microsoft.com/office/drawing/2014/main" id="{7A2F9C20-0613-47A0-B3F6-B70B70D7D131}"/>
            </a:ext>
          </a:extLst>
        </xdr:cNvPr>
        <xdr:cNvSpPr/>
      </xdr:nvSpPr>
      <xdr:spPr>
        <a:xfrm>
          <a:off x="11542391" y="16602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29</xdr:row>
      <xdr:rowOff>190500</xdr:rowOff>
    </xdr:from>
    <xdr:to>
      <xdr:col>26</xdr:col>
      <xdr:colOff>311681</xdr:colOff>
      <xdr:row>29</xdr:row>
      <xdr:rowOff>190500</xdr:rowOff>
    </xdr:to>
    <xdr:sp macro="" textlink="">
      <xdr:nvSpPr>
        <xdr:cNvPr id="160" name="rect">
          <a:extLst>
            <a:ext uri="{FF2B5EF4-FFF2-40B4-BE49-F238E27FC236}">
              <a16:creationId xmlns="" xmlns:a16="http://schemas.microsoft.com/office/drawing/2014/main" id="{B1C5DDB5-EBA1-4EB6-908B-8934DFD96749}"/>
            </a:ext>
          </a:extLst>
        </xdr:cNvPr>
        <xdr:cNvSpPr/>
      </xdr:nvSpPr>
      <xdr:spPr>
        <a:xfrm>
          <a:off x="11542391" y="160782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161" name="rect">
          <a:extLst>
            <a:ext uri="{FF2B5EF4-FFF2-40B4-BE49-F238E27FC236}">
              <a16:creationId xmlns="" xmlns:a16="http://schemas.microsoft.com/office/drawing/2014/main" id="{C80406E9-E753-4A5D-B1FC-4AAC5DFA658F}"/>
            </a:ext>
          </a:extLst>
        </xdr:cNvPr>
        <xdr:cNvSpPr/>
      </xdr:nvSpPr>
      <xdr:spPr>
        <a:xfrm>
          <a:off x="11542391" y="16602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29</xdr:row>
      <xdr:rowOff>190500</xdr:rowOff>
    </xdr:from>
    <xdr:to>
      <xdr:col>26</xdr:col>
      <xdr:colOff>311681</xdr:colOff>
      <xdr:row>29</xdr:row>
      <xdr:rowOff>190500</xdr:rowOff>
    </xdr:to>
    <xdr:sp macro="" textlink="">
      <xdr:nvSpPr>
        <xdr:cNvPr id="162" name="rect">
          <a:extLst>
            <a:ext uri="{FF2B5EF4-FFF2-40B4-BE49-F238E27FC236}">
              <a16:creationId xmlns="" xmlns:a16="http://schemas.microsoft.com/office/drawing/2014/main" id="{97E2233A-6508-447E-B086-399F1012980C}"/>
            </a:ext>
          </a:extLst>
        </xdr:cNvPr>
        <xdr:cNvSpPr/>
      </xdr:nvSpPr>
      <xdr:spPr>
        <a:xfrm>
          <a:off x="11542391" y="160782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216221</xdr:colOff>
      <xdr:row>29</xdr:row>
      <xdr:rowOff>536258</xdr:rowOff>
    </xdr:from>
    <xdr:to>
      <xdr:col>26</xdr:col>
      <xdr:colOff>323375</xdr:colOff>
      <xdr:row>29</xdr:row>
      <xdr:rowOff>655320</xdr:rowOff>
    </xdr:to>
    <xdr:sp macro="" textlink="">
      <xdr:nvSpPr>
        <xdr:cNvPr id="163" name="Rectangle 162">
          <a:extLst>
            <a:ext uri="{FF2B5EF4-FFF2-40B4-BE49-F238E27FC236}">
              <a16:creationId xmlns="" xmlns:a16="http://schemas.microsoft.com/office/drawing/2014/main" id="{F7BF3F81-4A40-4EB4-99BA-CF5C3CD7AD02}"/>
            </a:ext>
          </a:extLst>
        </xdr:cNvPr>
        <xdr:cNvSpPr/>
      </xdr:nvSpPr>
      <xdr:spPr>
        <a:xfrm>
          <a:off x="11550971" y="1642395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29</xdr:row>
      <xdr:rowOff>0</xdr:rowOff>
    </xdr:from>
    <xdr:to>
      <xdr:col>26</xdr:col>
      <xdr:colOff>311681</xdr:colOff>
      <xdr:row>29</xdr:row>
      <xdr:rowOff>0</xdr:rowOff>
    </xdr:to>
    <xdr:sp macro="" textlink="">
      <xdr:nvSpPr>
        <xdr:cNvPr id="164" name="rect">
          <a:extLst>
            <a:ext uri="{FF2B5EF4-FFF2-40B4-BE49-F238E27FC236}">
              <a16:creationId xmlns="" xmlns:a16="http://schemas.microsoft.com/office/drawing/2014/main" id="{DCC59648-8E0A-4CB3-A2F2-1EA7DE73B51E}"/>
            </a:ext>
          </a:extLst>
        </xdr:cNvPr>
        <xdr:cNvSpPr/>
      </xdr:nvSpPr>
      <xdr:spPr>
        <a:xfrm>
          <a:off x="11542391" y="15887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175155</xdr:colOff>
      <xdr:row>30</xdr:row>
      <xdr:rowOff>190500</xdr:rowOff>
    </xdr:from>
    <xdr:to>
      <xdr:col>26</xdr:col>
      <xdr:colOff>282268</xdr:colOff>
      <xdr:row>30</xdr:row>
      <xdr:rowOff>190500</xdr:rowOff>
    </xdr:to>
    <xdr:sp macro="" textlink="">
      <xdr:nvSpPr>
        <xdr:cNvPr id="165" name="rect">
          <a:extLst>
            <a:ext uri="{FF2B5EF4-FFF2-40B4-BE49-F238E27FC236}">
              <a16:creationId xmlns="" xmlns:a16="http://schemas.microsoft.com/office/drawing/2014/main" id="{03380D23-CE42-4E04-AF56-48B881D86071}"/>
            </a:ext>
          </a:extLst>
        </xdr:cNvPr>
        <xdr:cNvSpPr/>
      </xdr:nvSpPr>
      <xdr:spPr>
        <a:xfrm>
          <a:off x="11509905" y="16792575"/>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29</xdr:row>
      <xdr:rowOff>0</xdr:rowOff>
    </xdr:from>
    <xdr:to>
      <xdr:col>26</xdr:col>
      <xdr:colOff>311681</xdr:colOff>
      <xdr:row>29</xdr:row>
      <xdr:rowOff>0</xdr:rowOff>
    </xdr:to>
    <xdr:sp macro="" textlink="">
      <xdr:nvSpPr>
        <xdr:cNvPr id="166" name="rect">
          <a:extLst>
            <a:ext uri="{FF2B5EF4-FFF2-40B4-BE49-F238E27FC236}">
              <a16:creationId xmlns="" xmlns:a16="http://schemas.microsoft.com/office/drawing/2014/main" id="{CF26A424-3849-4644-B384-C2712B4A119E}"/>
            </a:ext>
          </a:extLst>
        </xdr:cNvPr>
        <xdr:cNvSpPr/>
      </xdr:nvSpPr>
      <xdr:spPr>
        <a:xfrm>
          <a:off x="11542391" y="15887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167" name="rect">
          <a:extLst>
            <a:ext uri="{FF2B5EF4-FFF2-40B4-BE49-F238E27FC236}">
              <a16:creationId xmlns="" xmlns:a16="http://schemas.microsoft.com/office/drawing/2014/main" id="{0B5AA151-2310-4965-89D9-6C6E597238C2}"/>
            </a:ext>
          </a:extLst>
        </xdr:cNvPr>
        <xdr:cNvSpPr/>
      </xdr:nvSpPr>
      <xdr:spPr>
        <a:xfrm>
          <a:off x="11542391" y="16602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29</xdr:row>
      <xdr:rowOff>0</xdr:rowOff>
    </xdr:from>
    <xdr:to>
      <xdr:col>26</xdr:col>
      <xdr:colOff>311681</xdr:colOff>
      <xdr:row>29</xdr:row>
      <xdr:rowOff>0</xdr:rowOff>
    </xdr:to>
    <xdr:sp macro="" textlink="">
      <xdr:nvSpPr>
        <xdr:cNvPr id="168" name="rect">
          <a:extLst>
            <a:ext uri="{FF2B5EF4-FFF2-40B4-BE49-F238E27FC236}">
              <a16:creationId xmlns="" xmlns:a16="http://schemas.microsoft.com/office/drawing/2014/main" id="{EFE1B667-F524-4438-92DE-B1AE46B97722}"/>
            </a:ext>
          </a:extLst>
        </xdr:cNvPr>
        <xdr:cNvSpPr/>
      </xdr:nvSpPr>
      <xdr:spPr>
        <a:xfrm>
          <a:off x="11542391" y="15887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169" name="rect">
          <a:extLst>
            <a:ext uri="{FF2B5EF4-FFF2-40B4-BE49-F238E27FC236}">
              <a16:creationId xmlns="" xmlns:a16="http://schemas.microsoft.com/office/drawing/2014/main" id="{487636D9-0884-436D-8E9A-7F701BE54721}"/>
            </a:ext>
          </a:extLst>
        </xdr:cNvPr>
        <xdr:cNvSpPr/>
      </xdr:nvSpPr>
      <xdr:spPr>
        <a:xfrm>
          <a:off x="11542391" y="16602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170" name="rect">
          <a:extLst>
            <a:ext uri="{FF2B5EF4-FFF2-40B4-BE49-F238E27FC236}">
              <a16:creationId xmlns="" xmlns:a16="http://schemas.microsoft.com/office/drawing/2014/main" id="{05A6298D-7D0E-44D3-9B32-ACCA9A27010C}"/>
            </a:ext>
          </a:extLst>
        </xdr:cNvPr>
        <xdr:cNvSpPr/>
      </xdr:nvSpPr>
      <xdr:spPr>
        <a:xfrm>
          <a:off x="11542391" y="16602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32</xdr:col>
      <xdr:colOff>197647</xdr:colOff>
      <xdr:row>6</xdr:row>
      <xdr:rowOff>1012172</xdr:rowOff>
    </xdr:from>
    <xdr:to>
      <xdr:col>32</xdr:col>
      <xdr:colOff>304801</xdr:colOff>
      <xdr:row>7</xdr:row>
      <xdr:rowOff>73959</xdr:rowOff>
    </xdr:to>
    <xdr:sp macro="" textlink="">
      <xdr:nvSpPr>
        <xdr:cNvPr id="171" name="Rectangle 170">
          <a:extLst>
            <a:ext uri="{FF2B5EF4-FFF2-40B4-BE49-F238E27FC236}">
              <a16:creationId xmlns="" xmlns:a16="http://schemas.microsoft.com/office/drawing/2014/main" id="{6736E779-16B2-4851-94D9-449BB4999DC5}"/>
            </a:ext>
          </a:extLst>
        </xdr:cNvPr>
        <xdr:cNvSpPr/>
      </xdr:nvSpPr>
      <xdr:spPr>
        <a:xfrm>
          <a:off x="14504197" y="2021822"/>
          <a:ext cx="107154" cy="7143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32</xdr:col>
      <xdr:colOff>223281</xdr:colOff>
      <xdr:row>6</xdr:row>
      <xdr:rowOff>232242</xdr:rowOff>
    </xdr:from>
    <xdr:to>
      <xdr:col>32</xdr:col>
      <xdr:colOff>330435</xdr:colOff>
      <xdr:row>6</xdr:row>
      <xdr:rowOff>351304</xdr:rowOff>
    </xdr:to>
    <xdr:sp macro="" textlink="">
      <xdr:nvSpPr>
        <xdr:cNvPr id="172" name="Rectangle 171">
          <a:extLst>
            <a:ext uri="{FF2B5EF4-FFF2-40B4-BE49-F238E27FC236}">
              <a16:creationId xmlns="" xmlns:a16="http://schemas.microsoft.com/office/drawing/2014/main" id="{3C5960D0-A3E0-4C10-AD54-2927B70A08E7}"/>
            </a:ext>
          </a:extLst>
        </xdr:cNvPr>
        <xdr:cNvSpPr/>
      </xdr:nvSpPr>
      <xdr:spPr>
        <a:xfrm>
          <a:off x="14529831" y="1660992"/>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32</xdr:col>
      <xdr:colOff>191484</xdr:colOff>
      <xdr:row>6</xdr:row>
      <xdr:rowOff>705692</xdr:rowOff>
    </xdr:from>
    <xdr:to>
      <xdr:col>32</xdr:col>
      <xdr:colOff>339538</xdr:colOff>
      <xdr:row>7</xdr:row>
      <xdr:rowOff>76200</xdr:rowOff>
    </xdr:to>
    <xdr:sp macro="" textlink="">
      <xdr:nvSpPr>
        <xdr:cNvPr id="173" name="Rectangle 172">
          <a:extLst>
            <a:ext uri="{FF2B5EF4-FFF2-40B4-BE49-F238E27FC236}">
              <a16:creationId xmlns="" xmlns:a16="http://schemas.microsoft.com/office/drawing/2014/main" id="{33E91B59-9CC9-4ED8-9B3F-273C27AC6571}"/>
            </a:ext>
          </a:extLst>
        </xdr:cNvPr>
        <xdr:cNvSpPr/>
      </xdr:nvSpPr>
      <xdr:spPr>
        <a:xfrm>
          <a:off x="14498034" y="2020142"/>
          <a:ext cx="148054" cy="753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232806</xdr:colOff>
      <xdr:row>5</xdr:row>
      <xdr:rowOff>603717</xdr:rowOff>
    </xdr:from>
    <xdr:to>
      <xdr:col>32</xdr:col>
      <xdr:colOff>339960</xdr:colOff>
      <xdr:row>5</xdr:row>
      <xdr:rowOff>722779</xdr:rowOff>
    </xdr:to>
    <xdr:sp macro="" textlink="">
      <xdr:nvSpPr>
        <xdr:cNvPr id="174" name="Rectangle 173">
          <a:extLst>
            <a:ext uri="{FF2B5EF4-FFF2-40B4-BE49-F238E27FC236}">
              <a16:creationId xmlns="" xmlns:a16="http://schemas.microsoft.com/office/drawing/2014/main" id="{421C4A4E-D98D-4DE9-8FA5-39083EA37786}"/>
            </a:ext>
          </a:extLst>
        </xdr:cNvPr>
        <xdr:cNvSpPr/>
      </xdr:nvSpPr>
      <xdr:spPr>
        <a:xfrm>
          <a:off x="14539356" y="1432392"/>
          <a:ext cx="107154" cy="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36</xdr:col>
      <xdr:colOff>226222</xdr:colOff>
      <xdr:row>12</xdr:row>
      <xdr:rowOff>669272</xdr:rowOff>
    </xdr:from>
    <xdr:to>
      <xdr:col>36</xdr:col>
      <xdr:colOff>333376</xdr:colOff>
      <xdr:row>12</xdr:row>
      <xdr:rowOff>740709</xdr:rowOff>
    </xdr:to>
    <xdr:sp macro="" textlink="">
      <xdr:nvSpPr>
        <xdr:cNvPr id="175" name="Rectangle 174">
          <a:extLst>
            <a:ext uri="{FF2B5EF4-FFF2-40B4-BE49-F238E27FC236}">
              <a16:creationId xmlns="" xmlns:a16="http://schemas.microsoft.com/office/drawing/2014/main" id="{1E2CDAF3-25B9-4240-A085-A229BB44ECFF}"/>
            </a:ext>
          </a:extLst>
        </xdr:cNvPr>
        <xdr:cNvSpPr/>
      </xdr:nvSpPr>
      <xdr:spPr>
        <a:xfrm>
          <a:off x="16933072" y="6527147"/>
          <a:ext cx="107154" cy="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36</xdr:col>
      <xdr:colOff>223281</xdr:colOff>
      <xdr:row>12</xdr:row>
      <xdr:rowOff>327492</xdr:rowOff>
    </xdr:from>
    <xdr:to>
      <xdr:col>36</xdr:col>
      <xdr:colOff>330435</xdr:colOff>
      <xdr:row>12</xdr:row>
      <xdr:rowOff>446554</xdr:rowOff>
    </xdr:to>
    <xdr:sp macro="" textlink="">
      <xdr:nvSpPr>
        <xdr:cNvPr id="176" name="Rectangle 175">
          <a:extLst>
            <a:ext uri="{FF2B5EF4-FFF2-40B4-BE49-F238E27FC236}">
              <a16:creationId xmlns="" xmlns:a16="http://schemas.microsoft.com/office/drawing/2014/main" id="{FFF0EF90-5EFC-4CEF-850D-AF7665CC7F80}"/>
            </a:ext>
          </a:extLst>
        </xdr:cNvPr>
        <xdr:cNvSpPr/>
      </xdr:nvSpPr>
      <xdr:spPr>
        <a:xfrm>
          <a:off x="16930131" y="6261567"/>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36</xdr:col>
      <xdr:colOff>201009</xdr:colOff>
      <xdr:row>11</xdr:row>
      <xdr:rowOff>658067</xdr:rowOff>
    </xdr:from>
    <xdr:to>
      <xdr:col>36</xdr:col>
      <xdr:colOff>349063</xdr:colOff>
      <xdr:row>12</xdr:row>
      <xdr:rowOff>47625</xdr:rowOff>
    </xdr:to>
    <xdr:sp macro="" textlink="">
      <xdr:nvSpPr>
        <xdr:cNvPr id="177" name="Rectangle 176">
          <a:extLst>
            <a:ext uri="{FF2B5EF4-FFF2-40B4-BE49-F238E27FC236}">
              <a16:creationId xmlns="" xmlns:a16="http://schemas.microsoft.com/office/drawing/2014/main" id="{898F3916-5C4E-4BF5-A96D-4D8D323C5F43}"/>
            </a:ext>
          </a:extLst>
        </xdr:cNvPr>
        <xdr:cNvSpPr/>
      </xdr:nvSpPr>
      <xdr:spPr>
        <a:xfrm>
          <a:off x="16907859" y="5830142"/>
          <a:ext cx="148054" cy="1515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172961</xdr:colOff>
      <xdr:row>12</xdr:row>
      <xdr:rowOff>190500</xdr:rowOff>
    </xdr:from>
    <xdr:to>
      <xdr:col>36</xdr:col>
      <xdr:colOff>277001</xdr:colOff>
      <xdr:row>12</xdr:row>
      <xdr:rowOff>190500</xdr:rowOff>
    </xdr:to>
    <xdr:sp macro="" textlink="">
      <xdr:nvSpPr>
        <xdr:cNvPr id="178" name="rect">
          <a:extLst>
            <a:ext uri="{FF2B5EF4-FFF2-40B4-BE49-F238E27FC236}">
              <a16:creationId xmlns="" xmlns:a16="http://schemas.microsoft.com/office/drawing/2014/main" id="{C0180A49-23CE-4F58-9ED2-606A902FD706}"/>
            </a:ext>
          </a:extLst>
        </xdr:cNvPr>
        <xdr:cNvSpPr/>
      </xdr:nvSpPr>
      <xdr:spPr>
        <a:xfrm>
          <a:off x="16879811" y="61245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226222</xdr:colOff>
      <xdr:row>25</xdr:row>
      <xdr:rowOff>669272</xdr:rowOff>
    </xdr:from>
    <xdr:to>
      <xdr:col>26</xdr:col>
      <xdr:colOff>333376</xdr:colOff>
      <xdr:row>25</xdr:row>
      <xdr:rowOff>740709</xdr:rowOff>
    </xdr:to>
    <xdr:sp macro="" textlink="">
      <xdr:nvSpPr>
        <xdr:cNvPr id="179" name="Rectangle 178">
          <a:extLst>
            <a:ext uri="{FF2B5EF4-FFF2-40B4-BE49-F238E27FC236}">
              <a16:creationId xmlns="" xmlns:a16="http://schemas.microsoft.com/office/drawing/2014/main" id="{9E38C3E5-2C6B-471E-8496-2F3A487035B2}"/>
            </a:ext>
          </a:extLst>
        </xdr:cNvPr>
        <xdr:cNvSpPr/>
      </xdr:nvSpPr>
      <xdr:spPr>
        <a:xfrm>
          <a:off x="11560972" y="13489922"/>
          <a:ext cx="107154" cy="7143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223281</xdr:colOff>
      <xdr:row>25</xdr:row>
      <xdr:rowOff>327492</xdr:rowOff>
    </xdr:from>
    <xdr:to>
      <xdr:col>26</xdr:col>
      <xdr:colOff>330435</xdr:colOff>
      <xdr:row>25</xdr:row>
      <xdr:rowOff>446554</xdr:rowOff>
    </xdr:to>
    <xdr:sp macro="" textlink="">
      <xdr:nvSpPr>
        <xdr:cNvPr id="180" name="Rectangle 179">
          <a:extLst>
            <a:ext uri="{FF2B5EF4-FFF2-40B4-BE49-F238E27FC236}">
              <a16:creationId xmlns="" xmlns:a16="http://schemas.microsoft.com/office/drawing/2014/main" id="{C6BD07C1-4C55-4CDD-B37A-AF497E46CC70}"/>
            </a:ext>
          </a:extLst>
        </xdr:cNvPr>
        <xdr:cNvSpPr/>
      </xdr:nvSpPr>
      <xdr:spPr>
        <a:xfrm>
          <a:off x="11558031" y="13148142"/>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201009</xdr:colOff>
      <xdr:row>24</xdr:row>
      <xdr:rowOff>658067</xdr:rowOff>
    </xdr:from>
    <xdr:to>
      <xdr:col>26</xdr:col>
      <xdr:colOff>349063</xdr:colOff>
      <xdr:row>25</xdr:row>
      <xdr:rowOff>47625</xdr:rowOff>
    </xdr:to>
    <xdr:sp macro="" textlink="">
      <xdr:nvSpPr>
        <xdr:cNvPr id="181" name="Rectangle 180">
          <a:extLst>
            <a:ext uri="{FF2B5EF4-FFF2-40B4-BE49-F238E27FC236}">
              <a16:creationId xmlns="" xmlns:a16="http://schemas.microsoft.com/office/drawing/2014/main" id="{A60168A9-F648-4383-BD48-31E595B74FBE}"/>
            </a:ext>
          </a:extLst>
        </xdr:cNvPr>
        <xdr:cNvSpPr/>
      </xdr:nvSpPr>
      <xdr:spPr>
        <a:xfrm>
          <a:off x="11535759" y="12716717"/>
          <a:ext cx="148054" cy="1515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172961</xdr:colOff>
      <xdr:row>25</xdr:row>
      <xdr:rowOff>190500</xdr:rowOff>
    </xdr:from>
    <xdr:to>
      <xdr:col>26</xdr:col>
      <xdr:colOff>277001</xdr:colOff>
      <xdr:row>25</xdr:row>
      <xdr:rowOff>190500</xdr:rowOff>
    </xdr:to>
    <xdr:sp macro="" textlink="">
      <xdr:nvSpPr>
        <xdr:cNvPr id="182" name="rect">
          <a:extLst>
            <a:ext uri="{FF2B5EF4-FFF2-40B4-BE49-F238E27FC236}">
              <a16:creationId xmlns="" xmlns:a16="http://schemas.microsoft.com/office/drawing/2014/main" id="{0AF0D4C3-8103-446F-9458-9D27A6DC4635}"/>
            </a:ext>
          </a:extLst>
        </xdr:cNvPr>
        <xdr:cNvSpPr/>
      </xdr:nvSpPr>
      <xdr:spPr>
        <a:xfrm>
          <a:off x="11507711" y="13011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25</xdr:row>
      <xdr:rowOff>0</xdr:rowOff>
    </xdr:from>
    <xdr:to>
      <xdr:col>35</xdr:col>
      <xdr:colOff>311681</xdr:colOff>
      <xdr:row>25</xdr:row>
      <xdr:rowOff>0</xdr:rowOff>
    </xdr:to>
    <xdr:sp macro="" textlink="">
      <xdr:nvSpPr>
        <xdr:cNvPr id="183" name="rect">
          <a:extLst>
            <a:ext uri="{FF2B5EF4-FFF2-40B4-BE49-F238E27FC236}">
              <a16:creationId xmlns="" xmlns:a16="http://schemas.microsoft.com/office/drawing/2014/main" id="{7C51D564-3817-451F-87AA-615ABF771AAD}"/>
            </a:ext>
          </a:extLst>
        </xdr:cNvPr>
        <xdr:cNvSpPr/>
      </xdr:nvSpPr>
      <xdr:spPr>
        <a:xfrm>
          <a:off x="16314416" y="1282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25</xdr:row>
      <xdr:rowOff>0</xdr:rowOff>
    </xdr:from>
    <xdr:to>
      <xdr:col>35</xdr:col>
      <xdr:colOff>311681</xdr:colOff>
      <xdr:row>25</xdr:row>
      <xdr:rowOff>0</xdr:rowOff>
    </xdr:to>
    <xdr:sp macro="" textlink="">
      <xdr:nvSpPr>
        <xdr:cNvPr id="184" name="rect">
          <a:extLst>
            <a:ext uri="{FF2B5EF4-FFF2-40B4-BE49-F238E27FC236}">
              <a16:creationId xmlns="" xmlns:a16="http://schemas.microsoft.com/office/drawing/2014/main" id="{9CC90A2A-32E3-4454-AED7-649229532A17}"/>
            </a:ext>
          </a:extLst>
        </xdr:cNvPr>
        <xdr:cNvSpPr/>
      </xdr:nvSpPr>
      <xdr:spPr>
        <a:xfrm>
          <a:off x="16314416" y="128206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221460</xdr:colOff>
      <xdr:row>24</xdr:row>
      <xdr:rowOff>204789</xdr:rowOff>
    </xdr:from>
    <xdr:to>
      <xdr:col>35</xdr:col>
      <xdr:colOff>328614</xdr:colOff>
      <xdr:row>24</xdr:row>
      <xdr:rowOff>323851</xdr:rowOff>
    </xdr:to>
    <xdr:sp macro="" textlink="">
      <xdr:nvSpPr>
        <xdr:cNvPr id="185" name="Rectangle 184">
          <a:extLst>
            <a:ext uri="{FF2B5EF4-FFF2-40B4-BE49-F238E27FC236}">
              <a16:creationId xmlns="" xmlns:a16="http://schemas.microsoft.com/office/drawing/2014/main" id="{D5C1DED3-A50C-415F-967A-FA6E6F1ACA60}"/>
            </a:ext>
          </a:extLst>
        </xdr:cNvPr>
        <xdr:cNvSpPr/>
      </xdr:nvSpPr>
      <xdr:spPr>
        <a:xfrm>
          <a:off x="16328235" y="1226343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225102</xdr:colOff>
      <xdr:row>23</xdr:row>
      <xdr:rowOff>498381</xdr:rowOff>
    </xdr:from>
    <xdr:to>
      <xdr:col>35</xdr:col>
      <xdr:colOff>332256</xdr:colOff>
      <xdr:row>23</xdr:row>
      <xdr:rowOff>622485</xdr:rowOff>
    </xdr:to>
    <xdr:sp macro="" textlink="">
      <xdr:nvSpPr>
        <xdr:cNvPr id="186" name="Rectangle 185">
          <a:extLst>
            <a:ext uri="{FF2B5EF4-FFF2-40B4-BE49-F238E27FC236}">
              <a16:creationId xmlns="" xmlns:a16="http://schemas.microsoft.com/office/drawing/2014/main" id="{84C56F8E-9A7D-4FB8-97A3-C64AB24050ED}"/>
            </a:ext>
          </a:extLst>
        </xdr:cNvPr>
        <xdr:cNvSpPr/>
      </xdr:nvSpPr>
      <xdr:spPr>
        <a:xfrm>
          <a:off x="16331877" y="12061731"/>
          <a:ext cx="107154" cy="2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214316</xdr:colOff>
      <xdr:row>25</xdr:row>
      <xdr:rowOff>90488</xdr:rowOff>
    </xdr:from>
    <xdr:to>
      <xdr:col>35</xdr:col>
      <xdr:colOff>321470</xdr:colOff>
      <xdr:row>25</xdr:row>
      <xdr:rowOff>209550</xdr:rowOff>
    </xdr:to>
    <xdr:sp macro="" textlink="">
      <xdr:nvSpPr>
        <xdr:cNvPr id="187" name="Rectangle 186">
          <a:extLst>
            <a:ext uri="{FF2B5EF4-FFF2-40B4-BE49-F238E27FC236}">
              <a16:creationId xmlns="" xmlns:a16="http://schemas.microsoft.com/office/drawing/2014/main" id="{0813AD6B-4354-4E32-A6A1-F4881E3F9A3E}"/>
            </a:ext>
          </a:extLst>
        </xdr:cNvPr>
        <xdr:cNvSpPr/>
      </xdr:nvSpPr>
      <xdr:spPr>
        <a:xfrm>
          <a:off x="16321091" y="1291113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207641</xdr:colOff>
      <xdr:row>25</xdr:row>
      <xdr:rowOff>0</xdr:rowOff>
    </xdr:from>
    <xdr:to>
      <xdr:col>35</xdr:col>
      <xdr:colOff>311681</xdr:colOff>
      <xdr:row>25</xdr:row>
      <xdr:rowOff>0</xdr:rowOff>
    </xdr:to>
    <xdr:sp macro="" textlink="">
      <xdr:nvSpPr>
        <xdr:cNvPr id="188" name="rect">
          <a:extLst>
            <a:ext uri="{FF2B5EF4-FFF2-40B4-BE49-F238E27FC236}">
              <a16:creationId xmlns="" xmlns:a16="http://schemas.microsoft.com/office/drawing/2014/main" id="{5362A003-AAFB-4B3C-80D3-C76AAF640720}"/>
            </a:ext>
          </a:extLst>
        </xdr:cNvPr>
        <xdr:cNvSpPr/>
      </xdr:nvSpPr>
      <xdr:spPr>
        <a:xfrm>
          <a:off x="16314416" y="1282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24</xdr:row>
      <xdr:rowOff>190500</xdr:rowOff>
    </xdr:from>
    <xdr:to>
      <xdr:col>35</xdr:col>
      <xdr:colOff>311681</xdr:colOff>
      <xdr:row>24</xdr:row>
      <xdr:rowOff>190500</xdr:rowOff>
    </xdr:to>
    <xdr:sp macro="" textlink="">
      <xdr:nvSpPr>
        <xdr:cNvPr id="189" name="rect">
          <a:extLst>
            <a:ext uri="{FF2B5EF4-FFF2-40B4-BE49-F238E27FC236}">
              <a16:creationId xmlns="" xmlns:a16="http://schemas.microsoft.com/office/drawing/2014/main" id="{AA9B53CE-9EFA-4365-AB6A-361FD97B2362}"/>
            </a:ext>
          </a:extLst>
        </xdr:cNvPr>
        <xdr:cNvSpPr/>
      </xdr:nvSpPr>
      <xdr:spPr>
        <a:xfrm>
          <a:off x="16314416" y="12249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25</xdr:row>
      <xdr:rowOff>0</xdr:rowOff>
    </xdr:from>
    <xdr:to>
      <xdr:col>35</xdr:col>
      <xdr:colOff>311681</xdr:colOff>
      <xdr:row>25</xdr:row>
      <xdr:rowOff>0</xdr:rowOff>
    </xdr:to>
    <xdr:sp macro="" textlink="">
      <xdr:nvSpPr>
        <xdr:cNvPr id="190" name="rect">
          <a:extLst>
            <a:ext uri="{FF2B5EF4-FFF2-40B4-BE49-F238E27FC236}">
              <a16:creationId xmlns="" xmlns:a16="http://schemas.microsoft.com/office/drawing/2014/main" id="{CFFEC175-CA5D-4143-A07F-10ED8CFF2A70}"/>
            </a:ext>
          </a:extLst>
        </xdr:cNvPr>
        <xdr:cNvSpPr/>
      </xdr:nvSpPr>
      <xdr:spPr>
        <a:xfrm>
          <a:off x="16314416" y="128206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24</xdr:row>
      <xdr:rowOff>190500</xdr:rowOff>
    </xdr:from>
    <xdr:to>
      <xdr:col>35</xdr:col>
      <xdr:colOff>311681</xdr:colOff>
      <xdr:row>24</xdr:row>
      <xdr:rowOff>190500</xdr:rowOff>
    </xdr:to>
    <xdr:sp macro="" textlink="">
      <xdr:nvSpPr>
        <xdr:cNvPr id="191" name="rect">
          <a:extLst>
            <a:ext uri="{FF2B5EF4-FFF2-40B4-BE49-F238E27FC236}">
              <a16:creationId xmlns="" xmlns:a16="http://schemas.microsoft.com/office/drawing/2014/main" id="{E6250E7B-371D-45F7-A72A-2D8B8E7D5D30}"/>
            </a:ext>
          </a:extLst>
        </xdr:cNvPr>
        <xdr:cNvSpPr/>
      </xdr:nvSpPr>
      <xdr:spPr>
        <a:xfrm>
          <a:off x="16314416" y="12249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216221</xdr:colOff>
      <xdr:row>24</xdr:row>
      <xdr:rowOff>536258</xdr:rowOff>
    </xdr:from>
    <xdr:to>
      <xdr:col>35</xdr:col>
      <xdr:colOff>323375</xdr:colOff>
      <xdr:row>24</xdr:row>
      <xdr:rowOff>655320</xdr:rowOff>
    </xdr:to>
    <xdr:sp macro="" textlink="">
      <xdr:nvSpPr>
        <xdr:cNvPr id="192" name="Rectangle 191">
          <a:extLst>
            <a:ext uri="{FF2B5EF4-FFF2-40B4-BE49-F238E27FC236}">
              <a16:creationId xmlns="" xmlns:a16="http://schemas.microsoft.com/office/drawing/2014/main" id="{A46EA8A1-FCC6-4209-A30C-AC83A022B2FA}"/>
            </a:ext>
          </a:extLst>
        </xdr:cNvPr>
        <xdr:cNvSpPr/>
      </xdr:nvSpPr>
      <xdr:spPr>
        <a:xfrm>
          <a:off x="16322996" y="1259490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207641</xdr:colOff>
      <xdr:row>24</xdr:row>
      <xdr:rowOff>0</xdr:rowOff>
    </xdr:from>
    <xdr:to>
      <xdr:col>35</xdr:col>
      <xdr:colOff>311681</xdr:colOff>
      <xdr:row>24</xdr:row>
      <xdr:rowOff>0</xdr:rowOff>
    </xdr:to>
    <xdr:sp macro="" textlink="">
      <xdr:nvSpPr>
        <xdr:cNvPr id="193" name="rect">
          <a:extLst>
            <a:ext uri="{FF2B5EF4-FFF2-40B4-BE49-F238E27FC236}">
              <a16:creationId xmlns="" xmlns:a16="http://schemas.microsoft.com/office/drawing/2014/main" id="{D782ED67-A763-4C8F-B394-611CDA8271E1}"/>
            </a:ext>
          </a:extLst>
        </xdr:cNvPr>
        <xdr:cNvSpPr/>
      </xdr:nvSpPr>
      <xdr:spPr>
        <a:xfrm>
          <a:off x="16314416" y="12058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175155</xdr:colOff>
      <xdr:row>25</xdr:row>
      <xdr:rowOff>190500</xdr:rowOff>
    </xdr:from>
    <xdr:to>
      <xdr:col>35</xdr:col>
      <xdr:colOff>282268</xdr:colOff>
      <xdr:row>25</xdr:row>
      <xdr:rowOff>190500</xdr:rowOff>
    </xdr:to>
    <xdr:sp macro="" textlink="">
      <xdr:nvSpPr>
        <xdr:cNvPr id="194" name="rect">
          <a:extLst>
            <a:ext uri="{FF2B5EF4-FFF2-40B4-BE49-F238E27FC236}">
              <a16:creationId xmlns="" xmlns:a16="http://schemas.microsoft.com/office/drawing/2014/main" id="{C9E0BACD-4E44-4945-ABA6-4C9E49DB90C3}"/>
            </a:ext>
          </a:extLst>
        </xdr:cNvPr>
        <xdr:cNvSpPr/>
      </xdr:nvSpPr>
      <xdr:spPr>
        <a:xfrm>
          <a:off x="16281930" y="13011150"/>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24</xdr:row>
      <xdr:rowOff>0</xdr:rowOff>
    </xdr:from>
    <xdr:to>
      <xdr:col>35</xdr:col>
      <xdr:colOff>311681</xdr:colOff>
      <xdr:row>24</xdr:row>
      <xdr:rowOff>0</xdr:rowOff>
    </xdr:to>
    <xdr:sp macro="" textlink="">
      <xdr:nvSpPr>
        <xdr:cNvPr id="195" name="rect">
          <a:extLst>
            <a:ext uri="{FF2B5EF4-FFF2-40B4-BE49-F238E27FC236}">
              <a16:creationId xmlns="" xmlns:a16="http://schemas.microsoft.com/office/drawing/2014/main" id="{FFE161DB-EFAB-4470-9323-CD4598C3AF6C}"/>
            </a:ext>
          </a:extLst>
        </xdr:cNvPr>
        <xdr:cNvSpPr/>
      </xdr:nvSpPr>
      <xdr:spPr>
        <a:xfrm>
          <a:off x="16314416" y="12058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25</xdr:row>
      <xdr:rowOff>0</xdr:rowOff>
    </xdr:from>
    <xdr:to>
      <xdr:col>35</xdr:col>
      <xdr:colOff>311681</xdr:colOff>
      <xdr:row>25</xdr:row>
      <xdr:rowOff>0</xdr:rowOff>
    </xdr:to>
    <xdr:sp macro="" textlink="">
      <xdr:nvSpPr>
        <xdr:cNvPr id="196" name="rect">
          <a:extLst>
            <a:ext uri="{FF2B5EF4-FFF2-40B4-BE49-F238E27FC236}">
              <a16:creationId xmlns="" xmlns:a16="http://schemas.microsoft.com/office/drawing/2014/main" id="{95749183-D0CA-4621-9F4A-251024FEA181}"/>
            </a:ext>
          </a:extLst>
        </xdr:cNvPr>
        <xdr:cNvSpPr/>
      </xdr:nvSpPr>
      <xdr:spPr>
        <a:xfrm>
          <a:off x="16314416" y="1282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24</xdr:row>
      <xdr:rowOff>0</xdr:rowOff>
    </xdr:from>
    <xdr:to>
      <xdr:col>35</xdr:col>
      <xdr:colOff>311681</xdr:colOff>
      <xdr:row>24</xdr:row>
      <xdr:rowOff>0</xdr:rowOff>
    </xdr:to>
    <xdr:sp macro="" textlink="">
      <xdr:nvSpPr>
        <xdr:cNvPr id="197" name="rect">
          <a:extLst>
            <a:ext uri="{FF2B5EF4-FFF2-40B4-BE49-F238E27FC236}">
              <a16:creationId xmlns="" xmlns:a16="http://schemas.microsoft.com/office/drawing/2014/main" id="{F6BB57A5-11E1-45A6-A17A-A3734D9156CC}"/>
            </a:ext>
          </a:extLst>
        </xdr:cNvPr>
        <xdr:cNvSpPr/>
      </xdr:nvSpPr>
      <xdr:spPr>
        <a:xfrm>
          <a:off x="16314416" y="12058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25</xdr:row>
      <xdr:rowOff>0</xdr:rowOff>
    </xdr:from>
    <xdr:to>
      <xdr:col>35</xdr:col>
      <xdr:colOff>311681</xdr:colOff>
      <xdr:row>25</xdr:row>
      <xdr:rowOff>0</xdr:rowOff>
    </xdr:to>
    <xdr:sp macro="" textlink="">
      <xdr:nvSpPr>
        <xdr:cNvPr id="198" name="rect">
          <a:extLst>
            <a:ext uri="{FF2B5EF4-FFF2-40B4-BE49-F238E27FC236}">
              <a16:creationId xmlns="" xmlns:a16="http://schemas.microsoft.com/office/drawing/2014/main" id="{BB2B1798-B61D-48EF-925D-5FEF5AABA7CF}"/>
            </a:ext>
          </a:extLst>
        </xdr:cNvPr>
        <xdr:cNvSpPr/>
      </xdr:nvSpPr>
      <xdr:spPr>
        <a:xfrm>
          <a:off x="16314416" y="128206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25</xdr:row>
      <xdr:rowOff>0</xdr:rowOff>
    </xdr:from>
    <xdr:to>
      <xdr:col>35</xdr:col>
      <xdr:colOff>311681</xdr:colOff>
      <xdr:row>25</xdr:row>
      <xdr:rowOff>0</xdr:rowOff>
    </xdr:to>
    <xdr:sp macro="" textlink="">
      <xdr:nvSpPr>
        <xdr:cNvPr id="199" name="rect">
          <a:extLst>
            <a:ext uri="{FF2B5EF4-FFF2-40B4-BE49-F238E27FC236}">
              <a16:creationId xmlns="" xmlns:a16="http://schemas.microsoft.com/office/drawing/2014/main" id="{9631A182-B3F3-4B7C-B24E-F2DCA9CF4B30}"/>
            </a:ext>
          </a:extLst>
        </xdr:cNvPr>
        <xdr:cNvSpPr/>
      </xdr:nvSpPr>
      <xdr:spPr>
        <a:xfrm>
          <a:off x="16314416" y="1282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200" name="rect">
          <a:extLst>
            <a:ext uri="{FF2B5EF4-FFF2-40B4-BE49-F238E27FC236}">
              <a16:creationId xmlns="" xmlns:a16="http://schemas.microsoft.com/office/drawing/2014/main" id="{CC0D7E15-1907-4151-B812-A1BF7DE95274}"/>
            </a:ext>
          </a:extLst>
        </xdr:cNvPr>
        <xdr:cNvSpPr/>
      </xdr:nvSpPr>
      <xdr:spPr>
        <a:xfrm>
          <a:off x="11542391" y="166020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30</xdr:row>
      <xdr:rowOff>0</xdr:rowOff>
    </xdr:from>
    <xdr:to>
      <xdr:col>26</xdr:col>
      <xdr:colOff>311681</xdr:colOff>
      <xdr:row>30</xdr:row>
      <xdr:rowOff>0</xdr:rowOff>
    </xdr:to>
    <xdr:sp macro="" textlink="">
      <xdr:nvSpPr>
        <xdr:cNvPr id="201" name="rect">
          <a:extLst>
            <a:ext uri="{FF2B5EF4-FFF2-40B4-BE49-F238E27FC236}">
              <a16:creationId xmlns="" xmlns:a16="http://schemas.microsoft.com/office/drawing/2014/main" id="{C2D9551A-35C2-4802-A036-24FA56D25F40}"/>
            </a:ext>
          </a:extLst>
        </xdr:cNvPr>
        <xdr:cNvSpPr/>
      </xdr:nvSpPr>
      <xdr:spPr>
        <a:xfrm>
          <a:off x="11542391" y="1660207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221460</xdr:colOff>
      <xdr:row>29</xdr:row>
      <xdr:rowOff>204789</xdr:rowOff>
    </xdr:from>
    <xdr:to>
      <xdr:col>26</xdr:col>
      <xdr:colOff>328614</xdr:colOff>
      <xdr:row>29</xdr:row>
      <xdr:rowOff>323851</xdr:rowOff>
    </xdr:to>
    <xdr:sp macro="" textlink="">
      <xdr:nvSpPr>
        <xdr:cNvPr id="202" name="Rectangle 201">
          <a:extLst>
            <a:ext uri="{FF2B5EF4-FFF2-40B4-BE49-F238E27FC236}">
              <a16:creationId xmlns="" xmlns:a16="http://schemas.microsoft.com/office/drawing/2014/main" id="{B83D22EE-23E1-4754-8B6E-BBCC978C6F41}"/>
            </a:ext>
          </a:extLst>
        </xdr:cNvPr>
        <xdr:cNvSpPr/>
      </xdr:nvSpPr>
      <xdr:spPr>
        <a:xfrm>
          <a:off x="11556210" y="1609248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225102</xdr:colOff>
      <xdr:row>28</xdr:row>
      <xdr:rowOff>498381</xdr:rowOff>
    </xdr:from>
    <xdr:to>
      <xdr:col>26</xdr:col>
      <xdr:colOff>332256</xdr:colOff>
      <xdr:row>28</xdr:row>
      <xdr:rowOff>622485</xdr:rowOff>
    </xdr:to>
    <xdr:sp macro="" textlink="">
      <xdr:nvSpPr>
        <xdr:cNvPr id="203" name="Rectangle 202">
          <a:extLst>
            <a:ext uri="{FF2B5EF4-FFF2-40B4-BE49-F238E27FC236}">
              <a16:creationId xmlns="" xmlns:a16="http://schemas.microsoft.com/office/drawing/2014/main" id="{8F6624CD-6C84-40AB-AB33-66340827148D}"/>
            </a:ext>
          </a:extLst>
        </xdr:cNvPr>
        <xdr:cNvSpPr/>
      </xdr:nvSpPr>
      <xdr:spPr>
        <a:xfrm>
          <a:off x="11559852" y="15690756"/>
          <a:ext cx="107154" cy="124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214316</xdr:colOff>
      <xdr:row>30</xdr:row>
      <xdr:rowOff>90488</xdr:rowOff>
    </xdr:from>
    <xdr:to>
      <xdr:col>26</xdr:col>
      <xdr:colOff>321470</xdr:colOff>
      <xdr:row>30</xdr:row>
      <xdr:rowOff>209550</xdr:rowOff>
    </xdr:to>
    <xdr:sp macro="" textlink="">
      <xdr:nvSpPr>
        <xdr:cNvPr id="204" name="Rectangle 203">
          <a:extLst>
            <a:ext uri="{FF2B5EF4-FFF2-40B4-BE49-F238E27FC236}">
              <a16:creationId xmlns="" xmlns:a16="http://schemas.microsoft.com/office/drawing/2014/main" id="{B57F971B-A830-4A56-A192-E8FD8418E414}"/>
            </a:ext>
          </a:extLst>
        </xdr:cNvPr>
        <xdr:cNvSpPr/>
      </xdr:nvSpPr>
      <xdr:spPr>
        <a:xfrm>
          <a:off x="11549066" y="1669256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207641</xdr:colOff>
      <xdr:row>63</xdr:row>
      <xdr:rowOff>0</xdr:rowOff>
    </xdr:from>
    <xdr:to>
      <xdr:col>35</xdr:col>
      <xdr:colOff>311681</xdr:colOff>
      <xdr:row>63</xdr:row>
      <xdr:rowOff>0</xdr:rowOff>
    </xdr:to>
    <xdr:sp macro="" textlink="">
      <xdr:nvSpPr>
        <xdr:cNvPr id="205" name="rect">
          <a:extLst>
            <a:ext uri="{FF2B5EF4-FFF2-40B4-BE49-F238E27FC236}">
              <a16:creationId xmlns="" xmlns:a16="http://schemas.microsoft.com/office/drawing/2014/main" id="{E8C99B3B-6E71-4C15-9D57-2E70A3D83D81}"/>
            </a:ext>
          </a:extLst>
        </xdr:cNvPr>
        <xdr:cNvSpPr/>
      </xdr:nvSpPr>
      <xdr:spPr>
        <a:xfrm>
          <a:off x="16314416" y="33118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62</xdr:row>
      <xdr:rowOff>190500</xdr:rowOff>
    </xdr:from>
    <xdr:to>
      <xdr:col>35</xdr:col>
      <xdr:colOff>311681</xdr:colOff>
      <xdr:row>62</xdr:row>
      <xdr:rowOff>190500</xdr:rowOff>
    </xdr:to>
    <xdr:sp macro="" textlink="">
      <xdr:nvSpPr>
        <xdr:cNvPr id="206" name="rect">
          <a:extLst>
            <a:ext uri="{FF2B5EF4-FFF2-40B4-BE49-F238E27FC236}">
              <a16:creationId xmlns="" xmlns:a16="http://schemas.microsoft.com/office/drawing/2014/main" id="{68AA6951-9BD4-4E5D-BABA-0E506998D8E7}"/>
            </a:ext>
          </a:extLst>
        </xdr:cNvPr>
        <xdr:cNvSpPr/>
      </xdr:nvSpPr>
      <xdr:spPr>
        <a:xfrm>
          <a:off x="16314416" y="325469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63</xdr:row>
      <xdr:rowOff>0</xdr:rowOff>
    </xdr:from>
    <xdr:to>
      <xdr:col>35</xdr:col>
      <xdr:colOff>311681</xdr:colOff>
      <xdr:row>63</xdr:row>
      <xdr:rowOff>0</xdr:rowOff>
    </xdr:to>
    <xdr:sp macro="" textlink="">
      <xdr:nvSpPr>
        <xdr:cNvPr id="207" name="rect">
          <a:extLst>
            <a:ext uri="{FF2B5EF4-FFF2-40B4-BE49-F238E27FC236}">
              <a16:creationId xmlns="" xmlns:a16="http://schemas.microsoft.com/office/drawing/2014/main" id="{1A007F11-DB3E-4623-9A58-D4377FF02130}"/>
            </a:ext>
          </a:extLst>
        </xdr:cNvPr>
        <xdr:cNvSpPr/>
      </xdr:nvSpPr>
      <xdr:spPr>
        <a:xfrm>
          <a:off x="16314416" y="3311842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62</xdr:row>
      <xdr:rowOff>190500</xdr:rowOff>
    </xdr:from>
    <xdr:to>
      <xdr:col>35</xdr:col>
      <xdr:colOff>311681</xdr:colOff>
      <xdr:row>62</xdr:row>
      <xdr:rowOff>190500</xdr:rowOff>
    </xdr:to>
    <xdr:sp macro="" textlink="">
      <xdr:nvSpPr>
        <xdr:cNvPr id="208" name="rect">
          <a:extLst>
            <a:ext uri="{FF2B5EF4-FFF2-40B4-BE49-F238E27FC236}">
              <a16:creationId xmlns="" xmlns:a16="http://schemas.microsoft.com/office/drawing/2014/main" id="{3C95CD52-BAFF-4889-BFD8-A240E8021968}"/>
            </a:ext>
          </a:extLst>
        </xdr:cNvPr>
        <xdr:cNvSpPr/>
      </xdr:nvSpPr>
      <xdr:spPr>
        <a:xfrm>
          <a:off x="16314416" y="325469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216221</xdr:colOff>
      <xdr:row>62</xdr:row>
      <xdr:rowOff>536258</xdr:rowOff>
    </xdr:from>
    <xdr:to>
      <xdr:col>35</xdr:col>
      <xdr:colOff>323375</xdr:colOff>
      <xdr:row>62</xdr:row>
      <xdr:rowOff>655320</xdr:rowOff>
    </xdr:to>
    <xdr:sp macro="" textlink="">
      <xdr:nvSpPr>
        <xdr:cNvPr id="209" name="Rectangle 208">
          <a:extLst>
            <a:ext uri="{FF2B5EF4-FFF2-40B4-BE49-F238E27FC236}">
              <a16:creationId xmlns="" xmlns:a16="http://schemas.microsoft.com/office/drawing/2014/main" id="{E6C8357F-6AFA-408D-BE98-CC670812FFA5}"/>
            </a:ext>
          </a:extLst>
        </xdr:cNvPr>
        <xdr:cNvSpPr/>
      </xdr:nvSpPr>
      <xdr:spPr>
        <a:xfrm>
          <a:off x="16322996" y="32892683"/>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207641</xdr:colOff>
      <xdr:row>62</xdr:row>
      <xdr:rowOff>0</xdr:rowOff>
    </xdr:from>
    <xdr:to>
      <xdr:col>35</xdr:col>
      <xdr:colOff>311681</xdr:colOff>
      <xdr:row>62</xdr:row>
      <xdr:rowOff>0</xdr:rowOff>
    </xdr:to>
    <xdr:sp macro="" textlink="">
      <xdr:nvSpPr>
        <xdr:cNvPr id="210" name="rect">
          <a:extLst>
            <a:ext uri="{FF2B5EF4-FFF2-40B4-BE49-F238E27FC236}">
              <a16:creationId xmlns="" xmlns:a16="http://schemas.microsoft.com/office/drawing/2014/main" id="{DDCB5AA5-D51E-4F19-896C-EFDD8478EC5D}"/>
            </a:ext>
          </a:extLst>
        </xdr:cNvPr>
        <xdr:cNvSpPr/>
      </xdr:nvSpPr>
      <xdr:spPr>
        <a:xfrm>
          <a:off x="16314416" y="32356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175155</xdr:colOff>
      <xdr:row>63</xdr:row>
      <xdr:rowOff>190500</xdr:rowOff>
    </xdr:from>
    <xdr:to>
      <xdr:col>35</xdr:col>
      <xdr:colOff>282268</xdr:colOff>
      <xdr:row>63</xdr:row>
      <xdr:rowOff>190500</xdr:rowOff>
    </xdr:to>
    <xdr:sp macro="" textlink="">
      <xdr:nvSpPr>
        <xdr:cNvPr id="211" name="rect">
          <a:extLst>
            <a:ext uri="{FF2B5EF4-FFF2-40B4-BE49-F238E27FC236}">
              <a16:creationId xmlns="" xmlns:a16="http://schemas.microsoft.com/office/drawing/2014/main" id="{0320662E-3400-4E7E-A0EB-63C90A9A1DD4}"/>
            </a:ext>
          </a:extLst>
        </xdr:cNvPr>
        <xdr:cNvSpPr/>
      </xdr:nvSpPr>
      <xdr:spPr>
        <a:xfrm>
          <a:off x="16281930" y="33308925"/>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62</xdr:row>
      <xdr:rowOff>0</xdr:rowOff>
    </xdr:from>
    <xdr:to>
      <xdr:col>35</xdr:col>
      <xdr:colOff>311681</xdr:colOff>
      <xdr:row>62</xdr:row>
      <xdr:rowOff>0</xdr:rowOff>
    </xdr:to>
    <xdr:sp macro="" textlink="">
      <xdr:nvSpPr>
        <xdr:cNvPr id="212" name="rect">
          <a:extLst>
            <a:ext uri="{FF2B5EF4-FFF2-40B4-BE49-F238E27FC236}">
              <a16:creationId xmlns="" xmlns:a16="http://schemas.microsoft.com/office/drawing/2014/main" id="{3CB54AEF-EE01-4D76-BAB6-CE021CBAE405}"/>
            </a:ext>
          </a:extLst>
        </xdr:cNvPr>
        <xdr:cNvSpPr/>
      </xdr:nvSpPr>
      <xdr:spPr>
        <a:xfrm>
          <a:off x="16314416" y="32356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63</xdr:row>
      <xdr:rowOff>0</xdr:rowOff>
    </xdr:from>
    <xdr:to>
      <xdr:col>35</xdr:col>
      <xdr:colOff>311681</xdr:colOff>
      <xdr:row>63</xdr:row>
      <xdr:rowOff>0</xdr:rowOff>
    </xdr:to>
    <xdr:sp macro="" textlink="">
      <xdr:nvSpPr>
        <xdr:cNvPr id="213" name="rect">
          <a:extLst>
            <a:ext uri="{FF2B5EF4-FFF2-40B4-BE49-F238E27FC236}">
              <a16:creationId xmlns="" xmlns:a16="http://schemas.microsoft.com/office/drawing/2014/main" id="{60F53F2A-DB74-49F7-9585-8B4C0BEB5A00}"/>
            </a:ext>
          </a:extLst>
        </xdr:cNvPr>
        <xdr:cNvSpPr/>
      </xdr:nvSpPr>
      <xdr:spPr>
        <a:xfrm>
          <a:off x="16314416" y="33118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62</xdr:row>
      <xdr:rowOff>0</xdr:rowOff>
    </xdr:from>
    <xdr:to>
      <xdr:col>35</xdr:col>
      <xdr:colOff>311681</xdr:colOff>
      <xdr:row>62</xdr:row>
      <xdr:rowOff>0</xdr:rowOff>
    </xdr:to>
    <xdr:sp macro="" textlink="">
      <xdr:nvSpPr>
        <xdr:cNvPr id="214" name="rect">
          <a:extLst>
            <a:ext uri="{FF2B5EF4-FFF2-40B4-BE49-F238E27FC236}">
              <a16:creationId xmlns="" xmlns:a16="http://schemas.microsoft.com/office/drawing/2014/main" id="{E1EFE76B-2ACA-4BBB-85C8-0FB95DAC075C}"/>
            </a:ext>
          </a:extLst>
        </xdr:cNvPr>
        <xdr:cNvSpPr/>
      </xdr:nvSpPr>
      <xdr:spPr>
        <a:xfrm>
          <a:off x="16314416" y="32356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63</xdr:row>
      <xdr:rowOff>0</xdr:rowOff>
    </xdr:from>
    <xdr:to>
      <xdr:col>35</xdr:col>
      <xdr:colOff>311681</xdr:colOff>
      <xdr:row>63</xdr:row>
      <xdr:rowOff>0</xdr:rowOff>
    </xdr:to>
    <xdr:sp macro="" textlink="">
      <xdr:nvSpPr>
        <xdr:cNvPr id="215" name="rect">
          <a:extLst>
            <a:ext uri="{FF2B5EF4-FFF2-40B4-BE49-F238E27FC236}">
              <a16:creationId xmlns="" xmlns:a16="http://schemas.microsoft.com/office/drawing/2014/main" id="{41530004-D169-469A-9FBF-F4BD7857EA1B}"/>
            </a:ext>
          </a:extLst>
        </xdr:cNvPr>
        <xdr:cNvSpPr/>
      </xdr:nvSpPr>
      <xdr:spPr>
        <a:xfrm>
          <a:off x="16314416" y="3311842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35</xdr:col>
      <xdr:colOff>207641</xdr:colOff>
      <xdr:row>63</xdr:row>
      <xdr:rowOff>0</xdr:rowOff>
    </xdr:from>
    <xdr:to>
      <xdr:col>35</xdr:col>
      <xdr:colOff>311681</xdr:colOff>
      <xdr:row>63</xdr:row>
      <xdr:rowOff>0</xdr:rowOff>
    </xdr:to>
    <xdr:sp macro="" textlink="">
      <xdr:nvSpPr>
        <xdr:cNvPr id="216" name="rect">
          <a:extLst>
            <a:ext uri="{FF2B5EF4-FFF2-40B4-BE49-F238E27FC236}">
              <a16:creationId xmlns="" xmlns:a16="http://schemas.microsoft.com/office/drawing/2014/main" id="{02761281-FDB0-4508-AA88-FD5B493F66A4}"/>
            </a:ext>
          </a:extLst>
        </xdr:cNvPr>
        <xdr:cNvSpPr/>
      </xdr:nvSpPr>
      <xdr:spPr>
        <a:xfrm>
          <a:off x="16314416" y="33118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226222</xdr:colOff>
      <xdr:row>63</xdr:row>
      <xdr:rowOff>669272</xdr:rowOff>
    </xdr:from>
    <xdr:to>
      <xdr:col>26</xdr:col>
      <xdr:colOff>333376</xdr:colOff>
      <xdr:row>63</xdr:row>
      <xdr:rowOff>740709</xdr:rowOff>
    </xdr:to>
    <xdr:sp macro="" textlink="">
      <xdr:nvSpPr>
        <xdr:cNvPr id="217" name="Rectangle 216">
          <a:extLst>
            <a:ext uri="{FF2B5EF4-FFF2-40B4-BE49-F238E27FC236}">
              <a16:creationId xmlns="" xmlns:a16="http://schemas.microsoft.com/office/drawing/2014/main" id="{34E4B87E-0278-4CCA-96F5-0295C3724D77}"/>
            </a:ext>
          </a:extLst>
        </xdr:cNvPr>
        <xdr:cNvSpPr/>
      </xdr:nvSpPr>
      <xdr:spPr>
        <a:xfrm>
          <a:off x="11560972" y="33711497"/>
          <a:ext cx="107154" cy="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223281</xdr:colOff>
      <xdr:row>63</xdr:row>
      <xdr:rowOff>327492</xdr:rowOff>
    </xdr:from>
    <xdr:to>
      <xdr:col>26</xdr:col>
      <xdr:colOff>330435</xdr:colOff>
      <xdr:row>63</xdr:row>
      <xdr:rowOff>446554</xdr:rowOff>
    </xdr:to>
    <xdr:sp macro="" textlink="">
      <xdr:nvSpPr>
        <xdr:cNvPr id="218" name="Rectangle 217">
          <a:extLst>
            <a:ext uri="{FF2B5EF4-FFF2-40B4-BE49-F238E27FC236}">
              <a16:creationId xmlns="" xmlns:a16="http://schemas.microsoft.com/office/drawing/2014/main" id="{6C9FCA9E-2BA0-4517-9F3D-9DD24886C2A8}"/>
            </a:ext>
          </a:extLst>
        </xdr:cNvPr>
        <xdr:cNvSpPr/>
      </xdr:nvSpPr>
      <xdr:spPr>
        <a:xfrm>
          <a:off x="11558031" y="33445917"/>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201009</xdr:colOff>
      <xdr:row>62</xdr:row>
      <xdr:rowOff>658067</xdr:rowOff>
    </xdr:from>
    <xdr:to>
      <xdr:col>26</xdr:col>
      <xdr:colOff>349063</xdr:colOff>
      <xdr:row>63</xdr:row>
      <xdr:rowOff>47625</xdr:rowOff>
    </xdr:to>
    <xdr:sp macro="" textlink="">
      <xdr:nvSpPr>
        <xdr:cNvPr id="219" name="Rectangle 218">
          <a:extLst>
            <a:ext uri="{FF2B5EF4-FFF2-40B4-BE49-F238E27FC236}">
              <a16:creationId xmlns="" xmlns:a16="http://schemas.microsoft.com/office/drawing/2014/main" id="{82E977FF-6754-4B44-A93B-9C40F64F52DE}"/>
            </a:ext>
          </a:extLst>
        </xdr:cNvPr>
        <xdr:cNvSpPr/>
      </xdr:nvSpPr>
      <xdr:spPr>
        <a:xfrm>
          <a:off x="11535759" y="33014492"/>
          <a:ext cx="148054" cy="1515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172961</xdr:colOff>
      <xdr:row>63</xdr:row>
      <xdr:rowOff>190500</xdr:rowOff>
    </xdr:from>
    <xdr:to>
      <xdr:col>26</xdr:col>
      <xdr:colOff>277001</xdr:colOff>
      <xdr:row>63</xdr:row>
      <xdr:rowOff>190500</xdr:rowOff>
    </xdr:to>
    <xdr:sp macro="" textlink="">
      <xdr:nvSpPr>
        <xdr:cNvPr id="220" name="rect">
          <a:extLst>
            <a:ext uri="{FF2B5EF4-FFF2-40B4-BE49-F238E27FC236}">
              <a16:creationId xmlns="" xmlns:a16="http://schemas.microsoft.com/office/drawing/2014/main" id="{CCF3619A-2AF3-4FC4-B75C-FADF269FC271}"/>
            </a:ext>
          </a:extLst>
        </xdr:cNvPr>
        <xdr:cNvSpPr/>
      </xdr:nvSpPr>
      <xdr:spPr>
        <a:xfrm>
          <a:off x="11507711" y="333089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83</xdr:row>
      <xdr:rowOff>0</xdr:rowOff>
    </xdr:from>
    <xdr:to>
      <xdr:col>26</xdr:col>
      <xdr:colOff>311681</xdr:colOff>
      <xdr:row>83</xdr:row>
      <xdr:rowOff>0</xdr:rowOff>
    </xdr:to>
    <xdr:sp macro="" textlink="">
      <xdr:nvSpPr>
        <xdr:cNvPr id="221" name="rect">
          <a:extLst>
            <a:ext uri="{FF2B5EF4-FFF2-40B4-BE49-F238E27FC236}">
              <a16:creationId xmlns="" xmlns:a16="http://schemas.microsoft.com/office/drawing/2014/main" id="{4F0B454C-8C7C-42AD-9E0B-355B4C56B01C}"/>
            </a:ext>
          </a:extLst>
        </xdr:cNvPr>
        <xdr:cNvSpPr/>
      </xdr:nvSpPr>
      <xdr:spPr>
        <a:xfrm>
          <a:off x="11542391" y="44443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83</xdr:row>
      <xdr:rowOff>0</xdr:rowOff>
    </xdr:from>
    <xdr:to>
      <xdr:col>26</xdr:col>
      <xdr:colOff>311681</xdr:colOff>
      <xdr:row>83</xdr:row>
      <xdr:rowOff>0</xdr:rowOff>
    </xdr:to>
    <xdr:sp macro="" textlink="">
      <xdr:nvSpPr>
        <xdr:cNvPr id="222" name="rect">
          <a:extLst>
            <a:ext uri="{FF2B5EF4-FFF2-40B4-BE49-F238E27FC236}">
              <a16:creationId xmlns="" xmlns:a16="http://schemas.microsoft.com/office/drawing/2014/main" id="{26460E28-E307-4685-ABEA-1E8DF2F6CAE2}"/>
            </a:ext>
          </a:extLst>
        </xdr:cNvPr>
        <xdr:cNvSpPr/>
      </xdr:nvSpPr>
      <xdr:spPr>
        <a:xfrm>
          <a:off x="11542391" y="444436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221460</xdr:colOff>
      <xdr:row>82</xdr:row>
      <xdr:rowOff>204789</xdr:rowOff>
    </xdr:from>
    <xdr:to>
      <xdr:col>26</xdr:col>
      <xdr:colOff>328614</xdr:colOff>
      <xdr:row>82</xdr:row>
      <xdr:rowOff>323851</xdr:rowOff>
    </xdr:to>
    <xdr:sp macro="" textlink="">
      <xdr:nvSpPr>
        <xdr:cNvPr id="223" name="Rectangle 222">
          <a:extLst>
            <a:ext uri="{FF2B5EF4-FFF2-40B4-BE49-F238E27FC236}">
              <a16:creationId xmlns="" xmlns:a16="http://schemas.microsoft.com/office/drawing/2014/main" id="{346A1388-7F17-4845-9770-7FB6C76CA9BE}"/>
            </a:ext>
          </a:extLst>
        </xdr:cNvPr>
        <xdr:cNvSpPr/>
      </xdr:nvSpPr>
      <xdr:spPr>
        <a:xfrm>
          <a:off x="11556210" y="4409598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214316</xdr:colOff>
      <xdr:row>82</xdr:row>
      <xdr:rowOff>659662</xdr:rowOff>
    </xdr:from>
    <xdr:to>
      <xdr:col>26</xdr:col>
      <xdr:colOff>321470</xdr:colOff>
      <xdr:row>83</xdr:row>
      <xdr:rowOff>12078</xdr:rowOff>
    </xdr:to>
    <xdr:sp macro="" textlink="">
      <xdr:nvSpPr>
        <xdr:cNvPr id="224" name="Rectangle 223">
          <a:extLst>
            <a:ext uri="{FF2B5EF4-FFF2-40B4-BE49-F238E27FC236}">
              <a16:creationId xmlns="" xmlns:a16="http://schemas.microsoft.com/office/drawing/2014/main" id="{CA0E349F-A21D-4209-ADBC-99823A315416}"/>
            </a:ext>
          </a:extLst>
        </xdr:cNvPr>
        <xdr:cNvSpPr/>
      </xdr:nvSpPr>
      <xdr:spPr>
        <a:xfrm>
          <a:off x="11549066" y="44446087"/>
          <a:ext cx="107154" cy="964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83</xdr:row>
      <xdr:rowOff>0</xdr:rowOff>
    </xdr:from>
    <xdr:to>
      <xdr:col>26</xdr:col>
      <xdr:colOff>311681</xdr:colOff>
      <xdr:row>83</xdr:row>
      <xdr:rowOff>0</xdr:rowOff>
    </xdr:to>
    <xdr:sp macro="" textlink="">
      <xdr:nvSpPr>
        <xdr:cNvPr id="225" name="rect">
          <a:extLst>
            <a:ext uri="{FF2B5EF4-FFF2-40B4-BE49-F238E27FC236}">
              <a16:creationId xmlns="" xmlns:a16="http://schemas.microsoft.com/office/drawing/2014/main" id="{1F41B933-C0CF-416E-B91E-BD44633EAE4B}"/>
            </a:ext>
          </a:extLst>
        </xdr:cNvPr>
        <xdr:cNvSpPr/>
      </xdr:nvSpPr>
      <xdr:spPr>
        <a:xfrm>
          <a:off x="11542391" y="44443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82</xdr:row>
      <xdr:rowOff>190500</xdr:rowOff>
    </xdr:from>
    <xdr:to>
      <xdr:col>26</xdr:col>
      <xdr:colOff>311681</xdr:colOff>
      <xdr:row>82</xdr:row>
      <xdr:rowOff>190500</xdr:rowOff>
    </xdr:to>
    <xdr:sp macro="" textlink="">
      <xdr:nvSpPr>
        <xdr:cNvPr id="226" name="rect">
          <a:extLst>
            <a:ext uri="{FF2B5EF4-FFF2-40B4-BE49-F238E27FC236}">
              <a16:creationId xmlns="" xmlns:a16="http://schemas.microsoft.com/office/drawing/2014/main" id="{B39FDBA6-AE9E-4952-BBA8-689A68B3CE0E}"/>
            </a:ext>
          </a:extLst>
        </xdr:cNvPr>
        <xdr:cNvSpPr/>
      </xdr:nvSpPr>
      <xdr:spPr>
        <a:xfrm>
          <a:off x="11542391" y="44081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83</xdr:row>
      <xdr:rowOff>0</xdr:rowOff>
    </xdr:from>
    <xdr:to>
      <xdr:col>26</xdr:col>
      <xdr:colOff>311681</xdr:colOff>
      <xdr:row>83</xdr:row>
      <xdr:rowOff>0</xdr:rowOff>
    </xdr:to>
    <xdr:sp macro="" textlink="">
      <xdr:nvSpPr>
        <xdr:cNvPr id="227" name="rect">
          <a:extLst>
            <a:ext uri="{FF2B5EF4-FFF2-40B4-BE49-F238E27FC236}">
              <a16:creationId xmlns="" xmlns:a16="http://schemas.microsoft.com/office/drawing/2014/main" id="{098A29F4-836D-4E5D-8E12-B2DFBAF45A19}"/>
            </a:ext>
          </a:extLst>
        </xdr:cNvPr>
        <xdr:cNvSpPr/>
      </xdr:nvSpPr>
      <xdr:spPr>
        <a:xfrm>
          <a:off x="11542391" y="444436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82</xdr:row>
      <xdr:rowOff>190500</xdr:rowOff>
    </xdr:from>
    <xdr:to>
      <xdr:col>26</xdr:col>
      <xdr:colOff>311681</xdr:colOff>
      <xdr:row>82</xdr:row>
      <xdr:rowOff>190500</xdr:rowOff>
    </xdr:to>
    <xdr:sp macro="" textlink="">
      <xdr:nvSpPr>
        <xdr:cNvPr id="228" name="rect">
          <a:extLst>
            <a:ext uri="{FF2B5EF4-FFF2-40B4-BE49-F238E27FC236}">
              <a16:creationId xmlns="" xmlns:a16="http://schemas.microsoft.com/office/drawing/2014/main" id="{F7285894-B434-47AD-BD5D-10921B868BFA}"/>
            </a:ext>
          </a:extLst>
        </xdr:cNvPr>
        <xdr:cNvSpPr/>
      </xdr:nvSpPr>
      <xdr:spPr>
        <a:xfrm>
          <a:off x="11542391" y="44081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82</xdr:row>
      <xdr:rowOff>0</xdr:rowOff>
    </xdr:from>
    <xdr:to>
      <xdr:col>26</xdr:col>
      <xdr:colOff>311681</xdr:colOff>
      <xdr:row>82</xdr:row>
      <xdr:rowOff>0</xdr:rowOff>
    </xdr:to>
    <xdr:sp macro="" textlink="">
      <xdr:nvSpPr>
        <xdr:cNvPr id="229" name="rect">
          <a:extLst>
            <a:ext uri="{FF2B5EF4-FFF2-40B4-BE49-F238E27FC236}">
              <a16:creationId xmlns="" xmlns:a16="http://schemas.microsoft.com/office/drawing/2014/main" id="{469148B3-E189-4B8A-80EE-C9172CF72971}"/>
            </a:ext>
          </a:extLst>
        </xdr:cNvPr>
        <xdr:cNvSpPr/>
      </xdr:nvSpPr>
      <xdr:spPr>
        <a:xfrm>
          <a:off x="11542391" y="438912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82</xdr:row>
      <xdr:rowOff>0</xdr:rowOff>
    </xdr:from>
    <xdr:to>
      <xdr:col>26</xdr:col>
      <xdr:colOff>311681</xdr:colOff>
      <xdr:row>82</xdr:row>
      <xdr:rowOff>0</xdr:rowOff>
    </xdr:to>
    <xdr:sp macro="" textlink="">
      <xdr:nvSpPr>
        <xdr:cNvPr id="230" name="rect">
          <a:extLst>
            <a:ext uri="{FF2B5EF4-FFF2-40B4-BE49-F238E27FC236}">
              <a16:creationId xmlns="" xmlns:a16="http://schemas.microsoft.com/office/drawing/2014/main" id="{09CAE8B1-41E4-49A8-81FD-9F9DF1973125}"/>
            </a:ext>
          </a:extLst>
        </xdr:cNvPr>
        <xdr:cNvSpPr/>
      </xdr:nvSpPr>
      <xdr:spPr>
        <a:xfrm>
          <a:off x="11542391" y="438912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82</xdr:row>
      <xdr:rowOff>0</xdr:rowOff>
    </xdr:from>
    <xdr:to>
      <xdr:col>26</xdr:col>
      <xdr:colOff>311681</xdr:colOff>
      <xdr:row>82</xdr:row>
      <xdr:rowOff>0</xdr:rowOff>
    </xdr:to>
    <xdr:sp macro="" textlink="">
      <xdr:nvSpPr>
        <xdr:cNvPr id="231" name="rect">
          <a:extLst>
            <a:ext uri="{FF2B5EF4-FFF2-40B4-BE49-F238E27FC236}">
              <a16:creationId xmlns="" xmlns:a16="http://schemas.microsoft.com/office/drawing/2014/main" id="{CAEA5D90-5AA0-4C11-9B51-1D6B8A791E0F}"/>
            </a:ext>
          </a:extLst>
        </xdr:cNvPr>
        <xdr:cNvSpPr/>
      </xdr:nvSpPr>
      <xdr:spPr>
        <a:xfrm>
          <a:off x="11542391" y="438912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84</xdr:row>
      <xdr:rowOff>0</xdr:rowOff>
    </xdr:from>
    <xdr:to>
      <xdr:col>34</xdr:col>
      <xdr:colOff>311681</xdr:colOff>
      <xdr:row>84</xdr:row>
      <xdr:rowOff>0</xdr:rowOff>
    </xdr:to>
    <xdr:sp macro="" textlink="">
      <xdr:nvSpPr>
        <xdr:cNvPr id="232" name="rect">
          <a:extLst>
            <a:ext uri="{FF2B5EF4-FFF2-40B4-BE49-F238E27FC236}">
              <a16:creationId xmlns="" xmlns:a16="http://schemas.microsoft.com/office/drawing/2014/main" id="{A3EC4489-E3D6-478B-9CF6-EF4AAF818167}"/>
            </a:ext>
          </a:extLst>
        </xdr:cNvPr>
        <xdr:cNvSpPr/>
      </xdr:nvSpPr>
      <xdr:spPr>
        <a:xfrm>
          <a:off x="15714341" y="45129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83</xdr:row>
      <xdr:rowOff>0</xdr:rowOff>
    </xdr:from>
    <xdr:to>
      <xdr:col>34</xdr:col>
      <xdr:colOff>311681</xdr:colOff>
      <xdr:row>83</xdr:row>
      <xdr:rowOff>0</xdr:rowOff>
    </xdr:to>
    <xdr:sp macro="" textlink="">
      <xdr:nvSpPr>
        <xdr:cNvPr id="233" name="rect">
          <a:extLst>
            <a:ext uri="{FF2B5EF4-FFF2-40B4-BE49-F238E27FC236}">
              <a16:creationId xmlns="" xmlns:a16="http://schemas.microsoft.com/office/drawing/2014/main" id="{4836A63B-CBDF-4620-90FD-DDFCAF179222}"/>
            </a:ext>
          </a:extLst>
        </xdr:cNvPr>
        <xdr:cNvSpPr/>
      </xdr:nvSpPr>
      <xdr:spPr>
        <a:xfrm>
          <a:off x="15714341" y="44443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84</xdr:row>
      <xdr:rowOff>0</xdr:rowOff>
    </xdr:from>
    <xdr:to>
      <xdr:col>34</xdr:col>
      <xdr:colOff>311681</xdr:colOff>
      <xdr:row>84</xdr:row>
      <xdr:rowOff>0</xdr:rowOff>
    </xdr:to>
    <xdr:sp macro="" textlink="">
      <xdr:nvSpPr>
        <xdr:cNvPr id="234" name="rect">
          <a:extLst>
            <a:ext uri="{FF2B5EF4-FFF2-40B4-BE49-F238E27FC236}">
              <a16:creationId xmlns="" xmlns:a16="http://schemas.microsoft.com/office/drawing/2014/main" id="{9993F393-E9D2-4F22-8005-8335D965A909}"/>
            </a:ext>
          </a:extLst>
        </xdr:cNvPr>
        <xdr:cNvSpPr/>
      </xdr:nvSpPr>
      <xdr:spPr>
        <a:xfrm>
          <a:off x="15714341" y="451294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83</xdr:row>
      <xdr:rowOff>0</xdr:rowOff>
    </xdr:from>
    <xdr:to>
      <xdr:col>34</xdr:col>
      <xdr:colOff>311681</xdr:colOff>
      <xdr:row>83</xdr:row>
      <xdr:rowOff>0</xdr:rowOff>
    </xdr:to>
    <xdr:sp macro="" textlink="">
      <xdr:nvSpPr>
        <xdr:cNvPr id="235" name="rect">
          <a:extLst>
            <a:ext uri="{FF2B5EF4-FFF2-40B4-BE49-F238E27FC236}">
              <a16:creationId xmlns="" xmlns:a16="http://schemas.microsoft.com/office/drawing/2014/main" id="{B6DC565C-57B7-46F3-A373-A82B9F93B944}"/>
            </a:ext>
          </a:extLst>
        </xdr:cNvPr>
        <xdr:cNvSpPr/>
      </xdr:nvSpPr>
      <xdr:spPr>
        <a:xfrm>
          <a:off x="15714341" y="44443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84</xdr:row>
      <xdr:rowOff>0</xdr:rowOff>
    </xdr:from>
    <xdr:to>
      <xdr:col>34</xdr:col>
      <xdr:colOff>311681</xdr:colOff>
      <xdr:row>84</xdr:row>
      <xdr:rowOff>0</xdr:rowOff>
    </xdr:to>
    <xdr:sp macro="" textlink="">
      <xdr:nvSpPr>
        <xdr:cNvPr id="236" name="rect">
          <a:extLst>
            <a:ext uri="{FF2B5EF4-FFF2-40B4-BE49-F238E27FC236}">
              <a16:creationId xmlns="" xmlns:a16="http://schemas.microsoft.com/office/drawing/2014/main" id="{AFA0CF39-9DBE-4D52-A5FB-CAF368DC7115}"/>
            </a:ext>
          </a:extLst>
        </xdr:cNvPr>
        <xdr:cNvSpPr/>
      </xdr:nvSpPr>
      <xdr:spPr>
        <a:xfrm>
          <a:off x="15714341" y="45129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84</xdr:row>
      <xdr:rowOff>0</xdr:rowOff>
    </xdr:from>
    <xdr:to>
      <xdr:col>34</xdr:col>
      <xdr:colOff>311681</xdr:colOff>
      <xdr:row>84</xdr:row>
      <xdr:rowOff>0</xdr:rowOff>
    </xdr:to>
    <xdr:sp macro="" textlink="">
      <xdr:nvSpPr>
        <xdr:cNvPr id="237" name="rect">
          <a:extLst>
            <a:ext uri="{FF2B5EF4-FFF2-40B4-BE49-F238E27FC236}">
              <a16:creationId xmlns="" xmlns:a16="http://schemas.microsoft.com/office/drawing/2014/main" id="{4E849D99-5E58-407E-B5DC-C359D4D1DD6B}"/>
            </a:ext>
          </a:extLst>
        </xdr:cNvPr>
        <xdr:cNvSpPr/>
      </xdr:nvSpPr>
      <xdr:spPr>
        <a:xfrm>
          <a:off x="15714341" y="451294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214316</xdr:colOff>
      <xdr:row>84</xdr:row>
      <xdr:rowOff>90488</xdr:rowOff>
    </xdr:from>
    <xdr:to>
      <xdr:col>34</xdr:col>
      <xdr:colOff>321470</xdr:colOff>
      <xdr:row>84</xdr:row>
      <xdr:rowOff>209550</xdr:rowOff>
    </xdr:to>
    <xdr:sp macro="" textlink="">
      <xdr:nvSpPr>
        <xdr:cNvPr id="238" name="Rectangle 237">
          <a:extLst>
            <a:ext uri="{FF2B5EF4-FFF2-40B4-BE49-F238E27FC236}">
              <a16:creationId xmlns="" xmlns:a16="http://schemas.microsoft.com/office/drawing/2014/main" id="{9DF81A0D-F24B-4385-9FE8-24C6301CF886}"/>
            </a:ext>
          </a:extLst>
        </xdr:cNvPr>
        <xdr:cNvSpPr/>
      </xdr:nvSpPr>
      <xdr:spPr>
        <a:xfrm>
          <a:off x="15721016" y="4521993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207641</xdr:colOff>
      <xdr:row>83</xdr:row>
      <xdr:rowOff>0</xdr:rowOff>
    </xdr:from>
    <xdr:to>
      <xdr:col>34</xdr:col>
      <xdr:colOff>311681</xdr:colOff>
      <xdr:row>83</xdr:row>
      <xdr:rowOff>0</xdr:rowOff>
    </xdr:to>
    <xdr:sp macro="" textlink="">
      <xdr:nvSpPr>
        <xdr:cNvPr id="239" name="rect">
          <a:extLst>
            <a:ext uri="{FF2B5EF4-FFF2-40B4-BE49-F238E27FC236}">
              <a16:creationId xmlns="" xmlns:a16="http://schemas.microsoft.com/office/drawing/2014/main" id="{15908766-DCA1-4B72-B2B5-A38EB6F9B2D2}"/>
            </a:ext>
          </a:extLst>
        </xdr:cNvPr>
        <xdr:cNvSpPr/>
      </xdr:nvSpPr>
      <xdr:spPr>
        <a:xfrm>
          <a:off x="15714341" y="44443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175155</xdr:colOff>
      <xdr:row>84</xdr:row>
      <xdr:rowOff>190500</xdr:rowOff>
    </xdr:from>
    <xdr:to>
      <xdr:col>34</xdr:col>
      <xdr:colOff>282268</xdr:colOff>
      <xdr:row>84</xdr:row>
      <xdr:rowOff>190500</xdr:rowOff>
    </xdr:to>
    <xdr:sp macro="" textlink="">
      <xdr:nvSpPr>
        <xdr:cNvPr id="240" name="rect">
          <a:extLst>
            <a:ext uri="{FF2B5EF4-FFF2-40B4-BE49-F238E27FC236}">
              <a16:creationId xmlns="" xmlns:a16="http://schemas.microsoft.com/office/drawing/2014/main" id="{380B06CD-D0EC-4EBB-A335-66234BED7541}"/>
            </a:ext>
          </a:extLst>
        </xdr:cNvPr>
        <xdr:cNvSpPr/>
      </xdr:nvSpPr>
      <xdr:spPr>
        <a:xfrm>
          <a:off x="15681855" y="45319950"/>
          <a:ext cx="107113"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83</xdr:row>
      <xdr:rowOff>0</xdr:rowOff>
    </xdr:from>
    <xdr:to>
      <xdr:col>34</xdr:col>
      <xdr:colOff>311681</xdr:colOff>
      <xdr:row>83</xdr:row>
      <xdr:rowOff>0</xdr:rowOff>
    </xdr:to>
    <xdr:sp macro="" textlink="">
      <xdr:nvSpPr>
        <xdr:cNvPr id="241" name="rect">
          <a:extLst>
            <a:ext uri="{FF2B5EF4-FFF2-40B4-BE49-F238E27FC236}">
              <a16:creationId xmlns="" xmlns:a16="http://schemas.microsoft.com/office/drawing/2014/main" id="{CBADB109-B744-49F9-B4E6-33BF9D769E35}"/>
            </a:ext>
          </a:extLst>
        </xdr:cNvPr>
        <xdr:cNvSpPr/>
      </xdr:nvSpPr>
      <xdr:spPr>
        <a:xfrm>
          <a:off x="15714341" y="44443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223843</xdr:colOff>
      <xdr:row>83</xdr:row>
      <xdr:rowOff>122985</xdr:rowOff>
    </xdr:from>
    <xdr:to>
      <xdr:col>34</xdr:col>
      <xdr:colOff>330997</xdr:colOff>
      <xdr:row>83</xdr:row>
      <xdr:rowOff>137272</xdr:rowOff>
    </xdr:to>
    <xdr:sp macro="" textlink="">
      <xdr:nvSpPr>
        <xdr:cNvPr id="242" name="Rectangle 241">
          <a:extLst>
            <a:ext uri="{FF2B5EF4-FFF2-40B4-BE49-F238E27FC236}">
              <a16:creationId xmlns="" xmlns:a16="http://schemas.microsoft.com/office/drawing/2014/main" id="{3749167D-0F7D-4A4B-A152-CBE50AE461AA}"/>
            </a:ext>
          </a:extLst>
        </xdr:cNvPr>
        <xdr:cNvSpPr/>
      </xdr:nvSpPr>
      <xdr:spPr>
        <a:xfrm>
          <a:off x="15730543" y="44566635"/>
          <a:ext cx="107154" cy="1428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207641</xdr:colOff>
      <xdr:row>84</xdr:row>
      <xdr:rowOff>0</xdr:rowOff>
    </xdr:from>
    <xdr:to>
      <xdr:col>34</xdr:col>
      <xdr:colOff>311681</xdr:colOff>
      <xdr:row>84</xdr:row>
      <xdr:rowOff>0</xdr:rowOff>
    </xdr:to>
    <xdr:sp macro="" textlink="">
      <xdr:nvSpPr>
        <xdr:cNvPr id="243" name="rect">
          <a:extLst>
            <a:ext uri="{FF2B5EF4-FFF2-40B4-BE49-F238E27FC236}">
              <a16:creationId xmlns="" xmlns:a16="http://schemas.microsoft.com/office/drawing/2014/main" id="{F81E33E2-AC6E-4337-88D1-4F022183A68B}"/>
            </a:ext>
          </a:extLst>
        </xdr:cNvPr>
        <xdr:cNvSpPr/>
      </xdr:nvSpPr>
      <xdr:spPr>
        <a:xfrm>
          <a:off x="15714341" y="45129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84</xdr:row>
      <xdr:rowOff>0</xdr:rowOff>
    </xdr:from>
    <xdr:to>
      <xdr:col>34</xdr:col>
      <xdr:colOff>311681</xdr:colOff>
      <xdr:row>84</xdr:row>
      <xdr:rowOff>0</xdr:rowOff>
    </xdr:to>
    <xdr:sp macro="" textlink="">
      <xdr:nvSpPr>
        <xdr:cNvPr id="244" name="rect">
          <a:extLst>
            <a:ext uri="{FF2B5EF4-FFF2-40B4-BE49-F238E27FC236}">
              <a16:creationId xmlns="" xmlns:a16="http://schemas.microsoft.com/office/drawing/2014/main" id="{448234D7-D94E-4D37-8FFF-3EFF9936AC73}"/>
            </a:ext>
          </a:extLst>
        </xdr:cNvPr>
        <xdr:cNvSpPr/>
      </xdr:nvSpPr>
      <xdr:spPr>
        <a:xfrm>
          <a:off x="15714341" y="4512945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214316</xdr:colOff>
      <xdr:row>84</xdr:row>
      <xdr:rowOff>90488</xdr:rowOff>
    </xdr:from>
    <xdr:to>
      <xdr:col>34</xdr:col>
      <xdr:colOff>321470</xdr:colOff>
      <xdr:row>84</xdr:row>
      <xdr:rowOff>209550</xdr:rowOff>
    </xdr:to>
    <xdr:sp macro="" textlink="">
      <xdr:nvSpPr>
        <xdr:cNvPr id="245" name="Rectangle 244">
          <a:extLst>
            <a:ext uri="{FF2B5EF4-FFF2-40B4-BE49-F238E27FC236}">
              <a16:creationId xmlns="" xmlns:a16="http://schemas.microsoft.com/office/drawing/2014/main" id="{919FC9B4-C1AE-41D6-B9A9-065201E8FE08}"/>
            </a:ext>
          </a:extLst>
        </xdr:cNvPr>
        <xdr:cNvSpPr/>
      </xdr:nvSpPr>
      <xdr:spPr>
        <a:xfrm>
          <a:off x="15721016" y="4521993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177350</xdr:colOff>
      <xdr:row>83</xdr:row>
      <xdr:rowOff>571500</xdr:rowOff>
    </xdr:from>
    <xdr:to>
      <xdr:col>34</xdr:col>
      <xdr:colOff>311681</xdr:colOff>
      <xdr:row>83</xdr:row>
      <xdr:rowOff>571500</xdr:rowOff>
    </xdr:to>
    <xdr:sp macro="" textlink="">
      <xdr:nvSpPr>
        <xdr:cNvPr id="246" name="rect">
          <a:extLst>
            <a:ext uri="{FF2B5EF4-FFF2-40B4-BE49-F238E27FC236}">
              <a16:creationId xmlns="" xmlns:a16="http://schemas.microsoft.com/office/drawing/2014/main" id="{CFAE4F0B-8841-47BC-A06C-EA2E53E25AB7}"/>
            </a:ext>
          </a:extLst>
        </xdr:cNvPr>
        <xdr:cNvSpPr/>
      </xdr:nvSpPr>
      <xdr:spPr>
        <a:xfrm>
          <a:off x="15684050" y="45015150"/>
          <a:ext cx="134331"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172961</xdr:colOff>
      <xdr:row>83</xdr:row>
      <xdr:rowOff>190500</xdr:rowOff>
    </xdr:from>
    <xdr:to>
      <xdr:col>34</xdr:col>
      <xdr:colOff>277001</xdr:colOff>
      <xdr:row>83</xdr:row>
      <xdr:rowOff>190500</xdr:rowOff>
    </xdr:to>
    <xdr:sp macro="" textlink="">
      <xdr:nvSpPr>
        <xdr:cNvPr id="247" name="rect">
          <a:extLst>
            <a:ext uri="{FF2B5EF4-FFF2-40B4-BE49-F238E27FC236}">
              <a16:creationId xmlns="" xmlns:a16="http://schemas.microsoft.com/office/drawing/2014/main" id="{8A75B8F9-D878-492F-8156-A82E37777E3E}"/>
            </a:ext>
          </a:extLst>
        </xdr:cNvPr>
        <xdr:cNvSpPr/>
      </xdr:nvSpPr>
      <xdr:spPr>
        <a:xfrm>
          <a:off x="15679661" y="44634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229808</xdr:colOff>
      <xdr:row>82</xdr:row>
      <xdr:rowOff>671065</xdr:rowOff>
    </xdr:from>
    <xdr:to>
      <xdr:col>34</xdr:col>
      <xdr:colOff>336962</xdr:colOff>
      <xdr:row>83</xdr:row>
      <xdr:rowOff>28127</xdr:rowOff>
    </xdr:to>
    <xdr:sp macro="" textlink="">
      <xdr:nvSpPr>
        <xdr:cNvPr id="248" name="Rectangle 247">
          <a:extLst>
            <a:ext uri="{FF2B5EF4-FFF2-40B4-BE49-F238E27FC236}">
              <a16:creationId xmlns="" xmlns:a16="http://schemas.microsoft.com/office/drawing/2014/main" id="{5DAF9247-DBDE-4D39-8C62-DEB567189091}"/>
            </a:ext>
          </a:extLst>
        </xdr:cNvPr>
        <xdr:cNvSpPr/>
      </xdr:nvSpPr>
      <xdr:spPr>
        <a:xfrm>
          <a:off x="15736508" y="44447965"/>
          <a:ext cx="107154" cy="23812"/>
        </a:xfrm>
        <a:prstGeom prst="rect">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207641</xdr:colOff>
      <xdr:row>84</xdr:row>
      <xdr:rowOff>0</xdr:rowOff>
    </xdr:from>
    <xdr:to>
      <xdr:col>34</xdr:col>
      <xdr:colOff>311681</xdr:colOff>
      <xdr:row>84</xdr:row>
      <xdr:rowOff>0</xdr:rowOff>
    </xdr:to>
    <xdr:sp macro="" textlink="">
      <xdr:nvSpPr>
        <xdr:cNvPr id="249" name="rect">
          <a:extLst>
            <a:ext uri="{FF2B5EF4-FFF2-40B4-BE49-F238E27FC236}">
              <a16:creationId xmlns="" xmlns:a16="http://schemas.microsoft.com/office/drawing/2014/main" id="{0996F34D-07DE-46FB-BE03-F18ED4D82FD9}"/>
            </a:ext>
          </a:extLst>
        </xdr:cNvPr>
        <xdr:cNvSpPr/>
      </xdr:nvSpPr>
      <xdr:spPr>
        <a:xfrm>
          <a:off x="15714341" y="451294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207641</xdr:colOff>
      <xdr:row>83</xdr:row>
      <xdr:rowOff>190500</xdr:rowOff>
    </xdr:from>
    <xdr:to>
      <xdr:col>34</xdr:col>
      <xdr:colOff>311681</xdr:colOff>
      <xdr:row>83</xdr:row>
      <xdr:rowOff>190500</xdr:rowOff>
    </xdr:to>
    <xdr:sp macro="" textlink="">
      <xdr:nvSpPr>
        <xdr:cNvPr id="250" name="rect">
          <a:extLst>
            <a:ext uri="{FF2B5EF4-FFF2-40B4-BE49-F238E27FC236}">
              <a16:creationId xmlns="" xmlns:a16="http://schemas.microsoft.com/office/drawing/2014/main" id="{4D857E1D-518D-40DC-9B59-88908B9A7A3C}"/>
            </a:ext>
          </a:extLst>
        </xdr:cNvPr>
        <xdr:cNvSpPr/>
      </xdr:nvSpPr>
      <xdr:spPr>
        <a:xfrm>
          <a:off x="15714341" y="44634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34</xdr:col>
      <xdr:colOff>248462</xdr:colOff>
      <xdr:row>83</xdr:row>
      <xdr:rowOff>190500</xdr:rowOff>
    </xdr:from>
    <xdr:to>
      <xdr:col>34</xdr:col>
      <xdr:colOff>352502</xdr:colOff>
      <xdr:row>83</xdr:row>
      <xdr:rowOff>190500</xdr:rowOff>
    </xdr:to>
    <xdr:sp macro="" textlink="">
      <xdr:nvSpPr>
        <xdr:cNvPr id="251" name="rect">
          <a:extLst>
            <a:ext uri="{FF2B5EF4-FFF2-40B4-BE49-F238E27FC236}">
              <a16:creationId xmlns="" xmlns:a16="http://schemas.microsoft.com/office/drawing/2014/main" id="{33790ACB-B204-4D43-A7B2-7433295302B5}"/>
            </a:ext>
          </a:extLst>
        </xdr:cNvPr>
        <xdr:cNvSpPr/>
      </xdr:nvSpPr>
      <xdr:spPr>
        <a:xfrm>
          <a:off x="15755162" y="44634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172961</xdr:colOff>
      <xdr:row>86</xdr:row>
      <xdr:rowOff>190500</xdr:rowOff>
    </xdr:from>
    <xdr:to>
      <xdr:col>26</xdr:col>
      <xdr:colOff>277001</xdr:colOff>
      <xdr:row>86</xdr:row>
      <xdr:rowOff>190500</xdr:rowOff>
    </xdr:to>
    <xdr:sp macro="" textlink="">
      <xdr:nvSpPr>
        <xdr:cNvPr id="252" name="rect">
          <a:extLst>
            <a:ext uri="{FF2B5EF4-FFF2-40B4-BE49-F238E27FC236}">
              <a16:creationId xmlns="" xmlns:a16="http://schemas.microsoft.com/office/drawing/2014/main" id="{53089307-232C-4B90-89D2-BCF825D8AD8C}"/>
            </a:ext>
          </a:extLst>
        </xdr:cNvPr>
        <xdr:cNvSpPr/>
      </xdr:nvSpPr>
      <xdr:spPr>
        <a:xfrm>
          <a:off x="11507711" y="466058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229808</xdr:colOff>
      <xdr:row>85</xdr:row>
      <xdr:rowOff>671065</xdr:rowOff>
    </xdr:from>
    <xdr:to>
      <xdr:col>26</xdr:col>
      <xdr:colOff>336962</xdr:colOff>
      <xdr:row>86</xdr:row>
      <xdr:rowOff>28127</xdr:rowOff>
    </xdr:to>
    <xdr:sp macro="" textlink="">
      <xdr:nvSpPr>
        <xdr:cNvPr id="253" name="Rectangle 252">
          <a:extLst>
            <a:ext uri="{FF2B5EF4-FFF2-40B4-BE49-F238E27FC236}">
              <a16:creationId xmlns="" xmlns:a16="http://schemas.microsoft.com/office/drawing/2014/main" id="{6635E542-C0FD-4F0C-B3B6-E92680FB5731}"/>
            </a:ext>
          </a:extLst>
        </xdr:cNvPr>
        <xdr:cNvSpPr/>
      </xdr:nvSpPr>
      <xdr:spPr>
        <a:xfrm>
          <a:off x="11564558" y="46419640"/>
          <a:ext cx="107154" cy="23812"/>
        </a:xfrm>
        <a:prstGeom prst="rect">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207641</xdr:colOff>
      <xdr:row>87</xdr:row>
      <xdr:rowOff>0</xdr:rowOff>
    </xdr:from>
    <xdr:to>
      <xdr:col>26</xdr:col>
      <xdr:colOff>311681</xdr:colOff>
      <xdr:row>87</xdr:row>
      <xdr:rowOff>0</xdr:rowOff>
    </xdr:to>
    <xdr:sp macro="" textlink="">
      <xdr:nvSpPr>
        <xdr:cNvPr id="254" name="rect">
          <a:extLst>
            <a:ext uri="{FF2B5EF4-FFF2-40B4-BE49-F238E27FC236}">
              <a16:creationId xmlns="" xmlns:a16="http://schemas.microsoft.com/office/drawing/2014/main" id="{25C168E1-B9D4-43E1-8B3F-B9263ECD8716}"/>
            </a:ext>
          </a:extLst>
        </xdr:cNvPr>
        <xdr:cNvSpPr/>
      </xdr:nvSpPr>
      <xdr:spPr>
        <a:xfrm>
          <a:off x="11542391" y="471201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190500</xdr:rowOff>
    </xdr:from>
    <xdr:to>
      <xdr:col>26</xdr:col>
      <xdr:colOff>311681</xdr:colOff>
      <xdr:row>86</xdr:row>
      <xdr:rowOff>190500</xdr:rowOff>
    </xdr:to>
    <xdr:sp macro="" textlink="">
      <xdr:nvSpPr>
        <xdr:cNvPr id="255" name="rect">
          <a:extLst>
            <a:ext uri="{FF2B5EF4-FFF2-40B4-BE49-F238E27FC236}">
              <a16:creationId xmlns="" xmlns:a16="http://schemas.microsoft.com/office/drawing/2014/main" id="{A5AEC72E-C1AB-42B0-976D-E30B6CFB7BAA}"/>
            </a:ext>
          </a:extLst>
        </xdr:cNvPr>
        <xdr:cNvSpPr/>
      </xdr:nvSpPr>
      <xdr:spPr>
        <a:xfrm>
          <a:off x="11542391" y="466058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248462</xdr:colOff>
      <xdr:row>86</xdr:row>
      <xdr:rowOff>190500</xdr:rowOff>
    </xdr:from>
    <xdr:to>
      <xdr:col>26</xdr:col>
      <xdr:colOff>352502</xdr:colOff>
      <xdr:row>86</xdr:row>
      <xdr:rowOff>190500</xdr:rowOff>
    </xdr:to>
    <xdr:sp macro="" textlink="">
      <xdr:nvSpPr>
        <xdr:cNvPr id="256" name="rect">
          <a:extLst>
            <a:ext uri="{FF2B5EF4-FFF2-40B4-BE49-F238E27FC236}">
              <a16:creationId xmlns="" xmlns:a16="http://schemas.microsoft.com/office/drawing/2014/main" id="{AE52A881-EFC3-4B4D-B603-40E63B650DCF}"/>
            </a:ext>
          </a:extLst>
        </xdr:cNvPr>
        <xdr:cNvSpPr/>
      </xdr:nvSpPr>
      <xdr:spPr>
        <a:xfrm>
          <a:off x="11583212" y="466058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172961</xdr:colOff>
      <xdr:row>86</xdr:row>
      <xdr:rowOff>190500</xdr:rowOff>
    </xdr:from>
    <xdr:to>
      <xdr:col>26</xdr:col>
      <xdr:colOff>277001</xdr:colOff>
      <xdr:row>86</xdr:row>
      <xdr:rowOff>190500</xdr:rowOff>
    </xdr:to>
    <xdr:sp macro="" textlink="">
      <xdr:nvSpPr>
        <xdr:cNvPr id="257" name="rect">
          <a:extLst>
            <a:ext uri="{FF2B5EF4-FFF2-40B4-BE49-F238E27FC236}">
              <a16:creationId xmlns="" xmlns:a16="http://schemas.microsoft.com/office/drawing/2014/main" id="{822E8592-074C-494F-98B2-BF6551E2D8CC}"/>
            </a:ext>
          </a:extLst>
        </xdr:cNvPr>
        <xdr:cNvSpPr/>
      </xdr:nvSpPr>
      <xdr:spPr>
        <a:xfrm>
          <a:off x="11507711" y="466058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0</xdr:rowOff>
    </xdr:from>
    <xdr:to>
      <xdr:col>26</xdr:col>
      <xdr:colOff>311681</xdr:colOff>
      <xdr:row>86</xdr:row>
      <xdr:rowOff>0</xdr:rowOff>
    </xdr:to>
    <xdr:sp macro="" textlink="">
      <xdr:nvSpPr>
        <xdr:cNvPr id="258" name="rect">
          <a:extLst>
            <a:ext uri="{FF2B5EF4-FFF2-40B4-BE49-F238E27FC236}">
              <a16:creationId xmlns="" xmlns:a16="http://schemas.microsoft.com/office/drawing/2014/main" id="{8C968718-E61E-4B57-84B3-1380BC775A9A}"/>
            </a:ext>
          </a:extLst>
        </xdr:cNvPr>
        <xdr:cNvSpPr/>
      </xdr:nvSpPr>
      <xdr:spPr>
        <a:xfrm>
          <a:off x="11542391" y="4641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0</xdr:rowOff>
    </xdr:from>
    <xdr:to>
      <xdr:col>26</xdr:col>
      <xdr:colOff>311681</xdr:colOff>
      <xdr:row>86</xdr:row>
      <xdr:rowOff>0</xdr:rowOff>
    </xdr:to>
    <xdr:sp macro="" textlink="">
      <xdr:nvSpPr>
        <xdr:cNvPr id="259" name="rect">
          <a:extLst>
            <a:ext uri="{FF2B5EF4-FFF2-40B4-BE49-F238E27FC236}">
              <a16:creationId xmlns="" xmlns:a16="http://schemas.microsoft.com/office/drawing/2014/main" id="{5B0AB98F-3A85-4F49-95CA-BACD2B8ED8A5}"/>
            </a:ext>
          </a:extLst>
        </xdr:cNvPr>
        <xdr:cNvSpPr/>
      </xdr:nvSpPr>
      <xdr:spPr>
        <a:xfrm>
          <a:off x="11542391" y="4641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26</xdr:col>
      <xdr:colOff>207641</xdr:colOff>
      <xdr:row>86</xdr:row>
      <xdr:rowOff>0</xdr:rowOff>
    </xdr:from>
    <xdr:to>
      <xdr:col>26</xdr:col>
      <xdr:colOff>311681</xdr:colOff>
      <xdr:row>86</xdr:row>
      <xdr:rowOff>0</xdr:rowOff>
    </xdr:to>
    <xdr:sp macro="" textlink="">
      <xdr:nvSpPr>
        <xdr:cNvPr id="260" name="rect">
          <a:extLst>
            <a:ext uri="{FF2B5EF4-FFF2-40B4-BE49-F238E27FC236}">
              <a16:creationId xmlns="" xmlns:a16="http://schemas.microsoft.com/office/drawing/2014/main" id="{06C05880-9A89-4D20-9BCC-BFBA7C4D293F}"/>
            </a:ext>
          </a:extLst>
        </xdr:cNvPr>
        <xdr:cNvSpPr/>
      </xdr:nvSpPr>
      <xdr:spPr>
        <a:xfrm>
          <a:off x="11542391" y="4641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612052</xdr:colOff>
      <xdr:row>1</xdr:row>
      <xdr:rowOff>37489</xdr:rowOff>
    </xdr:from>
    <xdr:to>
      <xdr:col>2</xdr:col>
      <xdr:colOff>613469</xdr:colOff>
      <xdr:row>1</xdr:row>
      <xdr:rowOff>240843</xdr:rowOff>
    </xdr:to>
    <xdr:pic>
      <xdr:nvPicPr>
        <xdr:cNvPr id="2" name="Picture 6" descr=" ">
          <a:extLst>
            <a:ext uri="{FF2B5EF4-FFF2-40B4-BE49-F238E27FC236}">
              <a16:creationId xmlns="" xmlns:a16="http://schemas.microsoft.com/office/drawing/2014/main" id="{BCB6B169-B067-4322-BC0C-82FD69807585}"/>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8</xdr:col>
      <xdr:colOff>0</xdr:colOff>
      <xdr:row>2</xdr:row>
      <xdr:rowOff>0</xdr:rowOff>
    </xdr:from>
    <xdr:ext cx="0" cy="57150"/>
    <xdr:pic>
      <xdr:nvPicPr>
        <xdr:cNvPr id="3" name="image1.png">
          <a:extLst>
            <a:ext uri="{FF2B5EF4-FFF2-40B4-BE49-F238E27FC236}">
              <a16:creationId xmlns="" xmlns:a16="http://schemas.microsoft.com/office/drawing/2014/main" id="{8C2ADB51-F885-4F85-A5A9-8387F1D15ABB}"/>
            </a:ext>
          </a:extLst>
        </xdr:cNvPr>
        <xdr:cNvPicPr preferRelativeResize="0"/>
      </xdr:nvPicPr>
      <xdr:blipFill>
        <a:blip xmlns:r="http://schemas.openxmlformats.org/officeDocument/2006/relationships" r:embed="rId1" cstate="print"/>
        <a:stretch>
          <a:fillRect/>
        </a:stretch>
      </xdr:blipFill>
      <xdr:spPr>
        <a:xfrm>
          <a:off x="8248650" y="857250"/>
          <a:ext cx="0" cy="57150"/>
        </a:xfrm>
        <a:prstGeom prst="rect">
          <a:avLst/>
        </a:prstGeom>
        <a:noFill/>
      </xdr:spPr>
    </xdr:pic>
    <xdr:clientData fLocksWithSheet="0"/>
  </xdr:oneCellAnchor>
  <xdr:oneCellAnchor>
    <xdr:from>
      <xdr:col>2</xdr:col>
      <xdr:colOff>590550</xdr:colOff>
      <xdr:row>1</xdr:row>
      <xdr:rowOff>0</xdr:rowOff>
    </xdr:from>
    <xdr:ext cx="0" cy="57150"/>
    <xdr:pic>
      <xdr:nvPicPr>
        <xdr:cNvPr id="4" name="image1.png">
          <a:extLst>
            <a:ext uri="{FF2B5EF4-FFF2-40B4-BE49-F238E27FC236}">
              <a16:creationId xmlns="" xmlns:a16="http://schemas.microsoft.com/office/drawing/2014/main" id="{68B2EBBE-A8DC-4576-8F2A-478E3FC5FCD1}"/>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2</xdr:col>
      <xdr:colOff>612052</xdr:colOff>
      <xdr:row>1</xdr:row>
      <xdr:rowOff>37489</xdr:rowOff>
    </xdr:from>
    <xdr:to>
      <xdr:col>2</xdr:col>
      <xdr:colOff>613469</xdr:colOff>
      <xdr:row>1</xdr:row>
      <xdr:rowOff>240843</xdr:rowOff>
    </xdr:to>
    <xdr:pic>
      <xdr:nvPicPr>
        <xdr:cNvPr id="2" name="Picture 6" descr=" ">
          <a:extLst>
            <a:ext uri="{FF2B5EF4-FFF2-40B4-BE49-F238E27FC236}">
              <a16:creationId xmlns="" xmlns:a16="http://schemas.microsoft.com/office/drawing/2014/main" id="{083A5E84-DC30-47DA-9C95-EBE03920AB90}"/>
            </a:ext>
          </a:extLst>
        </xdr:cNvPr>
        <xdr:cNvPicPr/>
      </xdr:nvPicPr>
      <xdr:blipFill>
        <a:blip xmlns:r="http://schemas.openxmlformats.org/officeDocument/2006/relationships" r:embed="rId1" cstate="print"/>
        <a:srcRect/>
        <a:stretch>
          <a:fillRect/>
        </a:stretch>
      </xdr:blipFill>
      <xdr:spPr>
        <a:xfrm>
          <a:off x="3698152" y="608989"/>
          <a:ext cx="1417" cy="203354"/>
        </a:xfrm>
        <a:prstGeom prst="rect">
          <a:avLst/>
        </a:prstGeom>
        <a:noFill/>
        <a:ln>
          <a:noFill/>
        </a:ln>
        <a:effectLst/>
      </xdr:spPr>
    </xdr:pic>
    <xdr:clientData/>
  </xdr:twoCellAnchor>
  <xdr:oneCellAnchor>
    <xdr:from>
      <xdr:col>8</xdr:col>
      <xdr:colOff>0</xdr:colOff>
      <xdr:row>2</xdr:row>
      <xdr:rowOff>0</xdr:rowOff>
    </xdr:from>
    <xdr:ext cx="0" cy="57150"/>
    <xdr:pic>
      <xdr:nvPicPr>
        <xdr:cNvPr id="3" name="image1.png">
          <a:extLst>
            <a:ext uri="{FF2B5EF4-FFF2-40B4-BE49-F238E27FC236}">
              <a16:creationId xmlns="" xmlns:a16="http://schemas.microsoft.com/office/drawing/2014/main" id="{17CEB04C-BFC6-4D00-9D74-109DE1955C86}"/>
            </a:ext>
          </a:extLst>
        </xdr:cNvPr>
        <xdr:cNvPicPr preferRelativeResize="0"/>
      </xdr:nvPicPr>
      <xdr:blipFill>
        <a:blip xmlns:r="http://schemas.openxmlformats.org/officeDocument/2006/relationships" r:embed="rId1" cstate="print"/>
        <a:stretch>
          <a:fillRect/>
        </a:stretch>
      </xdr:blipFill>
      <xdr:spPr>
        <a:xfrm>
          <a:off x="8248650" y="857250"/>
          <a:ext cx="0" cy="57150"/>
        </a:xfrm>
        <a:prstGeom prst="rect">
          <a:avLst/>
        </a:prstGeom>
        <a:noFill/>
      </xdr:spPr>
    </xdr:pic>
    <xdr:clientData fLocksWithSheet="0"/>
  </xdr:oneCellAnchor>
  <xdr:oneCellAnchor>
    <xdr:from>
      <xdr:col>2</xdr:col>
      <xdr:colOff>590550</xdr:colOff>
      <xdr:row>1</xdr:row>
      <xdr:rowOff>0</xdr:rowOff>
    </xdr:from>
    <xdr:ext cx="0" cy="57150"/>
    <xdr:pic>
      <xdr:nvPicPr>
        <xdr:cNvPr id="4" name="image1.png">
          <a:extLst>
            <a:ext uri="{FF2B5EF4-FFF2-40B4-BE49-F238E27FC236}">
              <a16:creationId xmlns="" xmlns:a16="http://schemas.microsoft.com/office/drawing/2014/main" id="{E3DBB002-5BF9-4C78-8AAE-A29EF09330FE}"/>
            </a:ext>
          </a:extLst>
        </xdr:cNvPr>
        <xdr:cNvPicPr preferRelativeResize="0"/>
      </xdr:nvPicPr>
      <xdr:blipFill>
        <a:blip xmlns:r="http://schemas.openxmlformats.org/officeDocument/2006/relationships" r:embed="rId1" cstate="print"/>
        <a:stretch>
          <a:fillRect/>
        </a:stretch>
      </xdr:blipFill>
      <xdr:spPr>
        <a:xfrm>
          <a:off x="3676650" y="571500"/>
          <a:ext cx="0" cy="571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25</xdr:col>
      <xdr:colOff>231453</xdr:colOff>
      <xdr:row>26</xdr:row>
      <xdr:rowOff>269080</xdr:rowOff>
    </xdr:from>
    <xdr:to>
      <xdr:col>25</xdr:col>
      <xdr:colOff>335493</xdr:colOff>
      <xdr:row>26</xdr:row>
      <xdr:rowOff>285749</xdr:rowOff>
    </xdr:to>
    <xdr:sp macro="" textlink="">
      <xdr:nvSpPr>
        <xdr:cNvPr id="2" name="rect">
          <a:extLst>
            <a:ext uri="{FF2B5EF4-FFF2-40B4-BE49-F238E27FC236}">
              <a16:creationId xmlns="" xmlns:a16="http://schemas.microsoft.com/office/drawing/2014/main" id="{E980F83B-5854-4488-81D4-1AB21BCCCA34}"/>
            </a:ext>
          </a:extLst>
        </xdr:cNvPr>
        <xdr:cNvSpPr/>
      </xdr:nvSpPr>
      <xdr:spPr>
        <a:xfrm>
          <a:off x="12261528" y="3336130"/>
          <a:ext cx="104040" cy="16669"/>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26</xdr:row>
      <xdr:rowOff>0</xdr:rowOff>
    </xdr:from>
    <xdr:to>
      <xdr:col>25</xdr:col>
      <xdr:colOff>311681</xdr:colOff>
      <xdr:row>26</xdr:row>
      <xdr:rowOff>0</xdr:rowOff>
    </xdr:to>
    <xdr:sp macro="" textlink="">
      <xdr:nvSpPr>
        <xdr:cNvPr id="3" name="rect">
          <a:extLst>
            <a:ext uri="{FF2B5EF4-FFF2-40B4-BE49-F238E27FC236}">
              <a16:creationId xmlns="" xmlns:a16="http://schemas.microsoft.com/office/drawing/2014/main" id="{E84D55E9-A37E-4E4D-9B56-B3999FFAB8B4}"/>
            </a:ext>
          </a:extLst>
        </xdr:cNvPr>
        <xdr:cNvSpPr/>
      </xdr:nvSpPr>
      <xdr:spPr>
        <a:xfrm>
          <a:off x="12237716" y="30670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25</xdr:row>
      <xdr:rowOff>0</xdr:rowOff>
    </xdr:from>
    <xdr:to>
      <xdr:col>25</xdr:col>
      <xdr:colOff>311681</xdr:colOff>
      <xdr:row>25</xdr:row>
      <xdr:rowOff>0</xdr:rowOff>
    </xdr:to>
    <xdr:sp macro="" textlink="">
      <xdr:nvSpPr>
        <xdr:cNvPr id="4" name="rect">
          <a:extLst>
            <a:ext uri="{FF2B5EF4-FFF2-40B4-BE49-F238E27FC236}">
              <a16:creationId xmlns="" xmlns:a16="http://schemas.microsoft.com/office/drawing/2014/main" id="{C503805A-C4BC-418E-AF5F-AB98E8D6BB96}"/>
            </a:ext>
          </a:extLst>
        </xdr:cNvPr>
        <xdr:cNvSpPr/>
      </xdr:nvSpPr>
      <xdr:spPr>
        <a:xfrm>
          <a:off x="12237716" y="28194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255265</xdr:colOff>
      <xdr:row>24</xdr:row>
      <xdr:rowOff>392906</xdr:rowOff>
    </xdr:from>
    <xdr:to>
      <xdr:col>25</xdr:col>
      <xdr:colOff>359305</xdr:colOff>
      <xdr:row>24</xdr:row>
      <xdr:rowOff>583406</xdr:rowOff>
    </xdr:to>
    <xdr:sp macro="" textlink="">
      <xdr:nvSpPr>
        <xdr:cNvPr id="5" name="rect">
          <a:extLst>
            <a:ext uri="{FF2B5EF4-FFF2-40B4-BE49-F238E27FC236}">
              <a16:creationId xmlns="" xmlns:a16="http://schemas.microsoft.com/office/drawing/2014/main" id="{33C11F77-9D50-4E71-A39D-96354B34DDAD}"/>
            </a:ext>
          </a:extLst>
        </xdr:cNvPr>
        <xdr:cNvSpPr/>
      </xdr:nvSpPr>
      <xdr:spPr>
        <a:xfrm>
          <a:off x="12285340" y="2450306"/>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26</xdr:row>
      <xdr:rowOff>0</xdr:rowOff>
    </xdr:from>
    <xdr:to>
      <xdr:col>25</xdr:col>
      <xdr:colOff>311681</xdr:colOff>
      <xdr:row>26</xdr:row>
      <xdr:rowOff>0</xdr:rowOff>
    </xdr:to>
    <xdr:sp macro="" textlink="">
      <xdr:nvSpPr>
        <xdr:cNvPr id="6" name="rect">
          <a:extLst>
            <a:ext uri="{FF2B5EF4-FFF2-40B4-BE49-F238E27FC236}">
              <a16:creationId xmlns="" xmlns:a16="http://schemas.microsoft.com/office/drawing/2014/main" id="{7639DB30-9A4F-4078-8844-04EC722D48E6}"/>
            </a:ext>
          </a:extLst>
        </xdr:cNvPr>
        <xdr:cNvSpPr/>
      </xdr:nvSpPr>
      <xdr:spPr>
        <a:xfrm>
          <a:off x="12237716" y="30670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207640</xdr:colOff>
      <xdr:row>25</xdr:row>
      <xdr:rowOff>0</xdr:rowOff>
    </xdr:from>
    <xdr:to>
      <xdr:col>25</xdr:col>
      <xdr:colOff>321467</xdr:colOff>
      <xdr:row>25</xdr:row>
      <xdr:rowOff>190500</xdr:rowOff>
    </xdr:to>
    <xdr:sp macro="" textlink="">
      <xdr:nvSpPr>
        <xdr:cNvPr id="7" name="rect">
          <a:extLst>
            <a:ext uri="{FF2B5EF4-FFF2-40B4-BE49-F238E27FC236}">
              <a16:creationId xmlns="" xmlns:a16="http://schemas.microsoft.com/office/drawing/2014/main" id="{6A1ECBA8-8108-4404-AD6C-31B1F8A71128}"/>
            </a:ext>
          </a:extLst>
        </xdr:cNvPr>
        <xdr:cNvSpPr/>
      </xdr:nvSpPr>
      <xdr:spPr>
        <a:xfrm>
          <a:off x="12237715" y="2819400"/>
          <a:ext cx="113827"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28</xdr:row>
      <xdr:rowOff>0</xdr:rowOff>
    </xdr:from>
    <xdr:to>
      <xdr:col>25</xdr:col>
      <xdr:colOff>311681</xdr:colOff>
      <xdr:row>28</xdr:row>
      <xdr:rowOff>0</xdr:rowOff>
    </xdr:to>
    <xdr:sp macro="" textlink="">
      <xdr:nvSpPr>
        <xdr:cNvPr id="8" name="rect">
          <a:extLst>
            <a:ext uri="{FF2B5EF4-FFF2-40B4-BE49-F238E27FC236}">
              <a16:creationId xmlns="" xmlns:a16="http://schemas.microsoft.com/office/drawing/2014/main" id="{752D6CD5-982A-4D02-A387-5F886F4113C4}"/>
            </a:ext>
          </a:extLst>
        </xdr:cNvPr>
        <xdr:cNvSpPr/>
      </xdr:nvSpPr>
      <xdr:spPr>
        <a:xfrm>
          <a:off x="12237716" y="45053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30</xdr:row>
      <xdr:rowOff>0</xdr:rowOff>
    </xdr:from>
    <xdr:to>
      <xdr:col>25</xdr:col>
      <xdr:colOff>311681</xdr:colOff>
      <xdr:row>30</xdr:row>
      <xdr:rowOff>0</xdr:rowOff>
    </xdr:to>
    <xdr:sp macro="" textlink="">
      <xdr:nvSpPr>
        <xdr:cNvPr id="9" name="rect">
          <a:extLst>
            <a:ext uri="{FF2B5EF4-FFF2-40B4-BE49-F238E27FC236}">
              <a16:creationId xmlns="" xmlns:a16="http://schemas.microsoft.com/office/drawing/2014/main" id="{9778CFF3-9875-4324-9CEE-6DA616C189ED}"/>
            </a:ext>
          </a:extLst>
        </xdr:cNvPr>
        <xdr:cNvSpPr/>
      </xdr:nvSpPr>
      <xdr:spPr>
        <a:xfrm>
          <a:off x="12237716" y="58769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29</xdr:row>
      <xdr:rowOff>0</xdr:rowOff>
    </xdr:from>
    <xdr:to>
      <xdr:col>25</xdr:col>
      <xdr:colOff>311681</xdr:colOff>
      <xdr:row>29</xdr:row>
      <xdr:rowOff>0</xdr:rowOff>
    </xdr:to>
    <xdr:sp macro="" textlink="">
      <xdr:nvSpPr>
        <xdr:cNvPr id="10" name="rect">
          <a:extLst>
            <a:ext uri="{FF2B5EF4-FFF2-40B4-BE49-F238E27FC236}">
              <a16:creationId xmlns="" xmlns:a16="http://schemas.microsoft.com/office/drawing/2014/main" id="{76035AD0-48BC-4D8B-9E45-A6287FD239C0}"/>
            </a:ext>
          </a:extLst>
        </xdr:cNvPr>
        <xdr:cNvSpPr/>
      </xdr:nvSpPr>
      <xdr:spPr>
        <a:xfrm>
          <a:off x="12237716" y="520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28</xdr:row>
      <xdr:rowOff>0</xdr:rowOff>
    </xdr:from>
    <xdr:to>
      <xdr:col>25</xdr:col>
      <xdr:colOff>311681</xdr:colOff>
      <xdr:row>28</xdr:row>
      <xdr:rowOff>0</xdr:rowOff>
    </xdr:to>
    <xdr:sp macro="" textlink="">
      <xdr:nvSpPr>
        <xdr:cNvPr id="11" name="rect">
          <a:extLst>
            <a:ext uri="{FF2B5EF4-FFF2-40B4-BE49-F238E27FC236}">
              <a16:creationId xmlns="" xmlns:a16="http://schemas.microsoft.com/office/drawing/2014/main" id="{CE92DE4B-FCFD-42D0-8C0F-1FBF9D435A93}"/>
            </a:ext>
          </a:extLst>
        </xdr:cNvPr>
        <xdr:cNvSpPr/>
      </xdr:nvSpPr>
      <xdr:spPr>
        <a:xfrm>
          <a:off x="12237716" y="450532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30</xdr:row>
      <xdr:rowOff>0</xdr:rowOff>
    </xdr:from>
    <xdr:to>
      <xdr:col>25</xdr:col>
      <xdr:colOff>311681</xdr:colOff>
      <xdr:row>30</xdr:row>
      <xdr:rowOff>0</xdr:rowOff>
    </xdr:to>
    <xdr:sp macro="" textlink="">
      <xdr:nvSpPr>
        <xdr:cNvPr id="12" name="rect">
          <a:extLst>
            <a:ext uri="{FF2B5EF4-FFF2-40B4-BE49-F238E27FC236}">
              <a16:creationId xmlns="" xmlns:a16="http://schemas.microsoft.com/office/drawing/2014/main" id="{0D1A12DF-CCA7-4B87-95AA-ABA0CCD69004}"/>
            </a:ext>
          </a:extLst>
        </xdr:cNvPr>
        <xdr:cNvSpPr/>
      </xdr:nvSpPr>
      <xdr:spPr>
        <a:xfrm>
          <a:off x="12237716" y="587692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29</xdr:row>
      <xdr:rowOff>0</xdr:rowOff>
    </xdr:from>
    <xdr:to>
      <xdr:col>25</xdr:col>
      <xdr:colOff>311681</xdr:colOff>
      <xdr:row>29</xdr:row>
      <xdr:rowOff>0</xdr:rowOff>
    </xdr:to>
    <xdr:sp macro="" textlink="">
      <xdr:nvSpPr>
        <xdr:cNvPr id="13" name="rect">
          <a:extLst>
            <a:ext uri="{FF2B5EF4-FFF2-40B4-BE49-F238E27FC236}">
              <a16:creationId xmlns="" xmlns:a16="http://schemas.microsoft.com/office/drawing/2014/main" id="{CEE1B24E-3ADB-419E-9764-18B19FF36657}"/>
            </a:ext>
          </a:extLst>
        </xdr:cNvPr>
        <xdr:cNvSpPr/>
      </xdr:nvSpPr>
      <xdr:spPr>
        <a:xfrm>
          <a:off x="12237716" y="520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47</xdr:row>
      <xdr:rowOff>0</xdr:rowOff>
    </xdr:from>
    <xdr:to>
      <xdr:col>25</xdr:col>
      <xdr:colOff>311681</xdr:colOff>
      <xdr:row>47</xdr:row>
      <xdr:rowOff>0</xdr:rowOff>
    </xdr:to>
    <xdr:sp macro="" textlink="">
      <xdr:nvSpPr>
        <xdr:cNvPr id="14" name="rect">
          <a:extLst>
            <a:ext uri="{FF2B5EF4-FFF2-40B4-BE49-F238E27FC236}">
              <a16:creationId xmlns="" xmlns:a16="http://schemas.microsoft.com/office/drawing/2014/main" id="{8B0AF2E6-DFFA-4135-9438-9993880D4DF4}"/>
            </a:ext>
          </a:extLst>
        </xdr:cNvPr>
        <xdr:cNvSpPr/>
      </xdr:nvSpPr>
      <xdr:spPr>
        <a:xfrm>
          <a:off x="12237716" y="148304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49</xdr:row>
      <xdr:rowOff>0</xdr:rowOff>
    </xdr:from>
    <xdr:to>
      <xdr:col>25</xdr:col>
      <xdr:colOff>311681</xdr:colOff>
      <xdr:row>49</xdr:row>
      <xdr:rowOff>0</xdr:rowOff>
    </xdr:to>
    <xdr:sp macro="" textlink="">
      <xdr:nvSpPr>
        <xdr:cNvPr id="15" name="rect">
          <a:extLst>
            <a:ext uri="{FF2B5EF4-FFF2-40B4-BE49-F238E27FC236}">
              <a16:creationId xmlns="" xmlns:a16="http://schemas.microsoft.com/office/drawing/2014/main" id="{7F8B646D-671C-4FB1-AF7C-74DCF769FA17}"/>
            </a:ext>
          </a:extLst>
        </xdr:cNvPr>
        <xdr:cNvSpPr/>
      </xdr:nvSpPr>
      <xdr:spPr>
        <a:xfrm>
          <a:off x="12237716" y="160972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48</xdr:row>
      <xdr:rowOff>0</xdr:rowOff>
    </xdr:from>
    <xdr:to>
      <xdr:col>25</xdr:col>
      <xdr:colOff>311681</xdr:colOff>
      <xdr:row>48</xdr:row>
      <xdr:rowOff>0</xdr:rowOff>
    </xdr:to>
    <xdr:sp macro="" textlink="">
      <xdr:nvSpPr>
        <xdr:cNvPr id="16" name="rect">
          <a:extLst>
            <a:ext uri="{FF2B5EF4-FFF2-40B4-BE49-F238E27FC236}">
              <a16:creationId xmlns="" xmlns:a16="http://schemas.microsoft.com/office/drawing/2014/main" id="{9CEF1587-16A4-4489-A7E5-94604C21CA43}"/>
            </a:ext>
          </a:extLst>
        </xdr:cNvPr>
        <xdr:cNvSpPr/>
      </xdr:nvSpPr>
      <xdr:spPr>
        <a:xfrm>
          <a:off x="12237716" y="15487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47</xdr:row>
      <xdr:rowOff>0</xdr:rowOff>
    </xdr:from>
    <xdr:to>
      <xdr:col>25</xdr:col>
      <xdr:colOff>311681</xdr:colOff>
      <xdr:row>47</xdr:row>
      <xdr:rowOff>0</xdr:rowOff>
    </xdr:to>
    <xdr:sp macro="" textlink="">
      <xdr:nvSpPr>
        <xdr:cNvPr id="17" name="rect">
          <a:extLst>
            <a:ext uri="{FF2B5EF4-FFF2-40B4-BE49-F238E27FC236}">
              <a16:creationId xmlns="" xmlns:a16="http://schemas.microsoft.com/office/drawing/2014/main" id="{A45FBC44-9EF6-48E2-8770-684F9D9BD81E}"/>
            </a:ext>
          </a:extLst>
        </xdr:cNvPr>
        <xdr:cNvSpPr/>
      </xdr:nvSpPr>
      <xdr:spPr>
        <a:xfrm>
          <a:off x="12237716" y="1483042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49</xdr:row>
      <xdr:rowOff>0</xdr:rowOff>
    </xdr:from>
    <xdr:to>
      <xdr:col>25</xdr:col>
      <xdr:colOff>311681</xdr:colOff>
      <xdr:row>49</xdr:row>
      <xdr:rowOff>0</xdr:rowOff>
    </xdr:to>
    <xdr:sp macro="" textlink="">
      <xdr:nvSpPr>
        <xdr:cNvPr id="18" name="rect">
          <a:extLst>
            <a:ext uri="{FF2B5EF4-FFF2-40B4-BE49-F238E27FC236}">
              <a16:creationId xmlns="" xmlns:a16="http://schemas.microsoft.com/office/drawing/2014/main" id="{A4A50972-5BF9-4C2E-8FA6-6C83912A51C4}"/>
            </a:ext>
          </a:extLst>
        </xdr:cNvPr>
        <xdr:cNvSpPr/>
      </xdr:nvSpPr>
      <xdr:spPr>
        <a:xfrm>
          <a:off x="12237716" y="160972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48</xdr:row>
      <xdr:rowOff>0</xdr:rowOff>
    </xdr:from>
    <xdr:to>
      <xdr:col>25</xdr:col>
      <xdr:colOff>311681</xdr:colOff>
      <xdr:row>48</xdr:row>
      <xdr:rowOff>0</xdr:rowOff>
    </xdr:to>
    <xdr:sp macro="" textlink="">
      <xdr:nvSpPr>
        <xdr:cNvPr id="19" name="rect">
          <a:extLst>
            <a:ext uri="{FF2B5EF4-FFF2-40B4-BE49-F238E27FC236}">
              <a16:creationId xmlns="" xmlns:a16="http://schemas.microsoft.com/office/drawing/2014/main" id="{51D48E92-D412-48CC-B1E2-6D4FF82B76A2}"/>
            </a:ext>
          </a:extLst>
        </xdr:cNvPr>
        <xdr:cNvSpPr/>
      </xdr:nvSpPr>
      <xdr:spPr>
        <a:xfrm>
          <a:off x="12237716" y="15487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85</xdr:row>
      <xdr:rowOff>381000</xdr:rowOff>
    </xdr:from>
    <xdr:to>
      <xdr:col>25</xdr:col>
      <xdr:colOff>311681</xdr:colOff>
      <xdr:row>85</xdr:row>
      <xdr:rowOff>571500</xdr:rowOff>
    </xdr:to>
    <xdr:sp macro="" textlink="">
      <xdr:nvSpPr>
        <xdr:cNvPr id="20" name="rect">
          <a:extLst>
            <a:ext uri="{FF2B5EF4-FFF2-40B4-BE49-F238E27FC236}">
              <a16:creationId xmlns="" xmlns:a16="http://schemas.microsoft.com/office/drawing/2014/main" id="{8A7DEA45-ED46-4014-B393-55E373288A68}"/>
            </a:ext>
          </a:extLst>
        </xdr:cNvPr>
        <xdr:cNvSpPr/>
      </xdr:nvSpPr>
      <xdr:spPr>
        <a:xfrm>
          <a:off x="12237716" y="36061650"/>
          <a:ext cx="104040" cy="47625"/>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86</xdr:row>
      <xdr:rowOff>0</xdr:rowOff>
    </xdr:from>
    <xdr:to>
      <xdr:col>25</xdr:col>
      <xdr:colOff>311681</xdr:colOff>
      <xdr:row>86</xdr:row>
      <xdr:rowOff>0</xdr:rowOff>
    </xdr:to>
    <xdr:sp macro="" textlink="">
      <xdr:nvSpPr>
        <xdr:cNvPr id="21" name="rect">
          <a:extLst>
            <a:ext uri="{FF2B5EF4-FFF2-40B4-BE49-F238E27FC236}">
              <a16:creationId xmlns="" xmlns:a16="http://schemas.microsoft.com/office/drawing/2014/main" id="{69A5E2C1-03AC-40CB-AE2D-247162056AA6}"/>
            </a:ext>
          </a:extLst>
        </xdr:cNvPr>
        <xdr:cNvSpPr/>
      </xdr:nvSpPr>
      <xdr:spPr>
        <a:xfrm>
          <a:off x="12237716" y="361092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86</xdr:row>
      <xdr:rowOff>0</xdr:rowOff>
    </xdr:from>
    <xdr:to>
      <xdr:col>25</xdr:col>
      <xdr:colOff>311681</xdr:colOff>
      <xdr:row>86</xdr:row>
      <xdr:rowOff>0</xdr:rowOff>
    </xdr:to>
    <xdr:sp macro="" textlink="">
      <xdr:nvSpPr>
        <xdr:cNvPr id="22" name="rect">
          <a:extLst>
            <a:ext uri="{FF2B5EF4-FFF2-40B4-BE49-F238E27FC236}">
              <a16:creationId xmlns="" xmlns:a16="http://schemas.microsoft.com/office/drawing/2014/main" id="{336F29B0-53EC-4A90-AD50-F5C5806F8ABF}"/>
            </a:ext>
          </a:extLst>
        </xdr:cNvPr>
        <xdr:cNvSpPr/>
      </xdr:nvSpPr>
      <xdr:spPr>
        <a:xfrm>
          <a:off x="12237716" y="361092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85</xdr:row>
      <xdr:rowOff>381000</xdr:rowOff>
    </xdr:from>
    <xdr:to>
      <xdr:col>25</xdr:col>
      <xdr:colOff>311681</xdr:colOff>
      <xdr:row>85</xdr:row>
      <xdr:rowOff>571500</xdr:rowOff>
    </xdr:to>
    <xdr:sp macro="" textlink="">
      <xdr:nvSpPr>
        <xdr:cNvPr id="23" name="rect">
          <a:extLst>
            <a:ext uri="{FF2B5EF4-FFF2-40B4-BE49-F238E27FC236}">
              <a16:creationId xmlns="" xmlns:a16="http://schemas.microsoft.com/office/drawing/2014/main" id="{251EDA6F-2D4F-4923-8866-62261062FA34}"/>
            </a:ext>
          </a:extLst>
        </xdr:cNvPr>
        <xdr:cNvSpPr/>
      </xdr:nvSpPr>
      <xdr:spPr>
        <a:xfrm>
          <a:off x="12237716" y="36061650"/>
          <a:ext cx="104040" cy="47625"/>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87</xdr:row>
      <xdr:rowOff>190500</xdr:rowOff>
    </xdr:from>
    <xdr:to>
      <xdr:col>25</xdr:col>
      <xdr:colOff>311681</xdr:colOff>
      <xdr:row>87</xdr:row>
      <xdr:rowOff>190500</xdr:rowOff>
    </xdr:to>
    <xdr:sp macro="" textlink="">
      <xdr:nvSpPr>
        <xdr:cNvPr id="24" name="rect">
          <a:extLst>
            <a:ext uri="{FF2B5EF4-FFF2-40B4-BE49-F238E27FC236}">
              <a16:creationId xmlns="" xmlns:a16="http://schemas.microsoft.com/office/drawing/2014/main" id="{A22D7C11-4D77-43C9-A319-7FF9DE72BAE8}"/>
            </a:ext>
          </a:extLst>
        </xdr:cNvPr>
        <xdr:cNvSpPr/>
      </xdr:nvSpPr>
      <xdr:spPr>
        <a:xfrm>
          <a:off x="12237716" y="369189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86</xdr:row>
      <xdr:rowOff>0</xdr:rowOff>
    </xdr:from>
    <xdr:to>
      <xdr:col>25</xdr:col>
      <xdr:colOff>311681</xdr:colOff>
      <xdr:row>86</xdr:row>
      <xdr:rowOff>0</xdr:rowOff>
    </xdr:to>
    <xdr:sp macro="" textlink="">
      <xdr:nvSpPr>
        <xdr:cNvPr id="25" name="rect">
          <a:extLst>
            <a:ext uri="{FF2B5EF4-FFF2-40B4-BE49-F238E27FC236}">
              <a16:creationId xmlns="" xmlns:a16="http://schemas.microsoft.com/office/drawing/2014/main" id="{BBE26335-5CB7-420E-8A3A-572F40C39097}"/>
            </a:ext>
          </a:extLst>
        </xdr:cNvPr>
        <xdr:cNvSpPr/>
      </xdr:nvSpPr>
      <xdr:spPr>
        <a:xfrm>
          <a:off x="12237716" y="361092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104</xdr:row>
      <xdr:rowOff>381000</xdr:rowOff>
    </xdr:from>
    <xdr:to>
      <xdr:col>25</xdr:col>
      <xdr:colOff>311681</xdr:colOff>
      <xdr:row>104</xdr:row>
      <xdr:rowOff>571500</xdr:rowOff>
    </xdr:to>
    <xdr:sp macro="" textlink="">
      <xdr:nvSpPr>
        <xdr:cNvPr id="26" name="rect">
          <a:extLst>
            <a:ext uri="{FF2B5EF4-FFF2-40B4-BE49-F238E27FC236}">
              <a16:creationId xmlns="" xmlns:a16="http://schemas.microsoft.com/office/drawing/2014/main" id="{5FA8F1F8-9331-4FAA-8E3E-1B2A503B8F7B}"/>
            </a:ext>
          </a:extLst>
        </xdr:cNvPr>
        <xdr:cNvSpPr/>
      </xdr:nvSpPr>
      <xdr:spPr>
        <a:xfrm>
          <a:off x="12237716" y="45710475"/>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106</xdr:row>
      <xdr:rowOff>0</xdr:rowOff>
    </xdr:from>
    <xdr:to>
      <xdr:col>25</xdr:col>
      <xdr:colOff>311681</xdr:colOff>
      <xdr:row>106</xdr:row>
      <xdr:rowOff>0</xdr:rowOff>
    </xdr:to>
    <xdr:sp macro="" textlink="">
      <xdr:nvSpPr>
        <xdr:cNvPr id="27" name="rect">
          <a:extLst>
            <a:ext uri="{FF2B5EF4-FFF2-40B4-BE49-F238E27FC236}">
              <a16:creationId xmlns="" xmlns:a16="http://schemas.microsoft.com/office/drawing/2014/main" id="{B95D22AD-3A9D-4F86-8D90-2F1688654FE6}"/>
            </a:ext>
          </a:extLst>
        </xdr:cNvPr>
        <xdr:cNvSpPr/>
      </xdr:nvSpPr>
      <xdr:spPr>
        <a:xfrm>
          <a:off x="12237716" y="466248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105</xdr:row>
      <xdr:rowOff>0</xdr:rowOff>
    </xdr:from>
    <xdr:to>
      <xdr:col>25</xdr:col>
      <xdr:colOff>311681</xdr:colOff>
      <xdr:row>105</xdr:row>
      <xdr:rowOff>0</xdr:rowOff>
    </xdr:to>
    <xdr:sp macro="" textlink="">
      <xdr:nvSpPr>
        <xdr:cNvPr id="28" name="rect">
          <a:extLst>
            <a:ext uri="{FF2B5EF4-FFF2-40B4-BE49-F238E27FC236}">
              <a16:creationId xmlns="" xmlns:a16="http://schemas.microsoft.com/office/drawing/2014/main" id="{FC65D5C9-BC9C-4690-8AA5-D1CC6BF6E7A5}"/>
            </a:ext>
          </a:extLst>
        </xdr:cNvPr>
        <xdr:cNvSpPr/>
      </xdr:nvSpPr>
      <xdr:spPr>
        <a:xfrm>
          <a:off x="12237716" y="45986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104</xdr:row>
      <xdr:rowOff>381000</xdr:rowOff>
    </xdr:from>
    <xdr:to>
      <xdr:col>25</xdr:col>
      <xdr:colOff>311681</xdr:colOff>
      <xdr:row>104</xdr:row>
      <xdr:rowOff>571500</xdr:rowOff>
    </xdr:to>
    <xdr:sp macro="" textlink="">
      <xdr:nvSpPr>
        <xdr:cNvPr id="29" name="rect">
          <a:extLst>
            <a:ext uri="{FF2B5EF4-FFF2-40B4-BE49-F238E27FC236}">
              <a16:creationId xmlns="" xmlns:a16="http://schemas.microsoft.com/office/drawing/2014/main" id="{7CB6D707-64AE-459D-8FE2-9FB1D95A8A60}"/>
            </a:ext>
          </a:extLst>
        </xdr:cNvPr>
        <xdr:cNvSpPr/>
      </xdr:nvSpPr>
      <xdr:spPr>
        <a:xfrm>
          <a:off x="12237716" y="45710475"/>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106</xdr:row>
      <xdr:rowOff>0</xdr:rowOff>
    </xdr:from>
    <xdr:to>
      <xdr:col>25</xdr:col>
      <xdr:colOff>311681</xdr:colOff>
      <xdr:row>106</xdr:row>
      <xdr:rowOff>0</xdr:rowOff>
    </xdr:to>
    <xdr:sp macro="" textlink="">
      <xdr:nvSpPr>
        <xdr:cNvPr id="30" name="rect">
          <a:extLst>
            <a:ext uri="{FF2B5EF4-FFF2-40B4-BE49-F238E27FC236}">
              <a16:creationId xmlns="" xmlns:a16="http://schemas.microsoft.com/office/drawing/2014/main" id="{FCECE751-FDF2-42CC-AECE-A54307189D91}"/>
            </a:ext>
          </a:extLst>
        </xdr:cNvPr>
        <xdr:cNvSpPr/>
      </xdr:nvSpPr>
      <xdr:spPr>
        <a:xfrm>
          <a:off x="12237716" y="466248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105</xdr:row>
      <xdr:rowOff>0</xdr:rowOff>
    </xdr:from>
    <xdr:to>
      <xdr:col>25</xdr:col>
      <xdr:colOff>311681</xdr:colOff>
      <xdr:row>105</xdr:row>
      <xdr:rowOff>0</xdr:rowOff>
    </xdr:to>
    <xdr:sp macro="" textlink="">
      <xdr:nvSpPr>
        <xdr:cNvPr id="31" name="rect">
          <a:extLst>
            <a:ext uri="{FF2B5EF4-FFF2-40B4-BE49-F238E27FC236}">
              <a16:creationId xmlns="" xmlns:a16="http://schemas.microsoft.com/office/drawing/2014/main" id="{42DF2AED-0234-4E17-93DC-AB4726104A8C}"/>
            </a:ext>
          </a:extLst>
        </xdr:cNvPr>
        <xdr:cNvSpPr/>
      </xdr:nvSpPr>
      <xdr:spPr>
        <a:xfrm>
          <a:off x="12237716" y="45986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81</xdr:row>
      <xdr:rowOff>381000</xdr:rowOff>
    </xdr:from>
    <xdr:to>
      <xdr:col>25</xdr:col>
      <xdr:colOff>311681</xdr:colOff>
      <xdr:row>81</xdr:row>
      <xdr:rowOff>571500</xdr:rowOff>
    </xdr:to>
    <xdr:sp macro="" textlink="">
      <xdr:nvSpPr>
        <xdr:cNvPr id="32" name="rect">
          <a:extLst>
            <a:ext uri="{FF2B5EF4-FFF2-40B4-BE49-F238E27FC236}">
              <a16:creationId xmlns="" xmlns:a16="http://schemas.microsoft.com/office/drawing/2014/main" id="{2104EFE2-FA13-462F-82AD-D33FE00FE94D}"/>
            </a:ext>
          </a:extLst>
        </xdr:cNvPr>
        <xdr:cNvSpPr/>
      </xdr:nvSpPr>
      <xdr:spPr>
        <a:xfrm>
          <a:off x="12237716" y="33137475"/>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81</xdr:row>
      <xdr:rowOff>381000</xdr:rowOff>
    </xdr:from>
    <xdr:to>
      <xdr:col>25</xdr:col>
      <xdr:colOff>311681</xdr:colOff>
      <xdr:row>81</xdr:row>
      <xdr:rowOff>571500</xdr:rowOff>
    </xdr:to>
    <xdr:sp macro="" textlink="">
      <xdr:nvSpPr>
        <xdr:cNvPr id="33" name="rect">
          <a:extLst>
            <a:ext uri="{FF2B5EF4-FFF2-40B4-BE49-F238E27FC236}">
              <a16:creationId xmlns="" xmlns:a16="http://schemas.microsoft.com/office/drawing/2014/main" id="{10FE6B8D-2E16-46A6-86B3-048032BFCF9A}"/>
            </a:ext>
          </a:extLst>
        </xdr:cNvPr>
        <xdr:cNvSpPr/>
      </xdr:nvSpPr>
      <xdr:spPr>
        <a:xfrm>
          <a:off x="12237716" y="33137475"/>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172961</xdr:colOff>
      <xdr:row>82</xdr:row>
      <xdr:rowOff>381000</xdr:rowOff>
    </xdr:from>
    <xdr:to>
      <xdr:col>25</xdr:col>
      <xdr:colOff>277001</xdr:colOff>
      <xdr:row>82</xdr:row>
      <xdr:rowOff>571500</xdr:rowOff>
    </xdr:to>
    <xdr:sp macro="" textlink="">
      <xdr:nvSpPr>
        <xdr:cNvPr id="34" name="rect">
          <a:extLst>
            <a:ext uri="{FF2B5EF4-FFF2-40B4-BE49-F238E27FC236}">
              <a16:creationId xmlns="" xmlns:a16="http://schemas.microsoft.com/office/drawing/2014/main" id="{47BB80C3-B7A3-4689-B2AD-CB90D028E720}"/>
            </a:ext>
          </a:extLst>
        </xdr:cNvPr>
        <xdr:cNvSpPr/>
      </xdr:nvSpPr>
      <xdr:spPr>
        <a:xfrm>
          <a:off x="12203036" y="33899475"/>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82</xdr:row>
      <xdr:rowOff>0</xdr:rowOff>
    </xdr:from>
    <xdr:to>
      <xdr:col>25</xdr:col>
      <xdr:colOff>311681</xdr:colOff>
      <xdr:row>82</xdr:row>
      <xdr:rowOff>190500</xdr:rowOff>
    </xdr:to>
    <xdr:sp macro="" textlink="">
      <xdr:nvSpPr>
        <xdr:cNvPr id="35" name="rect">
          <a:extLst>
            <a:ext uri="{FF2B5EF4-FFF2-40B4-BE49-F238E27FC236}">
              <a16:creationId xmlns="" xmlns:a16="http://schemas.microsoft.com/office/drawing/2014/main" id="{F2FC22AA-C4E3-437B-BFBE-FE797E7CAD74}"/>
            </a:ext>
          </a:extLst>
        </xdr:cNvPr>
        <xdr:cNvSpPr/>
      </xdr:nvSpPr>
      <xdr:spPr>
        <a:xfrm>
          <a:off x="12237716" y="33518475"/>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43</xdr:row>
      <xdr:rowOff>381000</xdr:rowOff>
    </xdr:from>
    <xdr:to>
      <xdr:col>25</xdr:col>
      <xdr:colOff>311681</xdr:colOff>
      <xdr:row>43</xdr:row>
      <xdr:rowOff>571500</xdr:rowOff>
    </xdr:to>
    <xdr:sp macro="" textlink="">
      <xdr:nvSpPr>
        <xdr:cNvPr id="36" name="rect">
          <a:extLst>
            <a:ext uri="{FF2B5EF4-FFF2-40B4-BE49-F238E27FC236}">
              <a16:creationId xmlns="" xmlns:a16="http://schemas.microsoft.com/office/drawing/2014/main" id="{FB8D4A17-BF6B-4A09-9078-F087C911EDC2}"/>
            </a:ext>
          </a:extLst>
        </xdr:cNvPr>
        <xdr:cNvSpPr/>
      </xdr:nvSpPr>
      <xdr:spPr>
        <a:xfrm>
          <a:off x="12237716" y="12792075"/>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45</xdr:row>
      <xdr:rowOff>0</xdr:rowOff>
    </xdr:from>
    <xdr:to>
      <xdr:col>25</xdr:col>
      <xdr:colOff>311681</xdr:colOff>
      <xdr:row>45</xdr:row>
      <xdr:rowOff>0</xdr:rowOff>
    </xdr:to>
    <xdr:sp macro="" textlink="">
      <xdr:nvSpPr>
        <xdr:cNvPr id="37" name="rect">
          <a:extLst>
            <a:ext uri="{FF2B5EF4-FFF2-40B4-BE49-F238E27FC236}">
              <a16:creationId xmlns="" xmlns:a16="http://schemas.microsoft.com/office/drawing/2014/main" id="{6735C9BD-BB46-4250-959C-E53E421EF4D8}"/>
            </a:ext>
          </a:extLst>
        </xdr:cNvPr>
        <xdr:cNvSpPr/>
      </xdr:nvSpPr>
      <xdr:spPr>
        <a:xfrm>
          <a:off x="12237716" y="134207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44</xdr:row>
      <xdr:rowOff>0</xdr:rowOff>
    </xdr:from>
    <xdr:to>
      <xdr:col>25</xdr:col>
      <xdr:colOff>311681</xdr:colOff>
      <xdr:row>44</xdr:row>
      <xdr:rowOff>266700</xdr:rowOff>
    </xdr:to>
    <xdr:sp macro="" textlink="">
      <xdr:nvSpPr>
        <xdr:cNvPr id="38" name="rect">
          <a:extLst>
            <a:ext uri="{FF2B5EF4-FFF2-40B4-BE49-F238E27FC236}">
              <a16:creationId xmlns="" xmlns:a16="http://schemas.microsoft.com/office/drawing/2014/main" id="{B3748EAB-4AE6-455E-8418-C7C592F825FD}"/>
            </a:ext>
          </a:extLst>
        </xdr:cNvPr>
        <xdr:cNvSpPr/>
      </xdr:nvSpPr>
      <xdr:spPr>
        <a:xfrm>
          <a:off x="12237716" y="13173075"/>
          <a:ext cx="104040" cy="24765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43</xdr:row>
      <xdr:rowOff>381000</xdr:rowOff>
    </xdr:from>
    <xdr:to>
      <xdr:col>25</xdr:col>
      <xdr:colOff>311681</xdr:colOff>
      <xdr:row>43</xdr:row>
      <xdr:rowOff>571500</xdr:rowOff>
    </xdr:to>
    <xdr:sp macro="" textlink="">
      <xdr:nvSpPr>
        <xdr:cNvPr id="39" name="rect">
          <a:extLst>
            <a:ext uri="{FF2B5EF4-FFF2-40B4-BE49-F238E27FC236}">
              <a16:creationId xmlns="" xmlns:a16="http://schemas.microsoft.com/office/drawing/2014/main" id="{AD595EA8-D8DE-43B0-A741-6F30A3A6626D}"/>
            </a:ext>
          </a:extLst>
        </xdr:cNvPr>
        <xdr:cNvSpPr/>
      </xdr:nvSpPr>
      <xdr:spPr>
        <a:xfrm>
          <a:off x="12237716" y="12792075"/>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45</xdr:row>
      <xdr:rowOff>0</xdr:rowOff>
    </xdr:from>
    <xdr:to>
      <xdr:col>25</xdr:col>
      <xdr:colOff>311681</xdr:colOff>
      <xdr:row>45</xdr:row>
      <xdr:rowOff>0</xdr:rowOff>
    </xdr:to>
    <xdr:sp macro="" textlink="">
      <xdr:nvSpPr>
        <xdr:cNvPr id="40" name="rect">
          <a:extLst>
            <a:ext uri="{FF2B5EF4-FFF2-40B4-BE49-F238E27FC236}">
              <a16:creationId xmlns="" xmlns:a16="http://schemas.microsoft.com/office/drawing/2014/main" id="{93F726DD-CC5B-4FD6-A931-3D5D4613206A}"/>
            </a:ext>
          </a:extLst>
        </xdr:cNvPr>
        <xdr:cNvSpPr/>
      </xdr:nvSpPr>
      <xdr:spPr>
        <a:xfrm>
          <a:off x="12237716" y="134207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44</xdr:row>
      <xdr:rowOff>0</xdr:rowOff>
    </xdr:from>
    <xdr:to>
      <xdr:col>25</xdr:col>
      <xdr:colOff>311681</xdr:colOff>
      <xdr:row>44</xdr:row>
      <xdr:rowOff>266700</xdr:rowOff>
    </xdr:to>
    <xdr:sp macro="" textlink="">
      <xdr:nvSpPr>
        <xdr:cNvPr id="41" name="rect">
          <a:extLst>
            <a:ext uri="{FF2B5EF4-FFF2-40B4-BE49-F238E27FC236}">
              <a16:creationId xmlns="" xmlns:a16="http://schemas.microsoft.com/office/drawing/2014/main" id="{D796A5CD-5CC6-4272-9DEB-B511773FD77E}"/>
            </a:ext>
          </a:extLst>
        </xdr:cNvPr>
        <xdr:cNvSpPr/>
      </xdr:nvSpPr>
      <xdr:spPr>
        <a:xfrm>
          <a:off x="12237716" y="13173075"/>
          <a:ext cx="104040" cy="24765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67</xdr:row>
      <xdr:rowOff>0</xdr:rowOff>
    </xdr:from>
    <xdr:to>
      <xdr:col>25</xdr:col>
      <xdr:colOff>311681</xdr:colOff>
      <xdr:row>67</xdr:row>
      <xdr:rowOff>0</xdr:rowOff>
    </xdr:to>
    <xdr:sp macro="" textlink="">
      <xdr:nvSpPr>
        <xdr:cNvPr id="42" name="rect">
          <a:extLst>
            <a:ext uri="{FF2B5EF4-FFF2-40B4-BE49-F238E27FC236}">
              <a16:creationId xmlns="" xmlns:a16="http://schemas.microsoft.com/office/drawing/2014/main" id="{4289705F-FDC8-4461-BF14-67A3D60914F4}"/>
            </a:ext>
          </a:extLst>
        </xdr:cNvPr>
        <xdr:cNvSpPr/>
      </xdr:nvSpPr>
      <xdr:spPr>
        <a:xfrm flipV="1">
          <a:off x="12237716" y="259365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100</xdr:row>
      <xdr:rowOff>381000</xdr:rowOff>
    </xdr:from>
    <xdr:to>
      <xdr:col>25</xdr:col>
      <xdr:colOff>311681</xdr:colOff>
      <xdr:row>100</xdr:row>
      <xdr:rowOff>571500</xdr:rowOff>
    </xdr:to>
    <xdr:sp macro="" textlink="">
      <xdr:nvSpPr>
        <xdr:cNvPr id="43" name="rect">
          <a:extLst>
            <a:ext uri="{FF2B5EF4-FFF2-40B4-BE49-F238E27FC236}">
              <a16:creationId xmlns="" xmlns:a16="http://schemas.microsoft.com/office/drawing/2014/main" id="{BC3739C1-B0AF-45DE-A0DF-BC19A19F7CB7}"/>
            </a:ext>
          </a:extLst>
        </xdr:cNvPr>
        <xdr:cNvSpPr/>
      </xdr:nvSpPr>
      <xdr:spPr>
        <a:xfrm>
          <a:off x="12237716" y="43033950"/>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101</xdr:row>
      <xdr:rowOff>0</xdr:rowOff>
    </xdr:from>
    <xdr:to>
      <xdr:col>25</xdr:col>
      <xdr:colOff>311681</xdr:colOff>
      <xdr:row>101</xdr:row>
      <xdr:rowOff>190500</xdr:rowOff>
    </xdr:to>
    <xdr:sp macro="" textlink="">
      <xdr:nvSpPr>
        <xdr:cNvPr id="44" name="rect">
          <a:extLst>
            <a:ext uri="{FF2B5EF4-FFF2-40B4-BE49-F238E27FC236}">
              <a16:creationId xmlns="" xmlns:a16="http://schemas.microsoft.com/office/drawing/2014/main" id="{3515B942-7035-4973-A751-1FE586581848}"/>
            </a:ext>
          </a:extLst>
        </xdr:cNvPr>
        <xdr:cNvSpPr/>
      </xdr:nvSpPr>
      <xdr:spPr>
        <a:xfrm>
          <a:off x="12237716" y="43233975"/>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100</xdr:row>
      <xdr:rowOff>381000</xdr:rowOff>
    </xdr:from>
    <xdr:to>
      <xdr:col>25</xdr:col>
      <xdr:colOff>311681</xdr:colOff>
      <xdr:row>100</xdr:row>
      <xdr:rowOff>571500</xdr:rowOff>
    </xdr:to>
    <xdr:sp macro="" textlink="">
      <xdr:nvSpPr>
        <xdr:cNvPr id="45" name="rect">
          <a:extLst>
            <a:ext uri="{FF2B5EF4-FFF2-40B4-BE49-F238E27FC236}">
              <a16:creationId xmlns="" xmlns:a16="http://schemas.microsoft.com/office/drawing/2014/main" id="{B7BB9601-1DD1-4F78-A1E4-F2E7C43040BB}"/>
            </a:ext>
          </a:extLst>
        </xdr:cNvPr>
        <xdr:cNvSpPr/>
      </xdr:nvSpPr>
      <xdr:spPr>
        <a:xfrm>
          <a:off x="12237716" y="43033950"/>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172961</xdr:colOff>
      <xdr:row>101</xdr:row>
      <xdr:rowOff>381000</xdr:rowOff>
    </xdr:from>
    <xdr:to>
      <xdr:col>25</xdr:col>
      <xdr:colOff>277001</xdr:colOff>
      <xdr:row>101</xdr:row>
      <xdr:rowOff>571500</xdr:rowOff>
    </xdr:to>
    <xdr:sp macro="" textlink="">
      <xdr:nvSpPr>
        <xdr:cNvPr id="46" name="rect">
          <a:extLst>
            <a:ext uri="{FF2B5EF4-FFF2-40B4-BE49-F238E27FC236}">
              <a16:creationId xmlns="" xmlns:a16="http://schemas.microsoft.com/office/drawing/2014/main" id="{3561A6CE-C487-4872-AF39-1A655B1411EC}"/>
            </a:ext>
          </a:extLst>
        </xdr:cNvPr>
        <xdr:cNvSpPr/>
      </xdr:nvSpPr>
      <xdr:spPr>
        <a:xfrm>
          <a:off x="12203036" y="43614975"/>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105</xdr:row>
      <xdr:rowOff>0</xdr:rowOff>
    </xdr:from>
    <xdr:to>
      <xdr:col>25</xdr:col>
      <xdr:colOff>311681</xdr:colOff>
      <xdr:row>105</xdr:row>
      <xdr:rowOff>0</xdr:rowOff>
    </xdr:to>
    <xdr:sp macro="" textlink="">
      <xdr:nvSpPr>
        <xdr:cNvPr id="47" name="rect">
          <a:extLst>
            <a:ext uri="{FF2B5EF4-FFF2-40B4-BE49-F238E27FC236}">
              <a16:creationId xmlns="" xmlns:a16="http://schemas.microsoft.com/office/drawing/2014/main" id="{E07FDA44-8C0B-48C5-A7C4-A520AEC5D08D}"/>
            </a:ext>
          </a:extLst>
        </xdr:cNvPr>
        <xdr:cNvSpPr/>
      </xdr:nvSpPr>
      <xdr:spPr>
        <a:xfrm flipV="1">
          <a:off x="12237716" y="459867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242321</xdr:colOff>
      <xdr:row>105</xdr:row>
      <xdr:rowOff>59532</xdr:rowOff>
    </xdr:from>
    <xdr:to>
      <xdr:col>25</xdr:col>
      <xdr:colOff>345922</xdr:colOff>
      <xdr:row>105</xdr:row>
      <xdr:rowOff>142875</xdr:rowOff>
    </xdr:to>
    <xdr:sp macro="" textlink="">
      <xdr:nvSpPr>
        <xdr:cNvPr id="48" name="rect">
          <a:extLst>
            <a:ext uri="{FF2B5EF4-FFF2-40B4-BE49-F238E27FC236}">
              <a16:creationId xmlns="" xmlns:a16="http://schemas.microsoft.com/office/drawing/2014/main" id="{8329F570-C005-421A-AA60-4BF6130BA370}"/>
            </a:ext>
          </a:extLst>
        </xdr:cNvPr>
        <xdr:cNvSpPr/>
      </xdr:nvSpPr>
      <xdr:spPr>
        <a:xfrm>
          <a:off x="12272396" y="46046232"/>
          <a:ext cx="103601" cy="83343"/>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32</xdr:col>
      <xdr:colOff>207641</xdr:colOff>
      <xdr:row>30</xdr:row>
      <xdr:rowOff>0</xdr:rowOff>
    </xdr:from>
    <xdr:to>
      <xdr:col>32</xdr:col>
      <xdr:colOff>311681</xdr:colOff>
      <xdr:row>30</xdr:row>
      <xdr:rowOff>0</xdr:rowOff>
    </xdr:to>
    <xdr:sp macro="" textlink="">
      <xdr:nvSpPr>
        <xdr:cNvPr id="49" name="rect">
          <a:extLst>
            <a:ext uri="{FF2B5EF4-FFF2-40B4-BE49-F238E27FC236}">
              <a16:creationId xmlns="" xmlns:a16="http://schemas.microsoft.com/office/drawing/2014/main" id="{B9EEF889-A493-4B78-B826-B66C5303D0C3}"/>
            </a:ext>
          </a:extLst>
        </xdr:cNvPr>
        <xdr:cNvSpPr/>
      </xdr:nvSpPr>
      <xdr:spPr>
        <a:xfrm>
          <a:off x="16085816" y="587692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32</xdr:col>
      <xdr:colOff>207641</xdr:colOff>
      <xdr:row>29</xdr:row>
      <xdr:rowOff>0</xdr:rowOff>
    </xdr:from>
    <xdr:to>
      <xdr:col>32</xdr:col>
      <xdr:colOff>311681</xdr:colOff>
      <xdr:row>29</xdr:row>
      <xdr:rowOff>0</xdr:rowOff>
    </xdr:to>
    <xdr:sp macro="" textlink="">
      <xdr:nvSpPr>
        <xdr:cNvPr id="50" name="rect">
          <a:extLst>
            <a:ext uri="{FF2B5EF4-FFF2-40B4-BE49-F238E27FC236}">
              <a16:creationId xmlns="" xmlns:a16="http://schemas.microsoft.com/office/drawing/2014/main" id="{B6A0EAE6-7AF0-41DE-A048-9A1669F67904}"/>
            </a:ext>
          </a:extLst>
        </xdr:cNvPr>
        <xdr:cNvSpPr/>
      </xdr:nvSpPr>
      <xdr:spPr>
        <a:xfrm>
          <a:off x="16085816" y="520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32</xdr:col>
      <xdr:colOff>207641</xdr:colOff>
      <xdr:row>30</xdr:row>
      <xdr:rowOff>0</xdr:rowOff>
    </xdr:from>
    <xdr:to>
      <xdr:col>32</xdr:col>
      <xdr:colOff>311681</xdr:colOff>
      <xdr:row>30</xdr:row>
      <xdr:rowOff>0</xdr:rowOff>
    </xdr:to>
    <xdr:sp macro="" textlink="">
      <xdr:nvSpPr>
        <xdr:cNvPr id="51" name="rect">
          <a:extLst>
            <a:ext uri="{FF2B5EF4-FFF2-40B4-BE49-F238E27FC236}">
              <a16:creationId xmlns="" xmlns:a16="http://schemas.microsoft.com/office/drawing/2014/main" id="{FCEA39F1-1218-468B-A70D-AE7F4870A83B}"/>
            </a:ext>
          </a:extLst>
        </xdr:cNvPr>
        <xdr:cNvSpPr/>
      </xdr:nvSpPr>
      <xdr:spPr>
        <a:xfrm>
          <a:off x="16085816" y="5876925"/>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32</xdr:col>
      <xdr:colOff>207641</xdr:colOff>
      <xdr:row>29</xdr:row>
      <xdr:rowOff>0</xdr:rowOff>
    </xdr:from>
    <xdr:to>
      <xdr:col>32</xdr:col>
      <xdr:colOff>311681</xdr:colOff>
      <xdr:row>29</xdr:row>
      <xdr:rowOff>0</xdr:rowOff>
    </xdr:to>
    <xdr:sp macro="" textlink="">
      <xdr:nvSpPr>
        <xdr:cNvPr id="52" name="rect">
          <a:extLst>
            <a:ext uri="{FF2B5EF4-FFF2-40B4-BE49-F238E27FC236}">
              <a16:creationId xmlns="" xmlns:a16="http://schemas.microsoft.com/office/drawing/2014/main" id="{85937039-64B4-4F0B-95CD-16E87BF3A594}"/>
            </a:ext>
          </a:extLst>
        </xdr:cNvPr>
        <xdr:cNvSpPr/>
      </xdr:nvSpPr>
      <xdr:spPr>
        <a:xfrm>
          <a:off x="16085816" y="520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29</xdr:row>
      <xdr:rowOff>0</xdr:rowOff>
    </xdr:from>
    <xdr:to>
      <xdr:col>25</xdr:col>
      <xdr:colOff>311681</xdr:colOff>
      <xdr:row>29</xdr:row>
      <xdr:rowOff>0</xdr:rowOff>
    </xdr:to>
    <xdr:sp macro="" textlink="">
      <xdr:nvSpPr>
        <xdr:cNvPr id="53" name="rect">
          <a:extLst>
            <a:ext uri="{FF2B5EF4-FFF2-40B4-BE49-F238E27FC236}">
              <a16:creationId xmlns="" xmlns:a16="http://schemas.microsoft.com/office/drawing/2014/main" id="{A5178992-07B8-41C2-81C2-134AA894BD13}"/>
            </a:ext>
          </a:extLst>
        </xdr:cNvPr>
        <xdr:cNvSpPr/>
      </xdr:nvSpPr>
      <xdr:spPr>
        <a:xfrm flipV="1">
          <a:off x="12237716" y="52006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242321</xdr:colOff>
      <xdr:row>28</xdr:row>
      <xdr:rowOff>571500</xdr:rowOff>
    </xdr:from>
    <xdr:to>
      <xdr:col>25</xdr:col>
      <xdr:colOff>345922</xdr:colOff>
      <xdr:row>29</xdr:row>
      <xdr:rowOff>0</xdr:rowOff>
    </xdr:to>
    <xdr:sp macro="" textlink="">
      <xdr:nvSpPr>
        <xdr:cNvPr id="54" name="rect">
          <a:extLst>
            <a:ext uri="{FF2B5EF4-FFF2-40B4-BE49-F238E27FC236}">
              <a16:creationId xmlns="" xmlns:a16="http://schemas.microsoft.com/office/drawing/2014/main" id="{95EC824E-36AE-48F2-ADE9-B33034A4E734}"/>
            </a:ext>
          </a:extLst>
        </xdr:cNvPr>
        <xdr:cNvSpPr/>
      </xdr:nvSpPr>
      <xdr:spPr>
        <a:xfrm>
          <a:off x="12272396" y="5076825"/>
          <a:ext cx="103601" cy="123825"/>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29</xdr:row>
      <xdr:rowOff>0</xdr:rowOff>
    </xdr:from>
    <xdr:to>
      <xdr:col>25</xdr:col>
      <xdr:colOff>311681</xdr:colOff>
      <xdr:row>30</xdr:row>
      <xdr:rowOff>0</xdr:rowOff>
    </xdr:to>
    <xdr:sp macro="" textlink="">
      <xdr:nvSpPr>
        <xdr:cNvPr id="55" name="rect">
          <a:extLst>
            <a:ext uri="{FF2B5EF4-FFF2-40B4-BE49-F238E27FC236}">
              <a16:creationId xmlns="" xmlns:a16="http://schemas.microsoft.com/office/drawing/2014/main" id="{1ED51D4D-F26A-42E8-A712-7E8E9258C4C4}"/>
            </a:ext>
          </a:extLst>
        </xdr:cNvPr>
        <xdr:cNvSpPr/>
      </xdr:nvSpPr>
      <xdr:spPr>
        <a:xfrm>
          <a:off x="12237716" y="5200650"/>
          <a:ext cx="104040" cy="676275"/>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82</xdr:row>
      <xdr:rowOff>381000</xdr:rowOff>
    </xdr:from>
    <xdr:to>
      <xdr:col>31</xdr:col>
      <xdr:colOff>311681</xdr:colOff>
      <xdr:row>82</xdr:row>
      <xdr:rowOff>571500</xdr:rowOff>
    </xdr:to>
    <xdr:sp macro="" textlink="">
      <xdr:nvSpPr>
        <xdr:cNvPr id="56" name="rect">
          <a:extLst>
            <a:ext uri="{FF2B5EF4-FFF2-40B4-BE49-F238E27FC236}">
              <a16:creationId xmlns="" xmlns:a16="http://schemas.microsoft.com/office/drawing/2014/main" id="{1E270292-98FC-4DB1-BEA2-9A33B69F9BAB}"/>
            </a:ext>
          </a:extLst>
        </xdr:cNvPr>
        <xdr:cNvSpPr/>
      </xdr:nvSpPr>
      <xdr:spPr>
        <a:xfrm>
          <a:off x="15485741" y="33899475"/>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83</xdr:row>
      <xdr:rowOff>0</xdr:rowOff>
    </xdr:from>
    <xdr:to>
      <xdr:col>31</xdr:col>
      <xdr:colOff>311681</xdr:colOff>
      <xdr:row>83</xdr:row>
      <xdr:rowOff>0</xdr:rowOff>
    </xdr:to>
    <xdr:sp macro="" textlink="">
      <xdr:nvSpPr>
        <xdr:cNvPr id="57" name="rect">
          <a:extLst>
            <a:ext uri="{FF2B5EF4-FFF2-40B4-BE49-F238E27FC236}">
              <a16:creationId xmlns="" xmlns:a16="http://schemas.microsoft.com/office/drawing/2014/main" id="{8550A9C4-EA46-47D3-B017-9AB5564053ED}"/>
            </a:ext>
          </a:extLst>
        </xdr:cNvPr>
        <xdr:cNvSpPr/>
      </xdr:nvSpPr>
      <xdr:spPr>
        <a:xfrm>
          <a:off x="15485741" y="342804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83</xdr:row>
      <xdr:rowOff>0</xdr:rowOff>
    </xdr:from>
    <xdr:to>
      <xdr:col>31</xdr:col>
      <xdr:colOff>311681</xdr:colOff>
      <xdr:row>83</xdr:row>
      <xdr:rowOff>0</xdr:rowOff>
    </xdr:to>
    <xdr:sp macro="" textlink="">
      <xdr:nvSpPr>
        <xdr:cNvPr id="58" name="rect">
          <a:extLst>
            <a:ext uri="{FF2B5EF4-FFF2-40B4-BE49-F238E27FC236}">
              <a16:creationId xmlns="" xmlns:a16="http://schemas.microsoft.com/office/drawing/2014/main" id="{94620B61-6FD4-4975-97B7-274121CA318B}"/>
            </a:ext>
          </a:extLst>
        </xdr:cNvPr>
        <xdr:cNvSpPr/>
      </xdr:nvSpPr>
      <xdr:spPr>
        <a:xfrm>
          <a:off x="15485741" y="342804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82</xdr:row>
      <xdr:rowOff>381000</xdr:rowOff>
    </xdr:from>
    <xdr:to>
      <xdr:col>31</xdr:col>
      <xdr:colOff>311681</xdr:colOff>
      <xdr:row>82</xdr:row>
      <xdr:rowOff>571500</xdr:rowOff>
    </xdr:to>
    <xdr:sp macro="" textlink="">
      <xdr:nvSpPr>
        <xdr:cNvPr id="59" name="rect">
          <a:extLst>
            <a:ext uri="{FF2B5EF4-FFF2-40B4-BE49-F238E27FC236}">
              <a16:creationId xmlns="" xmlns:a16="http://schemas.microsoft.com/office/drawing/2014/main" id="{3B42B382-0CC3-40B2-85AC-355305F94CDC}"/>
            </a:ext>
          </a:extLst>
        </xdr:cNvPr>
        <xdr:cNvSpPr/>
      </xdr:nvSpPr>
      <xdr:spPr>
        <a:xfrm>
          <a:off x="15485741" y="33899475"/>
          <a:ext cx="104040"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84</xdr:row>
      <xdr:rowOff>190500</xdr:rowOff>
    </xdr:from>
    <xdr:to>
      <xdr:col>31</xdr:col>
      <xdr:colOff>311681</xdr:colOff>
      <xdr:row>84</xdr:row>
      <xdr:rowOff>190500</xdr:rowOff>
    </xdr:to>
    <xdr:sp macro="" textlink="">
      <xdr:nvSpPr>
        <xdr:cNvPr id="60" name="rect">
          <a:extLst>
            <a:ext uri="{FF2B5EF4-FFF2-40B4-BE49-F238E27FC236}">
              <a16:creationId xmlns="" xmlns:a16="http://schemas.microsoft.com/office/drawing/2014/main" id="{19BE9AD9-2A7F-47DB-8FE9-A26B67CB983D}"/>
            </a:ext>
          </a:extLst>
        </xdr:cNvPr>
        <xdr:cNvSpPr/>
      </xdr:nvSpPr>
      <xdr:spPr>
        <a:xfrm>
          <a:off x="15485741" y="351091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83</xdr:row>
      <xdr:rowOff>0</xdr:rowOff>
    </xdr:from>
    <xdr:to>
      <xdr:col>31</xdr:col>
      <xdr:colOff>311681</xdr:colOff>
      <xdr:row>83</xdr:row>
      <xdr:rowOff>0</xdr:rowOff>
    </xdr:to>
    <xdr:sp macro="" textlink="">
      <xdr:nvSpPr>
        <xdr:cNvPr id="61" name="rect">
          <a:extLst>
            <a:ext uri="{FF2B5EF4-FFF2-40B4-BE49-F238E27FC236}">
              <a16:creationId xmlns="" xmlns:a16="http://schemas.microsoft.com/office/drawing/2014/main" id="{37B20DC3-74FD-48C7-B8BC-DD27465F7AAA}"/>
            </a:ext>
          </a:extLst>
        </xdr:cNvPr>
        <xdr:cNvSpPr/>
      </xdr:nvSpPr>
      <xdr:spPr>
        <a:xfrm>
          <a:off x="15485741" y="342804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62</xdr:row>
      <xdr:rowOff>381000</xdr:rowOff>
    </xdr:from>
    <xdr:to>
      <xdr:col>31</xdr:col>
      <xdr:colOff>311681</xdr:colOff>
      <xdr:row>62</xdr:row>
      <xdr:rowOff>571500</xdr:rowOff>
    </xdr:to>
    <xdr:sp macro="" textlink="">
      <xdr:nvSpPr>
        <xdr:cNvPr id="62" name="rect">
          <a:extLst>
            <a:ext uri="{FF2B5EF4-FFF2-40B4-BE49-F238E27FC236}">
              <a16:creationId xmlns="" xmlns:a16="http://schemas.microsoft.com/office/drawing/2014/main" id="{8D99D9F7-7461-4C4A-B6C3-32D1CE54054E}"/>
            </a:ext>
          </a:extLst>
        </xdr:cNvPr>
        <xdr:cNvSpPr/>
      </xdr:nvSpPr>
      <xdr:spPr>
        <a:xfrm>
          <a:off x="15485741" y="22802850"/>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63</xdr:row>
      <xdr:rowOff>190500</xdr:rowOff>
    </xdr:from>
    <xdr:to>
      <xdr:col>31</xdr:col>
      <xdr:colOff>311681</xdr:colOff>
      <xdr:row>63</xdr:row>
      <xdr:rowOff>190500</xdr:rowOff>
    </xdr:to>
    <xdr:sp macro="" textlink="">
      <xdr:nvSpPr>
        <xdr:cNvPr id="63" name="rect">
          <a:extLst>
            <a:ext uri="{FF2B5EF4-FFF2-40B4-BE49-F238E27FC236}">
              <a16:creationId xmlns="" xmlns:a16="http://schemas.microsoft.com/office/drawing/2014/main" id="{C534022C-82C0-4ECB-825F-2FE790AE1794}"/>
            </a:ext>
          </a:extLst>
        </xdr:cNvPr>
        <xdr:cNvSpPr/>
      </xdr:nvSpPr>
      <xdr:spPr>
        <a:xfrm>
          <a:off x="15485741" y="233743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62</xdr:row>
      <xdr:rowOff>381000</xdr:rowOff>
    </xdr:from>
    <xdr:to>
      <xdr:col>31</xdr:col>
      <xdr:colOff>311681</xdr:colOff>
      <xdr:row>62</xdr:row>
      <xdr:rowOff>571500</xdr:rowOff>
    </xdr:to>
    <xdr:sp macro="" textlink="">
      <xdr:nvSpPr>
        <xdr:cNvPr id="64" name="rect">
          <a:extLst>
            <a:ext uri="{FF2B5EF4-FFF2-40B4-BE49-F238E27FC236}">
              <a16:creationId xmlns="" xmlns:a16="http://schemas.microsoft.com/office/drawing/2014/main" id="{FB562E13-9FED-4FCC-9AC8-0A22FB538862}"/>
            </a:ext>
          </a:extLst>
        </xdr:cNvPr>
        <xdr:cNvSpPr/>
      </xdr:nvSpPr>
      <xdr:spPr>
        <a:xfrm>
          <a:off x="15485741" y="22802850"/>
          <a:ext cx="104040"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177350</xdr:colOff>
      <xdr:row>63</xdr:row>
      <xdr:rowOff>381000</xdr:rowOff>
    </xdr:from>
    <xdr:to>
      <xdr:col>31</xdr:col>
      <xdr:colOff>311681</xdr:colOff>
      <xdr:row>63</xdr:row>
      <xdr:rowOff>571500</xdr:rowOff>
    </xdr:to>
    <xdr:sp macro="" textlink="">
      <xdr:nvSpPr>
        <xdr:cNvPr id="65" name="rect">
          <a:extLst>
            <a:ext uri="{FF2B5EF4-FFF2-40B4-BE49-F238E27FC236}">
              <a16:creationId xmlns="" xmlns:a16="http://schemas.microsoft.com/office/drawing/2014/main" id="{98F9B508-295C-436B-B046-28A072050FD9}"/>
            </a:ext>
          </a:extLst>
        </xdr:cNvPr>
        <xdr:cNvSpPr/>
      </xdr:nvSpPr>
      <xdr:spPr>
        <a:xfrm>
          <a:off x="15455450" y="23564850"/>
          <a:ext cx="134331" cy="19050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31</xdr:col>
      <xdr:colOff>207641</xdr:colOff>
      <xdr:row>63</xdr:row>
      <xdr:rowOff>190500</xdr:rowOff>
    </xdr:from>
    <xdr:to>
      <xdr:col>31</xdr:col>
      <xdr:colOff>311681</xdr:colOff>
      <xdr:row>63</xdr:row>
      <xdr:rowOff>190500</xdr:rowOff>
    </xdr:to>
    <xdr:sp macro="" textlink="">
      <xdr:nvSpPr>
        <xdr:cNvPr id="66" name="rect">
          <a:extLst>
            <a:ext uri="{FF2B5EF4-FFF2-40B4-BE49-F238E27FC236}">
              <a16:creationId xmlns="" xmlns:a16="http://schemas.microsoft.com/office/drawing/2014/main" id="{98412477-B014-44D5-90ED-B43E6CBF6D6A}"/>
            </a:ext>
          </a:extLst>
        </xdr:cNvPr>
        <xdr:cNvSpPr/>
      </xdr:nvSpPr>
      <xdr:spPr>
        <a:xfrm>
          <a:off x="15485741" y="233743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63</xdr:row>
      <xdr:rowOff>0</xdr:rowOff>
    </xdr:from>
    <xdr:to>
      <xdr:col>25</xdr:col>
      <xdr:colOff>311681</xdr:colOff>
      <xdr:row>63</xdr:row>
      <xdr:rowOff>0</xdr:rowOff>
    </xdr:to>
    <xdr:sp macro="" textlink="">
      <xdr:nvSpPr>
        <xdr:cNvPr id="67" name="rect">
          <a:extLst>
            <a:ext uri="{FF2B5EF4-FFF2-40B4-BE49-F238E27FC236}">
              <a16:creationId xmlns="" xmlns:a16="http://schemas.microsoft.com/office/drawing/2014/main" id="{7FB8326B-E6F2-4983-8F23-F12E04AA0FC1}"/>
            </a:ext>
          </a:extLst>
        </xdr:cNvPr>
        <xdr:cNvSpPr/>
      </xdr:nvSpPr>
      <xdr:spPr>
        <a:xfrm flipV="1">
          <a:off x="12237716" y="231838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242321</xdr:colOff>
      <xdr:row>62</xdr:row>
      <xdr:rowOff>571500</xdr:rowOff>
    </xdr:from>
    <xdr:to>
      <xdr:col>25</xdr:col>
      <xdr:colOff>345922</xdr:colOff>
      <xdr:row>63</xdr:row>
      <xdr:rowOff>0</xdr:rowOff>
    </xdr:to>
    <xdr:sp macro="" textlink="">
      <xdr:nvSpPr>
        <xdr:cNvPr id="68" name="rect">
          <a:extLst>
            <a:ext uri="{FF2B5EF4-FFF2-40B4-BE49-F238E27FC236}">
              <a16:creationId xmlns="" xmlns:a16="http://schemas.microsoft.com/office/drawing/2014/main" id="{15944809-907C-4EA2-B1F9-826D5C76A597}"/>
            </a:ext>
          </a:extLst>
        </xdr:cNvPr>
        <xdr:cNvSpPr/>
      </xdr:nvSpPr>
      <xdr:spPr>
        <a:xfrm>
          <a:off x="12272396" y="22993350"/>
          <a:ext cx="103601" cy="19050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64</xdr:row>
      <xdr:rowOff>0</xdr:rowOff>
    </xdr:from>
    <xdr:to>
      <xdr:col>25</xdr:col>
      <xdr:colOff>311681</xdr:colOff>
      <xdr:row>64</xdr:row>
      <xdr:rowOff>0</xdr:rowOff>
    </xdr:to>
    <xdr:sp macro="" textlink="">
      <xdr:nvSpPr>
        <xdr:cNvPr id="69" name="rect">
          <a:extLst>
            <a:ext uri="{FF2B5EF4-FFF2-40B4-BE49-F238E27FC236}">
              <a16:creationId xmlns="" xmlns:a16="http://schemas.microsoft.com/office/drawing/2014/main" id="{EACB07B4-DACD-4784-9756-7052A76277B9}"/>
            </a:ext>
          </a:extLst>
        </xdr:cNvPr>
        <xdr:cNvSpPr/>
      </xdr:nvSpPr>
      <xdr:spPr>
        <a:xfrm>
          <a:off x="12237716" y="2404110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63</xdr:row>
      <xdr:rowOff>0</xdr:rowOff>
    </xdr:from>
    <xdr:to>
      <xdr:col>25</xdr:col>
      <xdr:colOff>311681</xdr:colOff>
      <xdr:row>63</xdr:row>
      <xdr:rowOff>0</xdr:rowOff>
    </xdr:to>
    <xdr:sp macro="" textlink="">
      <xdr:nvSpPr>
        <xdr:cNvPr id="70" name="rect">
          <a:extLst>
            <a:ext uri="{FF2B5EF4-FFF2-40B4-BE49-F238E27FC236}">
              <a16:creationId xmlns="" xmlns:a16="http://schemas.microsoft.com/office/drawing/2014/main" id="{205EF043-46EC-4CEA-BE6F-2F5DA4023B50}"/>
            </a:ext>
          </a:extLst>
        </xdr:cNvPr>
        <xdr:cNvSpPr/>
      </xdr:nvSpPr>
      <xdr:spPr>
        <a:xfrm>
          <a:off x="12237716" y="231838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64</xdr:row>
      <xdr:rowOff>0</xdr:rowOff>
    </xdr:from>
    <xdr:to>
      <xdr:col>25</xdr:col>
      <xdr:colOff>311681</xdr:colOff>
      <xdr:row>64</xdr:row>
      <xdr:rowOff>0</xdr:rowOff>
    </xdr:to>
    <xdr:sp macro="" textlink="">
      <xdr:nvSpPr>
        <xdr:cNvPr id="71" name="rect">
          <a:extLst>
            <a:ext uri="{FF2B5EF4-FFF2-40B4-BE49-F238E27FC236}">
              <a16:creationId xmlns="" xmlns:a16="http://schemas.microsoft.com/office/drawing/2014/main" id="{A9DFAE29-18EA-469F-8210-8DE45FABB85B}"/>
            </a:ext>
          </a:extLst>
        </xdr:cNvPr>
        <xdr:cNvSpPr/>
      </xdr:nvSpPr>
      <xdr:spPr>
        <a:xfrm>
          <a:off x="12237716" y="24041100"/>
          <a:ext cx="104040" cy="0"/>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63</xdr:row>
      <xdr:rowOff>0</xdr:rowOff>
    </xdr:from>
    <xdr:to>
      <xdr:col>25</xdr:col>
      <xdr:colOff>311681</xdr:colOff>
      <xdr:row>63</xdr:row>
      <xdr:rowOff>0</xdr:rowOff>
    </xdr:to>
    <xdr:sp macro="" textlink="">
      <xdr:nvSpPr>
        <xdr:cNvPr id="72" name="rect">
          <a:extLst>
            <a:ext uri="{FF2B5EF4-FFF2-40B4-BE49-F238E27FC236}">
              <a16:creationId xmlns="" xmlns:a16="http://schemas.microsoft.com/office/drawing/2014/main" id="{2A978AD4-5400-4E18-84BD-993669264FFD}"/>
            </a:ext>
          </a:extLst>
        </xdr:cNvPr>
        <xdr:cNvSpPr/>
      </xdr:nvSpPr>
      <xdr:spPr>
        <a:xfrm>
          <a:off x="12237716" y="231838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66</xdr:row>
      <xdr:rowOff>381000</xdr:rowOff>
    </xdr:from>
    <xdr:to>
      <xdr:col>25</xdr:col>
      <xdr:colOff>311681</xdr:colOff>
      <xdr:row>66</xdr:row>
      <xdr:rowOff>571500</xdr:rowOff>
    </xdr:to>
    <xdr:sp macro="" textlink="">
      <xdr:nvSpPr>
        <xdr:cNvPr id="73" name="rect">
          <a:extLst>
            <a:ext uri="{FF2B5EF4-FFF2-40B4-BE49-F238E27FC236}">
              <a16:creationId xmlns="" xmlns:a16="http://schemas.microsoft.com/office/drawing/2014/main" id="{912AB591-258C-409F-9ACE-EECE5ECB14A9}"/>
            </a:ext>
          </a:extLst>
        </xdr:cNvPr>
        <xdr:cNvSpPr/>
      </xdr:nvSpPr>
      <xdr:spPr>
        <a:xfrm>
          <a:off x="12237716" y="25755600"/>
          <a:ext cx="104040" cy="180975"/>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67</xdr:row>
      <xdr:rowOff>0</xdr:rowOff>
    </xdr:from>
    <xdr:to>
      <xdr:col>25</xdr:col>
      <xdr:colOff>311681</xdr:colOff>
      <xdr:row>67</xdr:row>
      <xdr:rowOff>0</xdr:rowOff>
    </xdr:to>
    <xdr:sp macro="" textlink="">
      <xdr:nvSpPr>
        <xdr:cNvPr id="74" name="rect">
          <a:extLst>
            <a:ext uri="{FF2B5EF4-FFF2-40B4-BE49-F238E27FC236}">
              <a16:creationId xmlns="" xmlns:a16="http://schemas.microsoft.com/office/drawing/2014/main" id="{678FE9CC-32A1-40D6-8709-692D9E13E6EE}"/>
            </a:ext>
          </a:extLst>
        </xdr:cNvPr>
        <xdr:cNvSpPr/>
      </xdr:nvSpPr>
      <xdr:spPr>
        <a:xfrm>
          <a:off x="12237716" y="259365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67</xdr:row>
      <xdr:rowOff>0</xdr:rowOff>
    </xdr:from>
    <xdr:to>
      <xdr:col>25</xdr:col>
      <xdr:colOff>311681</xdr:colOff>
      <xdr:row>67</xdr:row>
      <xdr:rowOff>0</xdr:rowOff>
    </xdr:to>
    <xdr:sp macro="" textlink="">
      <xdr:nvSpPr>
        <xdr:cNvPr id="75" name="rect">
          <a:extLst>
            <a:ext uri="{FF2B5EF4-FFF2-40B4-BE49-F238E27FC236}">
              <a16:creationId xmlns="" xmlns:a16="http://schemas.microsoft.com/office/drawing/2014/main" id="{33998405-89A0-482B-A158-9927533DF437}"/>
            </a:ext>
          </a:extLst>
        </xdr:cNvPr>
        <xdr:cNvSpPr/>
      </xdr:nvSpPr>
      <xdr:spPr>
        <a:xfrm>
          <a:off x="12237716" y="259365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66</xdr:row>
      <xdr:rowOff>381000</xdr:rowOff>
    </xdr:from>
    <xdr:to>
      <xdr:col>25</xdr:col>
      <xdr:colOff>311681</xdr:colOff>
      <xdr:row>66</xdr:row>
      <xdr:rowOff>571500</xdr:rowOff>
    </xdr:to>
    <xdr:sp macro="" textlink="">
      <xdr:nvSpPr>
        <xdr:cNvPr id="76" name="rect">
          <a:extLst>
            <a:ext uri="{FF2B5EF4-FFF2-40B4-BE49-F238E27FC236}">
              <a16:creationId xmlns="" xmlns:a16="http://schemas.microsoft.com/office/drawing/2014/main" id="{3E22AE3C-FC81-4F63-9836-82A73F8FF392}"/>
            </a:ext>
          </a:extLst>
        </xdr:cNvPr>
        <xdr:cNvSpPr/>
      </xdr:nvSpPr>
      <xdr:spPr>
        <a:xfrm>
          <a:off x="12237716" y="25755600"/>
          <a:ext cx="104040" cy="180975"/>
        </a:xfrm>
        <a:prstGeom prst="rect">
          <a:avLst/>
        </a:prstGeom>
        <a:solidFill>
          <a:srgbClr val="FFFFFF"/>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68</xdr:row>
      <xdr:rowOff>190500</xdr:rowOff>
    </xdr:from>
    <xdr:to>
      <xdr:col>25</xdr:col>
      <xdr:colOff>311681</xdr:colOff>
      <xdr:row>68</xdr:row>
      <xdr:rowOff>190500</xdr:rowOff>
    </xdr:to>
    <xdr:sp macro="" textlink="">
      <xdr:nvSpPr>
        <xdr:cNvPr id="77" name="rect">
          <a:extLst>
            <a:ext uri="{FF2B5EF4-FFF2-40B4-BE49-F238E27FC236}">
              <a16:creationId xmlns="" xmlns:a16="http://schemas.microsoft.com/office/drawing/2014/main" id="{CD785BC0-BB05-4C30-A96A-868FA5216603}"/>
            </a:ext>
          </a:extLst>
        </xdr:cNvPr>
        <xdr:cNvSpPr/>
      </xdr:nvSpPr>
      <xdr:spPr>
        <a:xfrm>
          <a:off x="12237716" y="26689050"/>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207641</xdr:colOff>
      <xdr:row>67</xdr:row>
      <xdr:rowOff>0</xdr:rowOff>
    </xdr:from>
    <xdr:to>
      <xdr:col>25</xdr:col>
      <xdr:colOff>311681</xdr:colOff>
      <xdr:row>67</xdr:row>
      <xdr:rowOff>0</xdr:rowOff>
    </xdr:to>
    <xdr:sp macro="" textlink="">
      <xdr:nvSpPr>
        <xdr:cNvPr id="78" name="rect">
          <a:extLst>
            <a:ext uri="{FF2B5EF4-FFF2-40B4-BE49-F238E27FC236}">
              <a16:creationId xmlns="" xmlns:a16="http://schemas.microsoft.com/office/drawing/2014/main" id="{64E76F50-9721-417B-AADD-0DF8C7B67ACA}"/>
            </a:ext>
          </a:extLst>
        </xdr:cNvPr>
        <xdr:cNvSpPr/>
      </xdr:nvSpPr>
      <xdr:spPr>
        <a:xfrm>
          <a:off x="12237716" y="25936575"/>
          <a:ext cx="104040" cy="0"/>
        </a:xfrm>
        <a:prstGeom prst="rect">
          <a:avLst/>
        </a:prstGeom>
        <a:solidFill>
          <a:srgbClr val="000000"/>
        </a:solid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25</xdr:col>
      <xdr:colOff>226222</xdr:colOff>
      <xdr:row>6</xdr:row>
      <xdr:rowOff>547688</xdr:rowOff>
    </xdr:from>
    <xdr:to>
      <xdr:col>25</xdr:col>
      <xdr:colOff>333376</xdr:colOff>
      <xdr:row>6</xdr:row>
      <xdr:rowOff>666750</xdr:rowOff>
    </xdr:to>
    <xdr:sp macro="" textlink="">
      <xdr:nvSpPr>
        <xdr:cNvPr id="79" name="Rectangle 78">
          <a:extLst>
            <a:ext uri="{FF2B5EF4-FFF2-40B4-BE49-F238E27FC236}">
              <a16:creationId xmlns="" xmlns:a16="http://schemas.microsoft.com/office/drawing/2014/main" id="{A2FA300D-493E-4EC5-8D68-2EA0C7EC0234}"/>
            </a:ext>
          </a:extLst>
        </xdr:cNvPr>
        <xdr:cNvSpPr/>
      </xdr:nvSpPr>
      <xdr:spPr>
        <a:xfrm>
          <a:off x="11980072" y="2605088"/>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223841</xdr:colOff>
      <xdr:row>8</xdr:row>
      <xdr:rowOff>33338</xdr:rowOff>
    </xdr:from>
    <xdr:to>
      <xdr:col>25</xdr:col>
      <xdr:colOff>330995</xdr:colOff>
      <xdr:row>8</xdr:row>
      <xdr:rowOff>152400</xdr:rowOff>
    </xdr:to>
    <xdr:sp macro="" textlink="">
      <xdr:nvSpPr>
        <xdr:cNvPr id="80" name="Rectangle 79">
          <a:extLst>
            <a:ext uri="{FF2B5EF4-FFF2-40B4-BE49-F238E27FC236}">
              <a16:creationId xmlns="" xmlns:a16="http://schemas.microsoft.com/office/drawing/2014/main" id="{DD47696F-2C03-46D9-9920-1FC793C0FC7E}"/>
            </a:ext>
          </a:extLst>
        </xdr:cNvPr>
        <xdr:cNvSpPr/>
      </xdr:nvSpPr>
      <xdr:spPr>
        <a:xfrm>
          <a:off x="11977691" y="3490913"/>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221460</xdr:colOff>
      <xdr:row>7</xdr:row>
      <xdr:rowOff>233364</xdr:rowOff>
    </xdr:from>
    <xdr:to>
      <xdr:col>25</xdr:col>
      <xdr:colOff>328614</xdr:colOff>
      <xdr:row>7</xdr:row>
      <xdr:rowOff>352426</xdr:rowOff>
    </xdr:to>
    <xdr:sp macro="" textlink="">
      <xdr:nvSpPr>
        <xdr:cNvPr id="81" name="Rectangle 80">
          <a:extLst>
            <a:ext uri="{FF2B5EF4-FFF2-40B4-BE49-F238E27FC236}">
              <a16:creationId xmlns="" xmlns:a16="http://schemas.microsoft.com/office/drawing/2014/main" id="{61CED6E4-E124-4FB5-8C48-A0D8A064A6CE}"/>
            </a:ext>
          </a:extLst>
        </xdr:cNvPr>
        <xdr:cNvSpPr/>
      </xdr:nvSpPr>
      <xdr:spPr>
        <a:xfrm>
          <a:off x="11975310" y="305276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226222</xdr:colOff>
      <xdr:row>6</xdr:row>
      <xdr:rowOff>547688</xdr:rowOff>
    </xdr:from>
    <xdr:to>
      <xdr:col>25</xdr:col>
      <xdr:colOff>333376</xdr:colOff>
      <xdr:row>6</xdr:row>
      <xdr:rowOff>666750</xdr:rowOff>
    </xdr:to>
    <xdr:sp macro="" textlink="">
      <xdr:nvSpPr>
        <xdr:cNvPr id="82" name="Rectangle 81">
          <a:extLst>
            <a:ext uri="{FF2B5EF4-FFF2-40B4-BE49-F238E27FC236}">
              <a16:creationId xmlns="" xmlns:a16="http://schemas.microsoft.com/office/drawing/2014/main" id="{4DA75514-7584-40B3-B3F2-6E836C9B34DC}"/>
            </a:ext>
          </a:extLst>
        </xdr:cNvPr>
        <xdr:cNvSpPr/>
      </xdr:nvSpPr>
      <xdr:spPr>
        <a:xfrm>
          <a:off x="11980072" y="2605088"/>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223841</xdr:colOff>
      <xdr:row>8</xdr:row>
      <xdr:rowOff>33338</xdr:rowOff>
    </xdr:from>
    <xdr:to>
      <xdr:col>25</xdr:col>
      <xdr:colOff>330995</xdr:colOff>
      <xdr:row>8</xdr:row>
      <xdr:rowOff>152400</xdr:rowOff>
    </xdr:to>
    <xdr:sp macro="" textlink="">
      <xdr:nvSpPr>
        <xdr:cNvPr id="83" name="Rectangle 82">
          <a:extLst>
            <a:ext uri="{FF2B5EF4-FFF2-40B4-BE49-F238E27FC236}">
              <a16:creationId xmlns="" xmlns:a16="http://schemas.microsoft.com/office/drawing/2014/main" id="{02F82447-C0B1-4917-A58E-F9D092A69DF8}"/>
            </a:ext>
          </a:extLst>
        </xdr:cNvPr>
        <xdr:cNvSpPr/>
      </xdr:nvSpPr>
      <xdr:spPr>
        <a:xfrm>
          <a:off x="11977691" y="3490913"/>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221460</xdr:colOff>
      <xdr:row>7</xdr:row>
      <xdr:rowOff>233364</xdr:rowOff>
    </xdr:from>
    <xdr:to>
      <xdr:col>25</xdr:col>
      <xdr:colOff>328614</xdr:colOff>
      <xdr:row>7</xdr:row>
      <xdr:rowOff>352426</xdr:rowOff>
    </xdr:to>
    <xdr:sp macro="" textlink="">
      <xdr:nvSpPr>
        <xdr:cNvPr id="84" name="Rectangle 83">
          <a:extLst>
            <a:ext uri="{FF2B5EF4-FFF2-40B4-BE49-F238E27FC236}">
              <a16:creationId xmlns="" xmlns:a16="http://schemas.microsoft.com/office/drawing/2014/main" id="{F7BA693D-FD25-4ABD-8B66-EC2D5AEC6811}"/>
            </a:ext>
          </a:extLst>
        </xdr:cNvPr>
        <xdr:cNvSpPr/>
      </xdr:nvSpPr>
      <xdr:spPr>
        <a:xfrm>
          <a:off x="11975310" y="3052764"/>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226222</xdr:colOff>
      <xdr:row>10</xdr:row>
      <xdr:rowOff>547688</xdr:rowOff>
    </xdr:from>
    <xdr:to>
      <xdr:col>25</xdr:col>
      <xdr:colOff>333376</xdr:colOff>
      <xdr:row>10</xdr:row>
      <xdr:rowOff>666750</xdr:rowOff>
    </xdr:to>
    <xdr:sp macro="" textlink="">
      <xdr:nvSpPr>
        <xdr:cNvPr id="85" name="Rectangle 84">
          <a:extLst>
            <a:ext uri="{FF2B5EF4-FFF2-40B4-BE49-F238E27FC236}">
              <a16:creationId xmlns="" xmlns:a16="http://schemas.microsoft.com/office/drawing/2014/main" id="{F2786032-343B-4912-8AF4-FD327CB7B304}"/>
            </a:ext>
          </a:extLst>
        </xdr:cNvPr>
        <xdr:cNvSpPr/>
      </xdr:nvSpPr>
      <xdr:spPr>
        <a:xfrm>
          <a:off x="11980072" y="5443538"/>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223841</xdr:colOff>
      <xdr:row>12</xdr:row>
      <xdr:rowOff>33338</xdr:rowOff>
    </xdr:from>
    <xdr:to>
      <xdr:col>25</xdr:col>
      <xdr:colOff>330995</xdr:colOff>
      <xdr:row>12</xdr:row>
      <xdr:rowOff>152400</xdr:rowOff>
    </xdr:to>
    <xdr:sp macro="" textlink="">
      <xdr:nvSpPr>
        <xdr:cNvPr id="86" name="Rectangle 85">
          <a:extLst>
            <a:ext uri="{FF2B5EF4-FFF2-40B4-BE49-F238E27FC236}">
              <a16:creationId xmlns="" xmlns:a16="http://schemas.microsoft.com/office/drawing/2014/main" id="{BF22BAAA-FDBE-40D4-B3A8-6C3E14E9DBC4}"/>
            </a:ext>
          </a:extLst>
        </xdr:cNvPr>
        <xdr:cNvSpPr/>
      </xdr:nvSpPr>
      <xdr:spPr>
        <a:xfrm>
          <a:off x="11977691" y="6300788"/>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221460</xdr:colOff>
      <xdr:row>11</xdr:row>
      <xdr:rowOff>233364</xdr:rowOff>
    </xdr:from>
    <xdr:to>
      <xdr:col>25</xdr:col>
      <xdr:colOff>328614</xdr:colOff>
      <xdr:row>11</xdr:row>
      <xdr:rowOff>352426</xdr:rowOff>
    </xdr:to>
    <xdr:sp macro="" textlink="">
      <xdr:nvSpPr>
        <xdr:cNvPr id="87" name="Rectangle 86">
          <a:extLst>
            <a:ext uri="{FF2B5EF4-FFF2-40B4-BE49-F238E27FC236}">
              <a16:creationId xmlns="" xmlns:a16="http://schemas.microsoft.com/office/drawing/2014/main" id="{8AFF3955-5884-460C-93CE-0A33306E4202}"/>
            </a:ext>
          </a:extLst>
        </xdr:cNvPr>
        <xdr:cNvSpPr/>
      </xdr:nvSpPr>
      <xdr:spPr>
        <a:xfrm>
          <a:off x="11975310" y="582453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226222</xdr:colOff>
      <xdr:row>10</xdr:row>
      <xdr:rowOff>547688</xdr:rowOff>
    </xdr:from>
    <xdr:to>
      <xdr:col>25</xdr:col>
      <xdr:colOff>333376</xdr:colOff>
      <xdr:row>10</xdr:row>
      <xdr:rowOff>666750</xdr:rowOff>
    </xdr:to>
    <xdr:sp macro="" textlink="">
      <xdr:nvSpPr>
        <xdr:cNvPr id="88" name="Rectangle 87">
          <a:extLst>
            <a:ext uri="{FF2B5EF4-FFF2-40B4-BE49-F238E27FC236}">
              <a16:creationId xmlns="" xmlns:a16="http://schemas.microsoft.com/office/drawing/2014/main" id="{53D9AE20-C9EF-4B0C-99DE-4AF0EED06594}"/>
            </a:ext>
          </a:extLst>
        </xdr:cNvPr>
        <xdr:cNvSpPr/>
      </xdr:nvSpPr>
      <xdr:spPr>
        <a:xfrm>
          <a:off x="11980072" y="544353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25</xdr:col>
      <xdr:colOff>223841</xdr:colOff>
      <xdr:row>12</xdr:row>
      <xdr:rowOff>33338</xdr:rowOff>
    </xdr:from>
    <xdr:to>
      <xdr:col>25</xdr:col>
      <xdr:colOff>330995</xdr:colOff>
      <xdr:row>12</xdr:row>
      <xdr:rowOff>152400</xdr:rowOff>
    </xdr:to>
    <xdr:sp macro="" textlink="">
      <xdr:nvSpPr>
        <xdr:cNvPr id="89" name="Rectangle 88">
          <a:extLst>
            <a:ext uri="{FF2B5EF4-FFF2-40B4-BE49-F238E27FC236}">
              <a16:creationId xmlns="" xmlns:a16="http://schemas.microsoft.com/office/drawing/2014/main" id="{C947DB24-7E55-4508-BD84-6699EC10CE93}"/>
            </a:ext>
          </a:extLst>
        </xdr:cNvPr>
        <xdr:cNvSpPr/>
      </xdr:nvSpPr>
      <xdr:spPr>
        <a:xfrm>
          <a:off x="11977691" y="6300788"/>
          <a:ext cx="107154" cy="119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25</xdr:col>
      <xdr:colOff>221460</xdr:colOff>
      <xdr:row>11</xdr:row>
      <xdr:rowOff>233364</xdr:rowOff>
    </xdr:from>
    <xdr:to>
      <xdr:col>25</xdr:col>
      <xdr:colOff>328614</xdr:colOff>
      <xdr:row>11</xdr:row>
      <xdr:rowOff>352426</xdr:rowOff>
    </xdr:to>
    <xdr:sp macro="" textlink="">
      <xdr:nvSpPr>
        <xdr:cNvPr id="90" name="Rectangle 89">
          <a:extLst>
            <a:ext uri="{FF2B5EF4-FFF2-40B4-BE49-F238E27FC236}">
              <a16:creationId xmlns="" xmlns:a16="http://schemas.microsoft.com/office/drawing/2014/main" id="{928A1BE6-3B5B-40B6-97A1-809C62866F83}"/>
            </a:ext>
          </a:extLst>
        </xdr:cNvPr>
        <xdr:cNvSpPr/>
      </xdr:nvSpPr>
      <xdr:spPr>
        <a:xfrm>
          <a:off x="11975310" y="5824539"/>
          <a:ext cx="107154" cy="11906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20Gulgasht%20Colony\2%20New%20Ghulgsht%20Colony%20October%20%202024%20MP%205%20AIC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C MP Urdu"/>
      <sheetName val="Combine HRMP Registration"/>
      <sheetName val="School AI 5"/>
      <sheetName val="AIC Sheet Urdu"/>
      <sheetName val="Child Registeration Form Remove"/>
      <sheetName val="Operational Plan Urdu"/>
      <sheetName val="Team 1 Hamlet"/>
      <sheetName val="Team Hamlet (2)"/>
      <sheetName val="Team Hamlet (3)"/>
      <sheetName val="Team Hamlet (4)"/>
      <sheetName val="Team Hamlet (5)"/>
      <sheetName val="AIC Sheet Urdu 2"/>
      <sheetName val="Operational Plan Urdu 2"/>
      <sheetName val="Team Hamlet (6)"/>
      <sheetName val="Team Hamlet (7)"/>
      <sheetName val="Team Hamlet (8)"/>
      <sheetName val="Team Hamlet (9)"/>
      <sheetName val="Team Hamlet (10)"/>
      <sheetName val="Registration Sheet"/>
      <sheetName val="School Madrassa-Qais"/>
      <sheetName val="Mosque - Qais"/>
      <sheetName val="AIC Sheet Urdu 3"/>
      <sheetName val="Operational Plan Urdu 3"/>
      <sheetName val="AIC Sheet Urdu 4"/>
      <sheetName val="Operational Plan Urdu 4"/>
      <sheetName val="AIC Sheet Urdu 5 (2)"/>
      <sheetName val="Operational Plan Urdu 5"/>
      <sheetName val="AIC Sheet Urdu 6)"/>
      <sheetName val="Operational Plan Urdu 6"/>
      <sheetName val="Team Hamlet (29)"/>
      <sheetName val="Team Hamlet (30)"/>
      <sheetName val="Team Hamlet (31)"/>
      <sheetName val="Team Hamlet (32)"/>
      <sheetName val="Team Hamlet (33)"/>
    </sheetNames>
    <sheetDataSet>
      <sheetData sheetId="0" refreshError="1">
        <row r="3">
          <cell r="C3">
            <v>45422</v>
          </cell>
        </row>
        <row r="5">
          <cell r="A5" t="str">
            <v>یونین کونسل: گلگشت کا  لو نی</v>
          </cell>
          <cell r="E5" t="str">
            <v xml:space="preserve">تحصیل/تعلقہ/ٹاؤن: ملتان </v>
          </cell>
          <cell r="K5" t="str">
            <v>ضلع / ایجنسی: ملتان</v>
          </cell>
        </row>
        <row r="6">
          <cell r="A6" t="str">
            <v xml:space="preserve">    ویکسینیٹر کا نام:ـ محمد  ز بیر</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sheetPr codeName="Sheet4">
    <pageSetUpPr fitToPage="1"/>
  </sheetPr>
  <dimension ref="A1:W31"/>
  <sheetViews>
    <sheetView showGridLines="0" topLeftCell="G1" zoomScale="60" zoomScaleNormal="60" zoomScaleSheetLayoutView="50" workbookViewId="0">
      <selection activeCell="Q22" sqref="Q22"/>
    </sheetView>
  </sheetViews>
  <sheetFormatPr defaultRowHeight="15"/>
  <cols>
    <col min="1" max="2" width="18.7109375" customWidth="1"/>
    <col min="3" max="3" width="15.85546875" customWidth="1"/>
    <col min="4" max="4" width="10.42578125" customWidth="1"/>
    <col min="5" max="5" width="13.140625" customWidth="1"/>
    <col min="6" max="6" width="12" customWidth="1"/>
    <col min="7" max="7" width="9.140625" customWidth="1"/>
    <col min="8" max="8" width="12.5703125" customWidth="1"/>
    <col min="9" max="9" width="9.140625" customWidth="1"/>
    <col min="10" max="10" width="11.140625" customWidth="1"/>
    <col min="11" max="11" width="15.5703125" customWidth="1"/>
    <col min="12" max="13" width="9.140625" customWidth="1"/>
    <col min="14" max="14" width="15.7109375" customWidth="1"/>
    <col min="15" max="15" width="12.42578125" customWidth="1"/>
    <col min="16" max="16" width="12.140625" customWidth="1"/>
    <col min="17" max="17" width="31" customWidth="1"/>
    <col min="18" max="19" width="9.140625" customWidth="1"/>
    <col min="20" max="20" width="41.42578125" customWidth="1"/>
  </cols>
  <sheetData>
    <row r="1" spans="1:23" ht="15.75" thickBot="1"/>
    <row r="2" spans="1:23" ht="27.75" customHeight="1">
      <c r="A2" s="84"/>
      <c r="B2" s="85"/>
      <c r="C2" s="85"/>
      <c r="D2" s="85"/>
      <c r="E2" s="85"/>
      <c r="F2" s="85"/>
      <c r="G2" s="85"/>
      <c r="H2" s="913" t="s">
        <v>21</v>
      </c>
      <c r="I2" s="913"/>
      <c r="J2" s="913"/>
      <c r="K2" s="913"/>
      <c r="L2" s="913"/>
      <c r="M2" s="913"/>
      <c r="N2" s="85"/>
      <c r="O2" s="85"/>
      <c r="P2" s="85"/>
      <c r="Q2" s="920" t="s">
        <v>1</v>
      </c>
      <c r="R2" s="920"/>
      <c r="S2" s="920"/>
      <c r="T2" s="921"/>
    </row>
    <row r="3" spans="1:23" ht="30.75" customHeight="1">
      <c r="A3" s="111"/>
      <c r="C3" s="115">
        <v>45785</v>
      </c>
      <c r="D3" s="90"/>
      <c r="E3" s="912" t="s">
        <v>2</v>
      </c>
      <c r="F3" s="912"/>
      <c r="G3" s="1"/>
      <c r="H3" s="914"/>
      <c r="I3" s="914"/>
      <c r="J3" s="914"/>
      <c r="K3" s="914"/>
      <c r="L3" s="914"/>
      <c r="M3" s="914"/>
      <c r="N3" s="1"/>
      <c r="Q3" s="922"/>
      <c r="R3" s="922"/>
      <c r="S3" s="922"/>
      <c r="T3" s="923"/>
    </row>
    <row r="4" spans="1:23" ht="36.75" thickBot="1">
      <c r="A4" s="86"/>
      <c r="C4" s="6"/>
      <c r="D4" s="6"/>
      <c r="E4" s="6"/>
      <c r="F4" s="6"/>
      <c r="G4" s="6"/>
      <c r="H4" s="1"/>
      <c r="I4" s="1"/>
      <c r="J4" s="1"/>
      <c r="K4" s="1"/>
      <c r="L4" s="2"/>
      <c r="M4" s="2"/>
      <c r="N4" s="1"/>
      <c r="O4" s="1"/>
      <c r="P4" s="1"/>
      <c r="T4" s="87"/>
    </row>
    <row r="5" spans="1:23" ht="85.5" customHeight="1" thickBot="1">
      <c r="A5" s="910" t="s">
        <v>458</v>
      </c>
      <c r="B5" s="911"/>
      <c r="C5" s="911"/>
      <c r="D5" s="911"/>
      <c r="E5" s="926" t="s">
        <v>459</v>
      </c>
      <c r="F5" s="926"/>
      <c r="G5" s="926"/>
      <c r="H5" s="926"/>
      <c r="I5" s="926"/>
      <c r="J5" s="926"/>
      <c r="K5" s="924" t="s">
        <v>128</v>
      </c>
      <c r="L5" s="924"/>
      <c r="M5" s="924"/>
      <c r="N5" s="925"/>
      <c r="O5" s="114" t="s">
        <v>1710</v>
      </c>
      <c r="P5" s="38"/>
      <c r="Q5" s="38"/>
      <c r="R5" s="38"/>
      <c r="S5" s="38"/>
      <c r="T5" s="88"/>
    </row>
    <row r="6" spans="1:23" s="5" customFormat="1" ht="70.5" customHeight="1" thickBot="1">
      <c r="A6" s="915" t="s">
        <v>457</v>
      </c>
      <c r="B6" s="916"/>
      <c r="C6" s="916"/>
      <c r="D6" s="916"/>
      <c r="E6" s="918" t="s">
        <v>179</v>
      </c>
      <c r="F6" s="918"/>
      <c r="G6" s="918"/>
      <c r="H6" s="918" t="s">
        <v>178</v>
      </c>
      <c r="I6" s="918"/>
      <c r="J6" s="918"/>
      <c r="K6" s="919" t="s">
        <v>456</v>
      </c>
      <c r="L6" s="919"/>
      <c r="M6" s="919"/>
      <c r="N6" s="919"/>
      <c r="O6" s="927" t="s">
        <v>2013</v>
      </c>
      <c r="P6" s="927"/>
      <c r="Q6" s="927"/>
      <c r="R6" s="927"/>
      <c r="S6" s="927"/>
      <c r="T6" s="928"/>
    </row>
    <row r="7" spans="1:23" ht="48.75" customHeight="1" thickTop="1" thickBot="1">
      <c r="A7" s="917">
        <v>7</v>
      </c>
      <c r="B7" s="917"/>
      <c r="C7" s="917"/>
      <c r="D7" s="917"/>
      <c r="E7" s="917"/>
      <c r="F7" s="902" t="s">
        <v>49</v>
      </c>
      <c r="G7" s="902"/>
      <c r="H7" s="902"/>
      <c r="I7" s="902"/>
      <c r="J7" s="902"/>
      <c r="K7" s="902">
        <v>7</v>
      </c>
      <c r="L7" s="902"/>
      <c r="M7" s="902" t="s">
        <v>48</v>
      </c>
      <c r="N7" s="902"/>
      <c r="O7" s="902">
        <v>3</v>
      </c>
      <c r="P7" s="902"/>
      <c r="Q7" s="33" t="s">
        <v>47</v>
      </c>
      <c r="R7" s="902">
        <v>7</v>
      </c>
      <c r="S7" s="902"/>
      <c r="T7" s="33" t="s">
        <v>46</v>
      </c>
      <c r="V7">
        <v>871</v>
      </c>
      <c r="W7">
        <v>146</v>
      </c>
    </row>
    <row r="8" spans="1:23" s="666" customFormat="1" ht="37.5" customHeight="1" thickBot="1">
      <c r="A8" s="931" t="s">
        <v>327</v>
      </c>
      <c r="B8" s="932"/>
      <c r="C8" s="932"/>
      <c r="D8" s="932"/>
      <c r="E8" s="932"/>
      <c r="F8" s="932"/>
      <c r="G8" s="932"/>
      <c r="H8" s="932"/>
      <c r="I8" s="932"/>
      <c r="J8" s="932"/>
      <c r="K8" s="932"/>
      <c r="L8" s="932"/>
      <c r="M8" s="932"/>
      <c r="N8" s="932"/>
      <c r="O8" s="932"/>
      <c r="P8" s="932"/>
      <c r="Q8" s="932"/>
      <c r="R8" s="932"/>
      <c r="S8" s="932"/>
      <c r="T8" s="933"/>
    </row>
    <row r="9" spans="1:23" s="666" customFormat="1" ht="30.6" customHeight="1" thickBot="1">
      <c r="A9" s="944">
        <f>SUM(C9:D10,H9,K9)</f>
        <v>4064</v>
      </c>
      <c r="B9" s="946" t="s">
        <v>70</v>
      </c>
      <c r="C9" s="894">
        <f>SUM('AIC Sheet Urdu'!C7:D7,'AIC Sheet Urdu 2'!C7:D7,'AIC Sheet Urdu 3'!C7:D7,'AIC Summary 04'!C7:D7,'AIC Sheet Urdu 5'!C7:D7,'AIC Sheet Urdu 6'!C4:D4,'AIC Sheet Urdu 7'!C7:D7)</f>
        <v>70</v>
      </c>
      <c r="D9" s="895"/>
      <c r="E9" s="935" t="s">
        <v>120</v>
      </c>
      <c r="F9" s="903"/>
      <c r="G9" s="903"/>
      <c r="H9" s="903">
        <f>SUM('AIC Sheet Urdu'!H7:H8,'AIC Sheet Urdu 2'!H7:H8,'AIC Sheet Urdu 3'!H7:H8,'AIC Summary 04'!H7:H8,'AIC Sheet Urdu 5'!H7:H8,'AIC Sheet Urdu 6'!H4:H5,'AIC Sheet Urdu 7'!H7:H8)</f>
        <v>290</v>
      </c>
      <c r="I9" s="903" t="s">
        <v>69</v>
      </c>
      <c r="J9" s="903"/>
      <c r="K9" s="908">
        <f>SUM(M9:N10)</f>
        <v>3704</v>
      </c>
      <c r="L9" s="903" t="s">
        <v>118</v>
      </c>
      <c r="M9" s="894">
        <f>SUM('AIC Sheet Urdu'!M7:N7,'AIC Sheet Urdu 2'!M7:N7,'AIC Sheet Urdu 3'!M7:N7,'AIC Summary 04'!M7:N7,'AIC Sheet Urdu 5'!M7:N7,'AIC Sheet Urdu 6'!M4:N4,'AIC Sheet Urdu 7'!M7:N7)</f>
        <v>607</v>
      </c>
      <c r="N9" s="895"/>
      <c r="O9" s="903" t="s">
        <v>116</v>
      </c>
      <c r="P9" s="903"/>
      <c r="Q9" s="903" t="s">
        <v>61</v>
      </c>
      <c r="R9" s="904">
        <f>SUM('AIC Sheet Urdu'!R7:S8,'AIC Sheet Urdu 2'!R7:S8,'AIC Sheet Urdu 3'!R7:S8,'AIC Summary 04'!R7:S8,'AIC Sheet Urdu 5'!R7:S8,'AIC Sheet Urdu 6'!R4:S5,'AIC Sheet Urdu 7'!R7:S8)</f>
        <v>5998</v>
      </c>
      <c r="S9" s="905"/>
      <c r="T9" s="929" t="s">
        <v>43</v>
      </c>
    </row>
    <row r="10" spans="1:23" s="666" customFormat="1" ht="30.6" customHeight="1" thickBot="1">
      <c r="A10" s="945"/>
      <c r="B10" s="947"/>
      <c r="C10" s="894">
        <f>SUM('AIC Sheet Urdu'!C8:D8,'AIC Sheet Urdu 2'!C8:D8,'AIC Sheet Urdu 3'!C8:D8,'AIC Summary 04'!C8:D8,'AIC Sheet Urdu 5'!C8:D8,'AIC Sheet Urdu 6'!C5:D5,'AIC Sheet Urdu 7'!C8:D8)</f>
        <v>0</v>
      </c>
      <c r="D10" s="895"/>
      <c r="E10" s="934" t="s">
        <v>121</v>
      </c>
      <c r="F10" s="901"/>
      <c r="G10" s="901"/>
      <c r="H10" s="909"/>
      <c r="I10" s="901"/>
      <c r="J10" s="901"/>
      <c r="K10" s="909"/>
      <c r="L10" s="901"/>
      <c r="M10" s="894">
        <f>SUM('AIC Sheet Urdu'!M8:N8,'AIC Sheet Urdu 2'!M8:N8,'AIC Sheet Urdu 3'!M8:N8,'AIC Summary 04'!M8:N8,'AIC Sheet Urdu 5'!M8:N8,'AIC Sheet Urdu 6'!M5:N5,'AIC Sheet Urdu 7'!M8:N8)</f>
        <v>3097</v>
      </c>
      <c r="N10" s="895"/>
      <c r="O10" s="901" t="s">
        <v>117</v>
      </c>
      <c r="P10" s="901"/>
      <c r="Q10" s="901"/>
      <c r="R10" s="906"/>
      <c r="S10" s="907"/>
      <c r="T10" s="930"/>
    </row>
    <row r="11" spans="1:23" ht="37.5" customHeight="1" thickBot="1">
      <c r="A11" s="931" t="s">
        <v>119</v>
      </c>
      <c r="B11" s="932"/>
      <c r="C11" s="932"/>
      <c r="D11" s="932"/>
      <c r="E11" s="932"/>
      <c r="F11" s="932"/>
      <c r="G11" s="932"/>
      <c r="H11" s="932"/>
      <c r="I11" s="932"/>
      <c r="J11" s="932"/>
      <c r="K11" s="932"/>
      <c r="L11" s="932"/>
      <c r="M11" s="932"/>
      <c r="N11" s="932"/>
      <c r="O11" s="932"/>
      <c r="P11" s="932"/>
      <c r="Q11" s="932"/>
      <c r="R11" s="932"/>
      <c r="S11" s="932"/>
      <c r="T11" s="933"/>
    </row>
    <row r="12" spans="1:23" ht="30.6" customHeight="1" thickBot="1">
      <c r="A12" s="944">
        <f>SUM(C12:D13,H12,K12)</f>
        <v>4071</v>
      </c>
      <c r="B12" s="946" t="s">
        <v>70</v>
      </c>
      <c r="C12" s="894">
        <f>SUM('AIC Sheet Urdu'!C10:D10,'AIC Sheet Urdu 2'!C10:D10,'AIC Sheet Urdu 3'!C10:D10,'AIC Summary 04'!C10:D10,'AIC Sheet Urdu 5'!C10:D10,'AIC Sheet Urdu 6'!C7:D7,'AIC Sheet Urdu 7'!C10:D10)</f>
        <v>70</v>
      </c>
      <c r="D12" s="895"/>
      <c r="E12" s="935" t="s">
        <v>120</v>
      </c>
      <c r="F12" s="903"/>
      <c r="G12" s="903"/>
      <c r="H12" s="903">
        <f>SUM('AIC Sheet Urdu'!H10:H11,'AIC Sheet Urdu 2'!H10:H11,'AIC Sheet Urdu 3'!H10:H11,'AIC Summary 04'!H10:H11,'AIC Sheet Urdu 5'!H10:H11,'AIC Sheet Urdu 6'!H7:H8,'AIC Sheet Urdu 7'!H10:H11)</f>
        <v>281</v>
      </c>
      <c r="I12" s="903" t="s">
        <v>69</v>
      </c>
      <c r="J12" s="903"/>
      <c r="K12" s="908">
        <f>SUM(M12:N13)</f>
        <v>3720</v>
      </c>
      <c r="L12" s="903" t="s">
        <v>118</v>
      </c>
      <c r="M12" s="894">
        <f>SUM('AIC Sheet Urdu'!M10:N10,'AIC Sheet Urdu 2'!M10:N10,'AIC Sheet Urdu 3'!M10:N10,'AIC Summary 04'!M10:N10,'AIC Sheet Urdu 5'!M10:N10,'AIC Sheet Urdu 6'!M7:N7,'AIC Sheet Urdu 7'!M10:N10)</f>
        <v>610</v>
      </c>
      <c r="N12" s="895"/>
      <c r="O12" s="903" t="s">
        <v>116</v>
      </c>
      <c r="P12" s="903"/>
      <c r="Q12" s="903" t="s">
        <v>61</v>
      </c>
      <c r="R12" s="904">
        <f>SUM('AIC Sheet Urdu'!R10:S11,'AIC Sheet Urdu 2'!R10:S11,'AIC Sheet Urdu 3'!R10:S11,'AIC Summary 04'!R10:S11,'AIC Sheet Urdu 5'!R10:S11,'AIC Sheet Urdu 6'!R7:S8,'AIC Sheet Urdu 7'!R10:S11)</f>
        <v>5998</v>
      </c>
      <c r="S12" s="905"/>
      <c r="T12" s="929" t="s">
        <v>43</v>
      </c>
    </row>
    <row r="13" spans="1:23" ht="30.6" customHeight="1" thickBot="1">
      <c r="A13" s="945"/>
      <c r="B13" s="947"/>
      <c r="C13" s="894">
        <f>SUM('AIC Sheet Urdu'!C11:D11,'AIC Sheet Urdu 2'!C11:D11,'AIC Sheet Urdu 3'!C11:D11,'AIC Summary 04'!C11:D11,'AIC Sheet Urdu 5'!C11:D11,'AIC Sheet Urdu 6'!C8:D8,'AIC Sheet Urdu 7'!C11:D11)</f>
        <v>0</v>
      </c>
      <c r="D13" s="895"/>
      <c r="E13" s="934" t="s">
        <v>121</v>
      </c>
      <c r="F13" s="901"/>
      <c r="G13" s="901"/>
      <c r="H13" s="909"/>
      <c r="I13" s="901"/>
      <c r="J13" s="901"/>
      <c r="K13" s="909"/>
      <c r="L13" s="901"/>
      <c r="M13" s="894">
        <f>SUM('AIC Sheet Urdu'!M11:N11,'AIC Sheet Urdu 2'!M11:N11,'AIC Sheet Urdu 3'!M11:N11,'AIC Summary 04'!M11:N11,'AIC Sheet Urdu 5'!M11:N11,'AIC Sheet Urdu 6'!M8:N8,'AIC Sheet Urdu 7'!M11:N11)</f>
        <v>3110</v>
      </c>
      <c r="N13" s="895"/>
      <c r="O13" s="901" t="s">
        <v>117</v>
      </c>
      <c r="P13" s="901"/>
      <c r="Q13" s="901"/>
      <c r="R13" s="906"/>
      <c r="S13" s="907"/>
      <c r="T13" s="930"/>
    </row>
    <row r="14" spans="1:23" ht="45" customHeight="1" thickBot="1">
      <c r="A14" s="36">
        <f>SUM('AIC Sheet Urdu'!A12,'AIC Sheet Urdu 2'!A12,'AIC Sheet Urdu 3'!A12,'AIC Summary 04'!A12,'AIC Sheet Urdu 5'!A12,'AIC Sheet Urdu 6'!A9,'AIC Sheet Urdu 7'!A12)</f>
        <v>0</v>
      </c>
      <c r="B14" s="146" t="s">
        <v>161</v>
      </c>
      <c r="C14" s="263">
        <v>0</v>
      </c>
      <c r="D14" s="147" t="s">
        <v>25</v>
      </c>
      <c r="E14" s="263">
        <v>0</v>
      </c>
      <c r="F14" s="117" t="s">
        <v>38</v>
      </c>
      <c r="G14" s="892" t="s">
        <v>54</v>
      </c>
      <c r="H14" s="893"/>
      <c r="I14" s="894">
        <f>SUM('AIC Sheet Urdu'!I12:J12,'AIC Sheet Urdu 2'!I12:J12,'AIC Sheet Urdu 3'!I12:J12,'AIC Summary 04'!I12:J12,'AIC Sheet Urdu 5'!I12:J12,'AIC Sheet Urdu 6'!I9:J9,'AIC Sheet Urdu 7'!I12:J12)</f>
        <v>11</v>
      </c>
      <c r="J14" s="895"/>
      <c r="K14" s="896" t="s">
        <v>9</v>
      </c>
      <c r="L14" s="896"/>
      <c r="M14" s="896"/>
      <c r="N14" s="78" t="s">
        <v>234</v>
      </c>
      <c r="O14" s="897" t="s">
        <v>142</v>
      </c>
      <c r="P14" s="897"/>
      <c r="Q14" s="78" t="s">
        <v>2012</v>
      </c>
      <c r="R14" s="898">
        <v>29</v>
      </c>
      <c r="S14" s="899"/>
      <c r="T14" s="79" t="s">
        <v>8</v>
      </c>
    </row>
    <row r="15" spans="1:23" ht="63" customHeight="1" thickBot="1">
      <c r="A15" s="116"/>
      <c r="B15" s="117"/>
      <c r="C15" s="80"/>
      <c r="D15" s="36">
        <f>SUM('AIC Sheet Urdu'!D13,'AIC Sheet Urdu 2'!D13,'AIC Sheet Urdu 3'!D13,'AIC Summary 04'!D13,'AIC Sheet Urdu 5'!D13,'AIC Sheet Urdu 6'!D10,'AIC Sheet Urdu 7'!D13)</f>
        <v>20</v>
      </c>
      <c r="E15" s="891" t="s">
        <v>6</v>
      </c>
      <c r="F15" s="891"/>
      <c r="G15" s="36">
        <f>SUM('AIC Sheet Urdu'!G13,'AIC Sheet Urdu 2'!G13,'AIC Sheet Urdu 3'!G13,'AIC Summary 04'!G13,'AIC Sheet Urdu 5'!G13,'AIC Sheet Urdu 6'!G10,'AIC Sheet Urdu 7'!G13)</f>
        <v>33</v>
      </c>
      <c r="H15" s="81" t="s">
        <v>3</v>
      </c>
      <c r="I15" s="36">
        <f>SUM('AIC Sheet Urdu'!I13,'AIC Sheet Urdu 2'!I13,'AIC Sheet Urdu 3'!I13,'AIC Summary 04'!I13,'AIC Sheet Urdu 5'!I13,'AIC Sheet Urdu 6'!I10,'AIC Sheet Urdu 7'!I13)</f>
        <v>380</v>
      </c>
      <c r="J15" s="900" t="s">
        <v>16</v>
      </c>
      <c r="K15" s="900"/>
      <c r="L15" s="36">
        <f>SUM('AIC Sheet Urdu'!L13,'AIC Sheet Urdu 2'!L13,'AIC Sheet Urdu 3'!L13,'AIC Summary 04'!L13,'AIC Sheet Urdu 5'!L13,'AIC Sheet Urdu 6'!L10,'AIC Sheet Urdu 7'!L13)</f>
        <v>62</v>
      </c>
      <c r="M15" s="81" t="s">
        <v>4</v>
      </c>
      <c r="N15" s="36">
        <f>SUM('AIC Sheet Urdu'!N13,'AIC Sheet Urdu 2'!N13,'AIC Sheet Urdu 3'!N13,'AIC Summary 04'!N13,'AIC Sheet Urdu 5'!N13,'AIC Sheet Urdu 6'!N10,'AIC Sheet Urdu 7'!N13)</f>
        <v>28</v>
      </c>
      <c r="O15" s="81" t="s">
        <v>5</v>
      </c>
      <c r="P15" s="36">
        <f>SUM('AIC Sheet Urdu'!P13,'AIC Sheet Urdu 2'!P13,'AIC Sheet Urdu 3'!P13,'AIC Summary 04'!P13,'AIC Sheet Urdu 5'!P13,'AIC Sheet Urdu 6'!P10,'AIC Sheet Urdu 7'!P13)</f>
        <v>29</v>
      </c>
      <c r="Q15" s="81" t="s">
        <v>7</v>
      </c>
      <c r="R15" s="898">
        <f>SUM(A12*1.11)</f>
        <v>4518.8100000000004</v>
      </c>
      <c r="S15" s="899"/>
      <c r="T15" s="82" t="s">
        <v>145</v>
      </c>
    </row>
    <row r="16" spans="1:23" ht="15.6" customHeight="1">
      <c r="A16" s="89"/>
      <c r="B16" s="28"/>
      <c r="C16" s="30"/>
      <c r="D16" s="6"/>
      <c r="E16" s="35"/>
      <c r="F16" s="35"/>
      <c r="H16" s="6"/>
      <c r="I16" s="6"/>
      <c r="J16" s="30"/>
      <c r="K16" s="30"/>
      <c r="L16" s="6"/>
      <c r="M16" s="6"/>
      <c r="O16" s="6"/>
      <c r="P16" s="6"/>
      <c r="Q16" s="6"/>
      <c r="R16" s="35"/>
      <c r="S16" s="35"/>
      <c r="T16" s="26"/>
    </row>
    <row r="17" spans="1:20" ht="15.6" customHeight="1" thickBot="1">
      <c r="A17" s="89"/>
      <c r="B17" s="28"/>
      <c r="C17" s="30"/>
      <c r="D17" s="6"/>
      <c r="E17" s="35"/>
      <c r="F17" s="35"/>
      <c r="H17" s="6"/>
      <c r="I17" s="6"/>
      <c r="J17" s="30"/>
      <c r="K17" s="30"/>
      <c r="L17" s="6"/>
      <c r="M17" s="6"/>
      <c r="O17" s="6"/>
      <c r="P17" s="6"/>
      <c r="Q17" s="6"/>
      <c r="R17" s="35"/>
      <c r="S17" s="35"/>
      <c r="T17" s="26"/>
    </row>
    <row r="18" spans="1:20" ht="27.95" customHeight="1" thickBot="1">
      <c r="A18" s="958" t="s">
        <v>17</v>
      </c>
      <c r="B18" s="958"/>
      <c r="C18" s="958"/>
      <c r="D18" s="958"/>
      <c r="E18" s="958"/>
      <c r="I18" s="6"/>
      <c r="J18" s="6"/>
      <c r="K18" s="959" t="s">
        <v>122</v>
      </c>
      <c r="L18" s="960"/>
      <c r="M18" s="960"/>
      <c r="N18" s="960"/>
      <c r="O18" s="961"/>
      <c r="P18" s="6"/>
      <c r="Q18" s="6"/>
      <c r="R18" s="959" t="s">
        <v>10</v>
      </c>
      <c r="S18" s="960"/>
      <c r="T18" s="961"/>
    </row>
    <row r="19" spans="1:20" ht="27.95" customHeight="1" thickBot="1">
      <c r="A19" s="958"/>
      <c r="B19" s="958"/>
      <c r="C19" s="958"/>
      <c r="D19" s="958"/>
      <c r="E19" s="958"/>
      <c r="I19" s="6"/>
      <c r="J19" s="6"/>
      <c r="K19" s="962"/>
      <c r="L19" s="963"/>
      <c r="M19" s="963"/>
      <c r="N19" s="963"/>
      <c r="O19" s="964"/>
      <c r="P19" s="6"/>
      <c r="Q19" s="6"/>
      <c r="R19" s="959"/>
      <c r="S19" s="960"/>
      <c r="T19" s="961"/>
    </row>
    <row r="20" spans="1:20" ht="68.45" customHeight="1" thickBot="1">
      <c r="A20" s="274">
        <f>SUM('AIC Sheet Urdu'!A17,'AIC Sheet Urdu 2'!A17,'AIC Sheet Urdu 3'!A17,'AIC Summary 04'!A18,'AIC Sheet Urdu 5'!A17,'AIC Sheet Urdu 6'!A16,'AIC Sheet Urdu 7'!A17)</f>
        <v>139</v>
      </c>
      <c r="B20" s="948" t="s">
        <v>18</v>
      </c>
      <c r="C20" s="948"/>
      <c r="D20" s="948"/>
      <c r="E20" s="948"/>
      <c r="I20" s="6"/>
      <c r="J20" s="6"/>
      <c r="K20" s="36">
        <f>SUM('AIC Sheet Urdu'!K17,'AIC Sheet Urdu 2'!K17,'AIC Sheet Urdu 3'!K17,'AIC Summary 04'!K18,'AIC Sheet Urdu 5'!K17,'AIC Sheet Urdu 6'!K16,'AIC Sheet Urdu 7'!K17)</f>
        <v>0</v>
      </c>
      <c r="L20" s="950" t="s">
        <v>115</v>
      </c>
      <c r="M20" s="950"/>
      <c r="N20" s="950"/>
      <c r="O20" s="950"/>
      <c r="P20" s="6"/>
      <c r="Q20" s="6"/>
      <c r="R20" s="894">
        <f>SUM('AIC Sheet Urdu'!R17:S17,'AIC Sheet Urdu 2'!R17:S17,'AIC Sheet Urdu 3'!R17:S17,'AIC Summary 04'!R18:S18,'AIC Sheet Urdu 5'!R17:S17,'AIC Sheet Urdu 6'!R16:S16,'AIC Sheet Urdu 7'!R17:S17)</f>
        <v>2</v>
      </c>
      <c r="S20" s="895"/>
      <c r="T20" s="7" t="s">
        <v>11</v>
      </c>
    </row>
    <row r="21" spans="1:20" ht="68.45" customHeight="1" thickBot="1">
      <c r="A21" s="274">
        <f>SUM('AIC Sheet Urdu'!A18,'AIC Sheet Urdu 2'!A18,'AIC Sheet Urdu 3'!A18,'AIC Summary 04'!A19,'AIC Sheet Urdu 5'!A18,'AIC Sheet Urdu 6'!A17,'AIC Sheet Urdu 7'!A18)</f>
        <v>0</v>
      </c>
      <c r="B21" s="948" t="s">
        <v>19</v>
      </c>
      <c r="C21" s="948"/>
      <c r="D21" s="948"/>
      <c r="E21" s="948"/>
      <c r="F21" s="949"/>
      <c r="G21" s="949"/>
      <c r="H21" s="949"/>
      <c r="I21" s="6"/>
      <c r="J21" s="6"/>
      <c r="K21" s="36">
        <f>SUM('AIC Sheet Urdu'!K18,'AIC Sheet Urdu 2'!K18,'AIC Sheet Urdu 3'!K18,'AIC Summary 04'!K19,'AIC Sheet Urdu 5'!K18,'AIC Sheet Urdu 6'!K17,'AIC Sheet Urdu 7'!K18)</f>
        <v>5</v>
      </c>
      <c r="L21" s="950" t="s">
        <v>45</v>
      </c>
      <c r="M21" s="950"/>
      <c r="N21" s="950"/>
      <c r="O21" s="950"/>
      <c r="P21" s="6"/>
      <c r="Q21" s="6"/>
      <c r="R21" s="894">
        <f>SUM('AIC Sheet Urdu'!R18:S18,'AIC Sheet Urdu 2'!R18:S18,'AIC Sheet Urdu 3'!R18:S18,'AIC Summary 04'!R19:S19,'AIC Sheet Urdu 5'!R18:S18,'AIC Sheet Urdu 6'!R17:S17,'AIC Sheet Urdu 7'!R18:S18)</f>
        <v>28</v>
      </c>
      <c r="S21" s="895"/>
      <c r="T21" s="7" t="s">
        <v>13</v>
      </c>
    </row>
    <row r="22" spans="1:20" ht="68.45" customHeight="1" thickBot="1">
      <c r="A22" s="951" t="s">
        <v>123</v>
      </c>
      <c r="B22" s="952"/>
      <c r="C22" s="952"/>
      <c r="D22" s="952"/>
      <c r="E22" s="953"/>
      <c r="F22" s="949"/>
      <c r="G22" s="949"/>
      <c r="H22" s="949"/>
      <c r="I22" s="6"/>
      <c r="J22" s="6"/>
      <c r="K22" s="36">
        <f>SUM('AIC Sheet Urdu'!K19,'AIC Sheet Urdu 2'!K19,'AIC Sheet Urdu 3'!K19,'AIC Summary 04'!K20,'AIC Sheet Urdu 5'!K19,'AIC Sheet Urdu 6'!K18,'AIC Sheet Urdu 7'!K19)</f>
        <v>38</v>
      </c>
      <c r="L22" s="950" t="s">
        <v>12</v>
      </c>
      <c r="M22" s="950"/>
      <c r="N22" s="950"/>
      <c r="O22" s="950"/>
      <c r="P22" s="6"/>
      <c r="Q22" s="6"/>
      <c r="R22" s="894">
        <f>SUM('AIC Sheet Urdu'!R19:S19,'AIC Sheet Urdu 2'!R19:S19,'AIC Sheet Urdu 3'!R19:S19,'AIC Summary 04'!R20:S20,'AIC Sheet Urdu 5'!R19:S19,'AIC Sheet Urdu 6'!R18:S18,'AIC Sheet Urdu 7'!R19:S19)</f>
        <v>28</v>
      </c>
      <c r="S22" s="895"/>
      <c r="T22" s="7" t="s">
        <v>14</v>
      </c>
    </row>
    <row r="23" spans="1:20" ht="58.15" customHeight="1" thickBot="1">
      <c r="A23" s="36">
        <f>SUM('AIC Sheet Urdu'!A20,'AIC Sheet Urdu 2'!A20,'AIC Sheet Urdu 3'!A20,'AIC Summary 04'!A21,'AIC Sheet Urdu 5'!A20,'AIC Sheet Urdu 6'!A19,'AIC Sheet Urdu 7'!A20)</f>
        <v>10</v>
      </c>
      <c r="B23" s="948" t="s">
        <v>124</v>
      </c>
      <c r="C23" s="948"/>
      <c r="D23" s="948"/>
      <c r="E23" s="948"/>
      <c r="F23" s="949"/>
      <c r="G23" s="949"/>
      <c r="H23" s="949"/>
      <c r="I23" s="6"/>
      <c r="J23" s="6"/>
      <c r="K23" s="36">
        <f>SUM('AIC Sheet Urdu'!K20,'AIC Sheet Urdu 2'!K20,'AIC Sheet Urdu 3'!K20,'AIC Summary 04'!K21,'AIC Sheet Urdu 5'!K20,'AIC Sheet Urdu 6'!K19,'AIC Sheet Urdu 7'!K20)</f>
        <v>2</v>
      </c>
      <c r="L23" s="950" t="s">
        <v>125</v>
      </c>
      <c r="M23" s="950"/>
      <c r="N23" s="950"/>
      <c r="O23" s="950"/>
      <c r="P23" s="6"/>
      <c r="R23" s="894">
        <f>SUM('AIC Sheet Urdu'!R20:S20,'AIC Sheet Urdu 2'!R20:S20,'AIC Sheet Urdu 3'!R20:S20,'AIC Summary 04'!R21:S21,'AIC Sheet Urdu 5'!R20:S20,'AIC Sheet Urdu 6'!R19:S19,'AIC Sheet Urdu 7'!R20:S20)</f>
        <v>28</v>
      </c>
      <c r="S23" s="895"/>
      <c r="T23" s="7" t="s">
        <v>126</v>
      </c>
    </row>
    <row r="24" spans="1:20" ht="68.45" customHeight="1" thickBot="1">
      <c r="A24" s="36">
        <f>SUM('AIC Sheet Urdu'!A21,'AIC Sheet Urdu 2'!A21,'AIC Sheet Urdu 3'!A21,'AIC Summary 04'!A22,'AIC Sheet Urdu 5'!A21,'AIC Sheet Urdu 6'!A20,'AIC Sheet Urdu 7'!A21)</f>
        <v>10</v>
      </c>
      <c r="B24" s="948" t="s">
        <v>52</v>
      </c>
      <c r="C24" s="948"/>
      <c r="D24" s="948"/>
      <c r="E24" s="948"/>
      <c r="F24" s="949"/>
      <c r="G24" s="949"/>
      <c r="H24" s="949"/>
      <c r="I24" s="6"/>
      <c r="J24" s="26"/>
      <c r="K24" s="36">
        <f>SUM('AIC Sheet Urdu'!K21,'AIC Sheet Urdu 2'!K21,'AIC Sheet Urdu 3'!K21,'AIC Summary 04'!K22,'AIC Sheet Urdu 5'!K21,'AIC Sheet Urdu 6'!K20,'AIC Sheet Urdu 7'!K21)</f>
        <v>24</v>
      </c>
      <c r="L24" s="957" t="s">
        <v>127</v>
      </c>
      <c r="M24" s="957"/>
      <c r="N24" s="957"/>
      <c r="O24" s="957"/>
      <c r="P24" s="25"/>
      <c r="R24" s="894">
        <f>SUM('AIC Sheet Urdu'!R21:S21,'AIC Sheet Urdu 2'!R21:S21,'AIC Sheet Urdu 3'!R21:S21,'AIC Summary 04'!R22:S22,'AIC Sheet Urdu 5'!R21:S21,'AIC Sheet Urdu 6'!R20:S20,'AIC Sheet Urdu 7'!R21:S21)</f>
        <v>149</v>
      </c>
      <c r="S24" s="895"/>
      <c r="T24" s="268" t="s">
        <v>238</v>
      </c>
    </row>
    <row r="25" spans="1:20" ht="27" customHeight="1">
      <c r="A25" s="939"/>
      <c r="B25" s="940"/>
      <c r="C25" s="940"/>
      <c r="D25" s="940"/>
      <c r="E25" s="940"/>
      <c r="F25" s="940"/>
      <c r="G25" s="940"/>
      <c r="H25" s="940"/>
      <c r="I25" s="940"/>
      <c r="J25" s="940"/>
      <c r="K25" s="941" t="s">
        <v>235</v>
      </c>
      <c r="L25" s="942"/>
      <c r="M25" s="942"/>
      <c r="N25" s="942"/>
      <c r="O25" s="942"/>
      <c r="P25" s="942"/>
      <c r="Q25" s="942"/>
      <c r="R25" s="942"/>
      <c r="S25" s="942"/>
      <c r="T25" s="943"/>
    </row>
    <row r="26" spans="1:20" ht="59.25" customHeight="1">
      <c r="A26" s="265"/>
      <c r="B26" s="264"/>
      <c r="C26" s="264"/>
      <c r="D26" s="264"/>
      <c r="E26" s="264"/>
      <c r="F26" s="264"/>
      <c r="G26" s="264"/>
      <c r="H26" s="264"/>
      <c r="I26" s="264"/>
      <c r="J26" s="264"/>
      <c r="K26" s="954" t="s">
        <v>236</v>
      </c>
      <c r="L26" s="955"/>
      <c r="M26" s="955"/>
      <c r="N26" s="955"/>
      <c r="O26" s="955"/>
      <c r="P26" s="955"/>
      <c r="Q26" s="955"/>
      <c r="R26" s="955"/>
      <c r="S26" s="955"/>
      <c r="T26" s="956"/>
    </row>
    <row r="27" spans="1:20" ht="39" customHeight="1" thickBot="1">
      <c r="A27" s="266"/>
      <c r="B27" s="267"/>
      <c r="C27" s="267"/>
      <c r="D27" s="267"/>
      <c r="E27" s="267"/>
      <c r="F27" s="267"/>
      <c r="G27" s="267"/>
      <c r="H27" s="267"/>
      <c r="I27" s="267"/>
      <c r="J27" s="267"/>
      <c r="K27" s="936" t="s">
        <v>237</v>
      </c>
      <c r="L27" s="937"/>
      <c r="M27" s="937"/>
      <c r="N27" s="937"/>
      <c r="O27" s="937"/>
      <c r="P27" s="937"/>
      <c r="Q27" s="937"/>
      <c r="R27" s="937"/>
      <c r="S27" s="937"/>
      <c r="T27" s="938"/>
    </row>
    <row r="28" spans="1:20" ht="75.599999999999994" customHeight="1">
      <c r="A28" s="968" t="s">
        <v>157</v>
      </c>
      <c r="B28" s="969"/>
      <c r="C28" s="969"/>
      <c r="D28" s="969"/>
      <c r="E28" s="1"/>
      <c r="F28" s="967" t="s">
        <v>44</v>
      </c>
      <c r="G28" s="967"/>
      <c r="H28" s="967"/>
      <c r="I28" s="967"/>
      <c r="J28" s="967"/>
      <c r="K28" s="967"/>
      <c r="N28" s="967" t="s">
        <v>158</v>
      </c>
      <c r="O28" s="967"/>
      <c r="P28" s="967"/>
      <c r="Q28" s="967"/>
      <c r="R28" s="967"/>
      <c r="S28" s="4"/>
      <c r="T28" s="142" t="s">
        <v>15</v>
      </c>
    </row>
    <row r="29" spans="1:20">
      <c r="A29" s="86"/>
      <c r="T29" s="87"/>
    </row>
    <row r="30" spans="1:20" ht="48" customHeight="1">
      <c r="A30" s="965" t="s">
        <v>159</v>
      </c>
      <c r="B30" s="966"/>
      <c r="C30" s="966"/>
      <c r="D30" s="966"/>
      <c r="E30" s="1"/>
      <c r="F30" s="967" t="s">
        <v>160</v>
      </c>
      <c r="G30" s="967"/>
      <c r="H30" s="967"/>
      <c r="I30" s="967"/>
      <c r="J30" s="967"/>
      <c r="K30" s="967"/>
      <c r="N30" s="967" t="s">
        <v>20</v>
      </c>
      <c r="O30" s="967"/>
      <c r="P30" s="967"/>
      <c r="Q30" s="967"/>
      <c r="R30" s="967"/>
      <c r="T30" s="87"/>
    </row>
    <row r="31" spans="1:20" ht="15.75" thickBot="1">
      <c r="A31" s="143"/>
      <c r="B31" s="144"/>
      <c r="C31" s="144"/>
      <c r="D31" s="144"/>
      <c r="E31" s="144"/>
      <c r="F31" s="144"/>
      <c r="G31" s="144"/>
      <c r="H31" s="144"/>
      <c r="I31" s="144"/>
      <c r="J31" s="144"/>
      <c r="K31" s="144"/>
      <c r="L31" s="144"/>
      <c r="M31" s="144"/>
      <c r="N31" s="144"/>
      <c r="O31" s="144"/>
      <c r="P31" s="144"/>
      <c r="Q31" s="144"/>
      <c r="R31" s="144"/>
      <c r="S31" s="144"/>
      <c r="T31" s="145"/>
    </row>
  </sheetData>
  <customSheetViews>
    <customSheetView guid="{A03328EA-F890-4E9F-865B-BA06A9611A2F}" scale="50" showGridLines="0">
      <selection activeCell="M48" sqref="M48:P48"/>
      <pageMargins left="0.2" right="0.2" top="0.25" bottom="0.25" header="0" footer="0"/>
      <pageSetup scale="47" orientation="landscape" horizontalDpi="4294967295" verticalDpi="4294967295" r:id="rId1"/>
    </customSheetView>
  </customSheetViews>
  <mergeCells count="93">
    <mergeCell ref="A9:A10"/>
    <mergeCell ref="B9:B10"/>
    <mergeCell ref="C9:D9"/>
    <mergeCell ref="E9:G9"/>
    <mergeCell ref="H9:H10"/>
    <mergeCell ref="C10:D10"/>
    <mergeCell ref="E10:G10"/>
    <mergeCell ref="A30:D30"/>
    <mergeCell ref="F30:K30"/>
    <mergeCell ref="N30:R30"/>
    <mergeCell ref="F28:K28"/>
    <mergeCell ref="N28:R28"/>
    <mergeCell ref="A28:D28"/>
    <mergeCell ref="R21:S21"/>
    <mergeCell ref="B20:E20"/>
    <mergeCell ref="B21:E21"/>
    <mergeCell ref="A18:E19"/>
    <mergeCell ref="K18:O19"/>
    <mergeCell ref="L20:O20"/>
    <mergeCell ref="R20:S20"/>
    <mergeCell ref="R18:T19"/>
    <mergeCell ref="K26:T26"/>
    <mergeCell ref="B24:E24"/>
    <mergeCell ref="F24:H24"/>
    <mergeCell ref="L24:O24"/>
    <mergeCell ref="F22:H22"/>
    <mergeCell ref="K27:T27"/>
    <mergeCell ref="A25:J25"/>
    <mergeCell ref="K25:T25"/>
    <mergeCell ref="A12:A13"/>
    <mergeCell ref="B12:B13"/>
    <mergeCell ref="C12:D12"/>
    <mergeCell ref="R24:S24"/>
    <mergeCell ref="R22:S22"/>
    <mergeCell ref="B23:E23"/>
    <mergeCell ref="F23:H23"/>
    <mergeCell ref="L23:O23"/>
    <mergeCell ref="R23:S23"/>
    <mergeCell ref="A22:E22"/>
    <mergeCell ref="F21:H21"/>
    <mergeCell ref="L22:O22"/>
    <mergeCell ref="L21:O21"/>
    <mergeCell ref="T9:T10"/>
    <mergeCell ref="O7:P7"/>
    <mergeCell ref="O12:P12"/>
    <mergeCell ref="A11:T11"/>
    <mergeCell ref="M13:N13"/>
    <mergeCell ref="M12:N12"/>
    <mergeCell ref="Q12:Q13"/>
    <mergeCell ref="R12:S13"/>
    <mergeCell ref="T12:T13"/>
    <mergeCell ref="C13:D13"/>
    <mergeCell ref="E13:G13"/>
    <mergeCell ref="M10:N10"/>
    <mergeCell ref="O10:P10"/>
    <mergeCell ref="A8:T8"/>
    <mergeCell ref="E12:G12"/>
    <mergeCell ref="H12:H13"/>
    <mergeCell ref="Q2:T3"/>
    <mergeCell ref="K5:N5"/>
    <mergeCell ref="E5:J5"/>
    <mergeCell ref="O6:T6"/>
    <mergeCell ref="R7:S7"/>
    <mergeCell ref="A5:D5"/>
    <mergeCell ref="E3:F3"/>
    <mergeCell ref="H2:M3"/>
    <mergeCell ref="A6:D6"/>
    <mergeCell ref="A7:E7"/>
    <mergeCell ref="F7:J7"/>
    <mergeCell ref="H6:J6"/>
    <mergeCell ref="K7:L7"/>
    <mergeCell ref="E6:G6"/>
    <mergeCell ref="K6:N6"/>
    <mergeCell ref="R14:S14"/>
    <mergeCell ref="J15:K15"/>
    <mergeCell ref="R15:S15"/>
    <mergeCell ref="O13:P13"/>
    <mergeCell ref="M7:N7"/>
    <mergeCell ref="Q9:Q10"/>
    <mergeCell ref="R9:S10"/>
    <mergeCell ref="I9:J10"/>
    <mergeCell ref="K9:K10"/>
    <mergeCell ref="L9:L10"/>
    <mergeCell ref="M9:N9"/>
    <mergeCell ref="O9:P9"/>
    <mergeCell ref="K12:K13"/>
    <mergeCell ref="L12:L13"/>
    <mergeCell ref="I12:J13"/>
    <mergeCell ref="E15:F15"/>
    <mergeCell ref="G14:H14"/>
    <mergeCell ref="I14:J14"/>
    <mergeCell ref="K14:M14"/>
    <mergeCell ref="O14:P14"/>
  </mergeCells>
  <pageMargins left="0.2" right="0.2" top="0.25" bottom="0.25" header="0" footer="0"/>
  <pageSetup scale="45" orientation="landscape" horizontalDpi="4294967295" verticalDpi="4294967295" r:id="rId2"/>
</worksheet>
</file>

<file path=xl/worksheets/sheet2.xml><?xml version="1.0" encoding="utf-8"?>
<worksheet xmlns="http://schemas.openxmlformats.org/spreadsheetml/2006/main" xmlns:r="http://schemas.openxmlformats.org/officeDocument/2006/relationships">
  <sheetPr>
    <pageSetUpPr fitToPage="1"/>
  </sheetPr>
  <dimension ref="A1:K36"/>
  <sheetViews>
    <sheetView topLeftCell="A16" zoomScale="120" workbookViewId="0">
      <selection activeCell="A15" sqref="A15:D15"/>
    </sheetView>
  </sheetViews>
  <sheetFormatPr defaultColWidth="9.140625" defaultRowHeight="15"/>
  <cols>
    <col min="1" max="3" width="9.140625" style="785"/>
    <col min="4" max="4" width="18.42578125" style="785" customWidth="1"/>
    <col min="5" max="5" width="14" style="785" customWidth="1"/>
    <col min="6" max="7" width="9.140625" style="785"/>
    <col min="8" max="8" width="13" style="785" customWidth="1"/>
    <col min="9" max="16384" width="9.140625" style="785"/>
  </cols>
  <sheetData>
    <row r="1" spans="1:11" ht="28.5">
      <c r="A1" s="971" t="s">
        <v>1678</v>
      </c>
      <c r="B1" s="971"/>
      <c r="C1" s="971"/>
      <c r="D1" s="971"/>
      <c r="E1" s="971"/>
      <c r="F1" s="971"/>
      <c r="G1" s="971"/>
      <c r="H1" s="971"/>
      <c r="I1" s="784"/>
      <c r="J1" s="784"/>
      <c r="K1" s="784"/>
    </row>
    <row r="2" spans="1:11" s="787" customFormat="1" ht="29.25" customHeight="1">
      <c r="A2" s="972" t="s">
        <v>1679</v>
      </c>
      <c r="B2" s="972"/>
      <c r="C2" s="972"/>
      <c r="D2" s="972"/>
      <c r="E2" s="973" t="s">
        <v>1680</v>
      </c>
      <c r="F2" s="973"/>
      <c r="G2" s="973"/>
      <c r="H2" s="973"/>
      <c r="I2" s="786"/>
      <c r="J2" s="786"/>
      <c r="K2" s="786"/>
    </row>
    <row r="3" spans="1:11" s="787" customFormat="1" ht="24">
      <c r="A3" s="972" t="s">
        <v>1704</v>
      </c>
      <c r="B3" s="972"/>
      <c r="C3" s="972"/>
      <c r="D3" s="972"/>
      <c r="E3" s="973" t="s">
        <v>1705</v>
      </c>
      <c r="F3" s="973"/>
      <c r="G3" s="973"/>
      <c r="H3" s="973"/>
    </row>
    <row r="4" spans="1:11" ht="23.25">
      <c r="A4" s="970" t="s">
        <v>1681</v>
      </c>
      <c r="B4" s="970"/>
      <c r="C4" s="970"/>
      <c r="D4" s="970"/>
      <c r="E4" s="970"/>
      <c r="F4" s="970"/>
      <c r="G4" s="970"/>
      <c r="H4" s="970"/>
      <c r="I4" s="788"/>
      <c r="J4" s="788"/>
      <c r="K4" s="788"/>
    </row>
    <row r="5" spans="1:11" ht="36">
      <c r="A5" s="970">
        <v>5</v>
      </c>
      <c r="B5" s="970"/>
      <c r="C5" s="970"/>
      <c r="D5" s="970"/>
      <c r="E5" s="974" t="s">
        <v>1682</v>
      </c>
      <c r="F5" s="974"/>
      <c r="G5" s="974"/>
      <c r="H5" s="974"/>
      <c r="J5" s="789"/>
      <c r="K5" s="789"/>
    </row>
    <row r="6" spans="1:11" ht="28.5">
      <c r="A6" s="975" t="s">
        <v>1683</v>
      </c>
      <c r="B6" s="970"/>
      <c r="C6" s="970"/>
      <c r="D6" s="970"/>
      <c r="E6" s="974" t="s">
        <v>1684</v>
      </c>
      <c r="F6" s="974"/>
      <c r="G6" s="974"/>
      <c r="H6" s="974"/>
    </row>
    <row r="7" spans="1:11" ht="28.5">
      <c r="A7" s="970" t="s">
        <v>1685</v>
      </c>
      <c r="B7" s="970"/>
      <c r="C7" s="970"/>
      <c r="D7" s="970"/>
      <c r="E7" s="974" t="s">
        <v>1686</v>
      </c>
      <c r="F7" s="974"/>
      <c r="G7" s="974"/>
      <c r="H7" s="974"/>
    </row>
    <row r="8" spans="1:11" ht="28.5">
      <c r="A8" s="977">
        <v>0.91666666666666663</v>
      </c>
      <c r="B8" s="970"/>
      <c r="C8" s="970"/>
      <c r="D8" s="970"/>
      <c r="E8" s="974" t="s">
        <v>1687</v>
      </c>
      <c r="F8" s="974"/>
      <c r="G8" s="974"/>
      <c r="H8" s="974"/>
    </row>
    <row r="9" spans="1:11" ht="28.5">
      <c r="A9" s="977">
        <v>0.54166666666666663</v>
      </c>
      <c r="B9" s="970"/>
      <c r="C9" s="970"/>
      <c r="D9" s="970"/>
      <c r="E9" s="974" t="s">
        <v>1688</v>
      </c>
      <c r="F9" s="974"/>
      <c r="G9" s="974"/>
      <c r="H9" s="974"/>
    </row>
    <row r="10" spans="1:11" ht="28.5">
      <c r="A10" s="970" t="s">
        <v>1689</v>
      </c>
      <c r="B10" s="970"/>
      <c r="C10" s="970"/>
      <c r="D10" s="970"/>
      <c r="E10" s="978" t="s">
        <v>1690</v>
      </c>
      <c r="F10" s="978"/>
      <c r="G10" s="978"/>
      <c r="H10" s="978"/>
    </row>
    <row r="11" spans="1:11" ht="28.5">
      <c r="A11" s="970" t="s">
        <v>1691</v>
      </c>
      <c r="B11" s="970"/>
      <c r="C11" s="970"/>
      <c r="D11" s="970"/>
      <c r="E11" s="978" t="s">
        <v>1692</v>
      </c>
      <c r="F11" s="978"/>
      <c r="G11" s="978"/>
      <c r="H11" s="978"/>
    </row>
    <row r="12" spans="1:11" ht="28.5">
      <c r="A12" s="975" t="s">
        <v>1693</v>
      </c>
      <c r="B12" s="970"/>
      <c r="C12" s="970"/>
      <c r="D12" s="970"/>
      <c r="E12" s="979" t="s">
        <v>1694</v>
      </c>
      <c r="F12" s="979"/>
      <c r="G12" s="979"/>
      <c r="H12" s="979"/>
    </row>
    <row r="13" spans="1:11" ht="23.25">
      <c r="A13" s="980" t="s">
        <v>1695</v>
      </c>
      <c r="B13" s="980"/>
      <c r="C13" s="980"/>
      <c r="D13" s="980"/>
      <c r="E13" s="980"/>
      <c r="F13" s="980"/>
      <c r="G13" s="980"/>
      <c r="H13" s="980"/>
    </row>
    <row r="14" spans="1:11" ht="28.5">
      <c r="A14" s="976">
        <v>28</v>
      </c>
      <c r="B14" s="976"/>
      <c r="C14" s="976"/>
      <c r="D14" s="976"/>
      <c r="E14" s="974" t="s">
        <v>1696</v>
      </c>
      <c r="F14" s="974"/>
      <c r="G14" s="974"/>
      <c r="H14" s="974"/>
    </row>
    <row r="15" spans="1:11" ht="28.5">
      <c r="A15" s="976">
        <v>1</v>
      </c>
      <c r="B15" s="976"/>
      <c r="C15" s="976"/>
      <c r="D15" s="976"/>
      <c r="E15" s="974" t="s">
        <v>1697</v>
      </c>
      <c r="F15" s="974"/>
      <c r="G15" s="974"/>
      <c r="H15" s="974"/>
    </row>
    <row r="16" spans="1:11" ht="28.5">
      <c r="A16" s="976">
        <v>29</v>
      </c>
      <c r="B16" s="976"/>
      <c r="C16" s="976"/>
      <c r="D16" s="976"/>
      <c r="E16" s="974" t="s">
        <v>8</v>
      </c>
      <c r="F16" s="974"/>
      <c r="G16" s="974"/>
      <c r="H16" s="974"/>
    </row>
    <row r="17" spans="1:8" ht="28.5">
      <c r="A17" s="976">
        <v>57</v>
      </c>
      <c r="B17" s="976"/>
      <c r="C17" s="976"/>
      <c r="D17" s="976"/>
      <c r="E17" s="974" t="s">
        <v>1698</v>
      </c>
      <c r="F17" s="974"/>
      <c r="G17" s="974"/>
      <c r="H17" s="974"/>
    </row>
    <row r="18" spans="1:8" ht="28.5">
      <c r="A18" s="976" t="s">
        <v>1706</v>
      </c>
      <c r="B18" s="976"/>
      <c r="C18" s="976"/>
      <c r="D18" s="976"/>
      <c r="E18" s="974" t="s">
        <v>1699</v>
      </c>
      <c r="F18" s="974"/>
      <c r="G18" s="974"/>
      <c r="H18" s="974"/>
    </row>
    <row r="19" spans="1:8" ht="28.5">
      <c r="A19" s="977">
        <v>0.41666666666666669</v>
      </c>
      <c r="B19" s="970"/>
      <c r="C19" s="970"/>
      <c r="D19" s="970"/>
      <c r="E19" s="974" t="s">
        <v>1687</v>
      </c>
      <c r="F19" s="974"/>
      <c r="G19" s="974"/>
      <c r="H19" s="974"/>
    </row>
    <row r="20" spans="1:8" ht="28.5">
      <c r="A20" s="977">
        <v>0.54166666666666663</v>
      </c>
      <c r="B20" s="970"/>
      <c r="C20" s="970"/>
      <c r="D20" s="970"/>
      <c r="E20" s="974" t="s">
        <v>1688</v>
      </c>
      <c r="F20" s="974"/>
      <c r="G20" s="974"/>
      <c r="H20" s="974"/>
    </row>
    <row r="21" spans="1:8" ht="28.5">
      <c r="A21" s="976" t="s">
        <v>1189</v>
      </c>
      <c r="B21" s="976"/>
      <c r="C21" s="976"/>
      <c r="D21" s="976"/>
      <c r="E21" s="978" t="s">
        <v>1690</v>
      </c>
      <c r="F21" s="978"/>
      <c r="G21" s="978"/>
      <c r="H21" s="978"/>
    </row>
    <row r="22" spans="1:8" ht="28.5">
      <c r="A22" s="976" t="s">
        <v>1707</v>
      </c>
      <c r="B22" s="976"/>
      <c r="C22" s="976"/>
      <c r="D22" s="976"/>
      <c r="E22" s="978" t="s">
        <v>1692</v>
      </c>
      <c r="F22" s="978"/>
      <c r="G22" s="978"/>
      <c r="H22" s="978"/>
    </row>
    <row r="23" spans="1:8" ht="28.5">
      <c r="A23" s="976" t="s">
        <v>1675</v>
      </c>
      <c r="B23" s="976"/>
      <c r="C23" s="976"/>
      <c r="D23" s="976"/>
      <c r="E23" s="979" t="s">
        <v>1700</v>
      </c>
      <c r="F23" s="979"/>
      <c r="G23" s="979"/>
      <c r="H23" s="979"/>
    </row>
    <row r="24" spans="1:8" ht="28.5">
      <c r="A24" s="976"/>
      <c r="B24" s="976"/>
      <c r="C24" s="976"/>
      <c r="D24" s="976"/>
      <c r="E24" s="974"/>
      <c r="F24" s="974"/>
      <c r="G24" s="974"/>
      <c r="H24" s="974"/>
    </row>
    <row r="25" spans="1:8" ht="28.5" customHeight="1">
      <c r="A25" s="981" t="s">
        <v>1701</v>
      </c>
      <c r="B25" s="981"/>
      <c r="C25" s="981"/>
      <c r="D25" s="981"/>
      <c r="E25" s="981"/>
      <c r="F25" s="981"/>
      <c r="G25" s="981"/>
      <c r="H25" s="981"/>
    </row>
    <row r="26" spans="1:8" ht="28.5">
      <c r="A26" s="976" t="s">
        <v>1702</v>
      </c>
      <c r="B26" s="976"/>
      <c r="C26" s="976"/>
      <c r="D26" s="976"/>
      <c r="E26" s="974" t="s">
        <v>1703</v>
      </c>
      <c r="F26" s="974"/>
      <c r="G26" s="974"/>
      <c r="H26" s="974"/>
    </row>
    <row r="27" spans="1:8" ht="28.5">
      <c r="A27" s="976" t="s">
        <v>1702</v>
      </c>
      <c r="B27" s="976"/>
      <c r="C27" s="976"/>
      <c r="D27" s="976"/>
      <c r="E27" s="974" t="s">
        <v>1698</v>
      </c>
      <c r="F27" s="974"/>
      <c r="G27" s="974"/>
      <c r="H27" s="974"/>
    </row>
    <row r="28" spans="1:8" ht="28.5">
      <c r="A28" s="976" t="s">
        <v>1702</v>
      </c>
      <c r="B28" s="976"/>
      <c r="C28" s="976"/>
      <c r="D28" s="976"/>
      <c r="E28" s="974" t="s">
        <v>1699</v>
      </c>
      <c r="F28" s="974"/>
      <c r="G28" s="974"/>
      <c r="H28" s="974"/>
    </row>
    <row r="29" spans="1:8" ht="28.5">
      <c r="A29" s="976" t="s">
        <v>1702</v>
      </c>
      <c r="B29" s="976"/>
      <c r="C29" s="976"/>
      <c r="D29" s="976"/>
      <c r="E29" s="974" t="s">
        <v>1687</v>
      </c>
      <c r="F29" s="974"/>
      <c r="G29" s="974"/>
      <c r="H29" s="974"/>
    </row>
    <row r="30" spans="1:8" ht="28.5">
      <c r="A30" s="976" t="s">
        <v>1702</v>
      </c>
      <c r="B30" s="976"/>
      <c r="C30" s="976"/>
      <c r="D30" s="976"/>
      <c r="E30" s="974" t="s">
        <v>1688</v>
      </c>
      <c r="F30" s="974"/>
      <c r="G30" s="974"/>
      <c r="H30" s="974"/>
    </row>
    <row r="31" spans="1:8" ht="28.5">
      <c r="A31" s="976" t="s">
        <v>1702</v>
      </c>
      <c r="B31" s="976"/>
      <c r="C31" s="976"/>
      <c r="D31" s="976"/>
      <c r="E31" s="978" t="s">
        <v>1690</v>
      </c>
      <c r="F31" s="978"/>
      <c r="G31" s="978"/>
      <c r="H31" s="978"/>
    </row>
    <row r="32" spans="1:8" ht="28.5">
      <c r="A32" s="976" t="s">
        <v>1702</v>
      </c>
      <c r="B32" s="976"/>
      <c r="C32" s="976"/>
      <c r="D32" s="976"/>
      <c r="E32" s="978" t="s">
        <v>1692</v>
      </c>
      <c r="F32" s="978"/>
      <c r="G32" s="978"/>
      <c r="H32" s="978"/>
    </row>
    <row r="33" spans="1:8" ht="28.5">
      <c r="A33" s="976" t="s">
        <v>1702</v>
      </c>
      <c r="B33" s="976"/>
      <c r="C33" s="976"/>
      <c r="D33" s="976"/>
      <c r="E33" s="979" t="s">
        <v>1700</v>
      </c>
      <c r="F33" s="979"/>
      <c r="G33" s="979"/>
      <c r="H33" s="979"/>
    </row>
    <row r="34" spans="1:8" ht="28.5">
      <c r="A34" s="982" t="s">
        <v>268</v>
      </c>
      <c r="B34" s="982"/>
      <c r="C34" s="982"/>
      <c r="D34" s="982"/>
      <c r="E34" s="982" t="s">
        <v>269</v>
      </c>
      <c r="F34" s="982"/>
      <c r="G34" s="982"/>
      <c r="H34" s="982"/>
    </row>
    <row r="35" spans="1:8" ht="23.25">
      <c r="A35" s="790"/>
      <c r="B35" s="790"/>
      <c r="C35" s="790"/>
      <c r="D35" s="790"/>
      <c r="E35" s="790"/>
      <c r="F35" s="790"/>
      <c r="G35" s="790"/>
      <c r="H35" s="790"/>
    </row>
    <row r="36" spans="1:8" ht="23.25">
      <c r="A36" s="790"/>
      <c r="B36" s="790"/>
      <c r="C36" s="790"/>
      <c r="D36" s="790"/>
      <c r="E36" s="790"/>
      <c r="F36" s="790"/>
      <c r="G36" s="790"/>
      <c r="H36" s="790"/>
    </row>
  </sheetData>
  <mergeCells count="64">
    <mergeCell ref="A34:D34"/>
    <mergeCell ref="E34:H34"/>
    <mergeCell ref="A31:D31"/>
    <mergeCell ref="E31:H31"/>
    <mergeCell ref="A32:D32"/>
    <mergeCell ref="E32:H32"/>
    <mergeCell ref="A33:D33"/>
    <mergeCell ref="E33:H33"/>
    <mergeCell ref="A28:D28"/>
    <mergeCell ref="E28:H28"/>
    <mergeCell ref="A29:D29"/>
    <mergeCell ref="E29:H29"/>
    <mergeCell ref="A30:D30"/>
    <mergeCell ref="E30:H30"/>
    <mergeCell ref="A27:D27"/>
    <mergeCell ref="E27:H27"/>
    <mergeCell ref="A21:D21"/>
    <mergeCell ref="E21:H21"/>
    <mergeCell ref="A22:D22"/>
    <mergeCell ref="E22:H22"/>
    <mergeCell ref="A23:D23"/>
    <mergeCell ref="E23:H23"/>
    <mergeCell ref="A24:D24"/>
    <mergeCell ref="E24:H24"/>
    <mergeCell ref="A25:H25"/>
    <mergeCell ref="A26:D26"/>
    <mergeCell ref="E26:H26"/>
    <mergeCell ref="A18:D18"/>
    <mergeCell ref="E18:H18"/>
    <mergeCell ref="A19:D19"/>
    <mergeCell ref="E19:H19"/>
    <mergeCell ref="A20:D20"/>
    <mergeCell ref="E20:H20"/>
    <mergeCell ref="A15:D15"/>
    <mergeCell ref="E15:H15"/>
    <mergeCell ref="A16:D16"/>
    <mergeCell ref="E16:H16"/>
    <mergeCell ref="A17:D17"/>
    <mergeCell ref="E17:H17"/>
    <mergeCell ref="A14:D14"/>
    <mergeCell ref="E14:H14"/>
    <mergeCell ref="A8:D8"/>
    <mergeCell ref="E8:H8"/>
    <mergeCell ref="A9:D9"/>
    <mergeCell ref="E9:H9"/>
    <mergeCell ref="A10:D10"/>
    <mergeCell ref="E10:H10"/>
    <mergeCell ref="A11:D11"/>
    <mergeCell ref="E11:H11"/>
    <mergeCell ref="A12:D12"/>
    <mergeCell ref="E12:H12"/>
    <mergeCell ref="A13:H13"/>
    <mergeCell ref="A5:D5"/>
    <mergeCell ref="E5:H5"/>
    <mergeCell ref="A6:D6"/>
    <mergeCell ref="E6:H6"/>
    <mergeCell ref="A7:D7"/>
    <mergeCell ref="E7:H7"/>
    <mergeCell ref="A4:H4"/>
    <mergeCell ref="A1:H1"/>
    <mergeCell ref="A2:D2"/>
    <mergeCell ref="E2:H2"/>
    <mergeCell ref="A3:D3"/>
    <mergeCell ref="E3:H3"/>
  </mergeCells>
  <printOptions horizontalCentered="1"/>
  <pageMargins left="0.7" right="0.7" top="0.16" bottom="0.16" header="0.3" footer="0.3"/>
  <pageSetup scale="82" orientation="portrait" r:id="rId1"/>
</worksheet>
</file>

<file path=xl/worksheets/sheet3.xml><?xml version="1.0" encoding="utf-8"?>
<worksheet xmlns="http://schemas.openxmlformats.org/spreadsheetml/2006/main" xmlns:r="http://schemas.openxmlformats.org/officeDocument/2006/relationships">
  <dimension ref="A1:P55"/>
  <sheetViews>
    <sheetView view="pageBreakPreview" zoomScale="90" zoomScaleSheetLayoutView="90" workbookViewId="0">
      <selection activeCell="A13" sqref="A13:E13"/>
    </sheetView>
  </sheetViews>
  <sheetFormatPr defaultColWidth="9.140625" defaultRowHeight="15"/>
  <cols>
    <col min="1" max="1" width="18.140625" style="765" customWidth="1"/>
    <col min="2" max="2" width="11.7109375" style="765" customWidth="1"/>
    <col min="3" max="3" width="17.140625" style="765" customWidth="1"/>
    <col min="4" max="4" width="10" style="765" customWidth="1"/>
    <col min="5" max="5" width="4.42578125" style="765" customWidth="1"/>
    <col min="6" max="6" width="5.42578125" style="765" customWidth="1"/>
    <col min="7" max="7" width="3.5703125" style="765" customWidth="1"/>
    <col min="8" max="8" width="3.28515625" style="765" customWidth="1"/>
    <col min="9" max="9" width="5" style="765" customWidth="1"/>
    <col min="10" max="10" width="6.42578125" style="765" customWidth="1"/>
    <col min="11" max="11" width="13.28515625" style="765" bestFit="1" customWidth="1"/>
    <col min="12" max="12" width="8.5703125" style="765" customWidth="1"/>
    <col min="13" max="13" width="10.28515625" style="765" customWidth="1"/>
    <col min="14" max="14" width="6.7109375" style="765" customWidth="1"/>
    <col min="15" max="15" width="9.5703125" style="765" customWidth="1"/>
    <col min="16" max="16" width="8.85546875" style="765" customWidth="1"/>
    <col min="17" max="16384" width="9.140625" style="765"/>
  </cols>
  <sheetData>
    <row r="1" spans="1:16" ht="18.75" customHeight="1" thickTop="1">
      <c r="A1" s="1096" t="s">
        <v>1576</v>
      </c>
      <c r="B1" s="1097"/>
      <c r="C1" s="1097"/>
      <c r="D1" s="1097"/>
      <c r="E1" s="1097"/>
      <c r="F1" s="1097"/>
      <c r="G1" s="1097"/>
      <c r="H1" s="1097" t="s">
        <v>84</v>
      </c>
      <c r="I1" s="1097"/>
      <c r="J1" s="1097"/>
      <c r="K1" s="1097"/>
      <c r="L1" s="1097"/>
      <c r="M1" s="1097"/>
      <c r="N1" s="1097"/>
      <c r="O1" s="1097"/>
      <c r="P1" s="1098"/>
    </row>
    <row r="2" spans="1:16" ht="1.5" customHeight="1">
      <c r="A2" s="766"/>
      <c r="B2" s="767"/>
      <c r="C2" s="767"/>
      <c r="D2" s="767"/>
      <c r="E2" s="767"/>
      <c r="F2" s="767"/>
      <c r="G2" s="767"/>
      <c r="H2" s="767"/>
      <c r="I2" s="767"/>
      <c r="J2" s="767"/>
      <c r="K2" s="767"/>
      <c r="L2" s="767"/>
      <c r="M2" s="767"/>
      <c r="N2" s="767"/>
      <c r="O2" s="767"/>
      <c r="P2" s="768"/>
    </row>
    <row r="3" spans="1:16" ht="23.25" customHeight="1">
      <c r="A3" s="1099" t="s">
        <v>1577</v>
      </c>
      <c r="B3" s="1100"/>
      <c r="C3" s="1100"/>
      <c r="D3" s="769" t="s">
        <v>191</v>
      </c>
      <c r="E3" s="769"/>
      <c r="F3" s="1101" t="s">
        <v>1578</v>
      </c>
      <c r="G3" s="1101"/>
      <c r="H3" s="1101"/>
      <c r="I3" s="1101"/>
      <c r="J3" s="769" t="s">
        <v>85</v>
      </c>
      <c r="K3" s="769"/>
      <c r="L3" s="1101" t="s">
        <v>1579</v>
      </c>
      <c r="M3" s="1101"/>
      <c r="N3" s="1101"/>
      <c r="O3" s="1101"/>
      <c r="P3" s="770" t="s">
        <v>86</v>
      </c>
    </row>
    <row r="4" spans="1:16" ht="5.25" customHeight="1">
      <c r="A4" s="771"/>
      <c r="B4" s="769"/>
      <c r="C4" s="769"/>
      <c r="D4" s="769"/>
      <c r="E4" s="772"/>
      <c r="F4" s="772"/>
      <c r="G4" s="772"/>
      <c r="H4" s="772"/>
      <c r="I4" s="772"/>
      <c r="J4" s="772"/>
      <c r="K4" s="772"/>
      <c r="L4" s="772"/>
      <c r="M4" s="772"/>
      <c r="N4" s="772"/>
      <c r="O4" s="773"/>
      <c r="P4" s="774"/>
    </row>
    <row r="5" spans="1:16" ht="24" customHeight="1" thickBot="1">
      <c r="A5" s="1102" t="s">
        <v>1708</v>
      </c>
      <c r="B5" s="1103"/>
      <c r="C5" s="1103"/>
      <c r="D5" s="775" t="s">
        <v>301</v>
      </c>
      <c r="E5" s="775"/>
      <c r="F5" s="1103" t="s">
        <v>1580</v>
      </c>
      <c r="G5" s="1103"/>
      <c r="H5" s="1103"/>
      <c r="I5" s="1103"/>
      <c r="J5" s="775" t="s">
        <v>87</v>
      </c>
      <c r="K5" s="775" t="s">
        <v>1709</v>
      </c>
      <c r="L5" s="1103" t="s">
        <v>1671</v>
      </c>
      <c r="M5" s="1103"/>
      <c r="N5" s="1103"/>
      <c r="O5" s="1103"/>
      <c r="P5" s="776" t="s">
        <v>192</v>
      </c>
    </row>
    <row r="6" spans="1:16" ht="17.25" customHeight="1" thickTop="1">
      <c r="A6" s="1025" t="s">
        <v>114</v>
      </c>
      <c r="B6" s="1026"/>
      <c r="C6" s="1026"/>
      <c r="D6" s="1026"/>
      <c r="E6" s="1026"/>
      <c r="F6" s="1026"/>
      <c r="G6" s="1026"/>
      <c r="H6" s="1026"/>
      <c r="I6" s="1026" t="s">
        <v>193</v>
      </c>
      <c r="J6" s="1026"/>
      <c r="K6" s="1026"/>
      <c r="L6" s="1026"/>
      <c r="M6" s="1026"/>
      <c r="N6" s="1026"/>
      <c r="O6" s="1026"/>
      <c r="P6" s="1027"/>
    </row>
    <row r="7" spans="1:16" ht="24" thickBot="1">
      <c r="A7" s="1093" t="s">
        <v>88</v>
      </c>
      <c r="B7" s="1094"/>
      <c r="C7" s="1094"/>
      <c r="D7" s="1094"/>
      <c r="E7" s="1094"/>
      <c r="F7" s="1094" t="s">
        <v>89</v>
      </c>
      <c r="G7" s="1094"/>
      <c r="H7" s="1094"/>
      <c r="I7" s="1094" t="s">
        <v>90</v>
      </c>
      <c r="J7" s="1094"/>
      <c r="K7" s="1094" t="s">
        <v>91</v>
      </c>
      <c r="L7" s="1094"/>
      <c r="M7" s="1094"/>
      <c r="N7" s="1094"/>
      <c r="O7" s="1094"/>
      <c r="P7" s="1095"/>
    </row>
    <row r="8" spans="1:16" ht="21" customHeight="1" thickTop="1" thickBot="1">
      <c r="A8" s="1104" t="s">
        <v>1581</v>
      </c>
      <c r="B8" s="1032"/>
      <c r="C8" s="1032"/>
      <c r="D8" s="1032"/>
      <c r="E8" s="1033"/>
      <c r="F8" s="986" t="s">
        <v>1673</v>
      </c>
      <c r="G8" s="986"/>
      <c r="H8" s="986"/>
      <c r="I8" s="1105" t="s">
        <v>1582</v>
      </c>
      <c r="J8" s="1106"/>
      <c r="K8" s="1107" t="s">
        <v>1672</v>
      </c>
      <c r="L8" s="1108"/>
      <c r="M8" s="1108"/>
      <c r="N8" s="1108"/>
      <c r="O8" s="1108"/>
      <c r="P8" s="1109"/>
    </row>
    <row r="9" spans="1:16" ht="15.75" customHeight="1" thickTop="1">
      <c r="A9" s="1025" t="s">
        <v>109</v>
      </c>
      <c r="B9" s="1026"/>
      <c r="C9" s="1026"/>
      <c r="D9" s="1026"/>
      <c r="E9" s="1026"/>
      <c r="F9" s="1026"/>
      <c r="G9" s="1026"/>
      <c r="H9" s="1026"/>
      <c r="I9" s="1026" t="s">
        <v>110</v>
      </c>
      <c r="J9" s="1026"/>
      <c r="K9" s="1026"/>
      <c r="L9" s="1026"/>
      <c r="M9" s="1026"/>
      <c r="N9" s="1026"/>
      <c r="O9" s="1026"/>
      <c r="P9" s="1027"/>
    </row>
    <row r="10" spans="1:16" ht="23.25">
      <c r="A10" s="1015" t="s">
        <v>95</v>
      </c>
      <c r="B10" s="1016"/>
      <c r="C10" s="1016"/>
      <c r="D10" s="1016"/>
      <c r="E10" s="1016"/>
      <c r="F10" s="1016" t="s">
        <v>89</v>
      </c>
      <c r="G10" s="1016"/>
      <c r="H10" s="1016"/>
      <c r="I10" s="1016" t="s">
        <v>90</v>
      </c>
      <c r="J10" s="1016"/>
      <c r="K10" s="1016" t="s">
        <v>96</v>
      </c>
      <c r="L10" s="1016"/>
      <c r="M10" s="1016" t="s">
        <v>97</v>
      </c>
      <c r="N10" s="1016"/>
      <c r="O10" s="1016"/>
      <c r="P10" s="1017"/>
    </row>
    <row r="11" spans="1:16" ht="32.25" customHeight="1">
      <c r="A11" s="1086" t="s">
        <v>1583</v>
      </c>
      <c r="B11" s="1086"/>
      <c r="C11" s="1086"/>
      <c r="D11" s="1086"/>
      <c r="E11" s="1086"/>
      <c r="F11" s="986" t="s">
        <v>1673</v>
      </c>
      <c r="G11" s="986"/>
      <c r="H11" s="986"/>
      <c r="I11" s="986" t="s">
        <v>1584</v>
      </c>
      <c r="J11" s="986"/>
      <c r="K11" s="986" t="s">
        <v>1585</v>
      </c>
      <c r="L11" s="986"/>
      <c r="M11" s="1024" t="s">
        <v>1586</v>
      </c>
      <c r="N11" s="1024"/>
      <c r="O11" s="1024"/>
      <c r="P11" s="1024"/>
    </row>
    <row r="12" spans="1:16" ht="33" customHeight="1">
      <c r="A12" s="1086" t="s">
        <v>1587</v>
      </c>
      <c r="B12" s="1086"/>
      <c r="C12" s="1086"/>
      <c r="D12" s="1086"/>
      <c r="E12" s="1086"/>
      <c r="F12" s="986" t="s">
        <v>1673</v>
      </c>
      <c r="G12" s="986"/>
      <c r="H12" s="986"/>
      <c r="I12" s="986" t="s">
        <v>1588</v>
      </c>
      <c r="J12" s="986"/>
      <c r="K12" s="1011" t="s">
        <v>1589</v>
      </c>
      <c r="L12" s="1011"/>
      <c r="M12" s="1024" t="s">
        <v>1590</v>
      </c>
      <c r="N12" s="1024"/>
      <c r="O12" s="1024"/>
      <c r="P12" s="1024"/>
    </row>
    <row r="13" spans="1:16" ht="33.75" customHeight="1">
      <c r="A13" s="1086" t="s">
        <v>1591</v>
      </c>
      <c r="B13" s="1086"/>
      <c r="C13" s="1086"/>
      <c r="D13" s="1086"/>
      <c r="E13" s="1086"/>
      <c r="F13" s="986" t="s">
        <v>1673</v>
      </c>
      <c r="G13" s="986"/>
      <c r="H13" s="986"/>
      <c r="I13" s="986" t="s">
        <v>1592</v>
      </c>
      <c r="J13" s="986"/>
      <c r="K13" s="1011" t="s">
        <v>1593</v>
      </c>
      <c r="L13" s="1011"/>
      <c r="M13" s="1024" t="s">
        <v>1594</v>
      </c>
      <c r="N13" s="1024"/>
      <c r="O13" s="1024"/>
      <c r="P13" s="1024"/>
    </row>
    <row r="14" spans="1:16" ht="27.75" customHeight="1">
      <c r="A14" s="1086" t="s">
        <v>1595</v>
      </c>
      <c r="B14" s="1086"/>
      <c r="C14" s="1086"/>
      <c r="D14" s="1086"/>
      <c r="E14" s="1086"/>
      <c r="F14" s="986" t="s">
        <v>1673</v>
      </c>
      <c r="G14" s="986"/>
      <c r="H14" s="986"/>
      <c r="I14" s="986" t="s">
        <v>1596</v>
      </c>
      <c r="J14" s="986"/>
      <c r="K14" s="986" t="s">
        <v>1597</v>
      </c>
      <c r="L14" s="986"/>
      <c r="M14" s="1024" t="s">
        <v>1598</v>
      </c>
      <c r="N14" s="1024"/>
      <c r="O14" s="1024"/>
      <c r="P14" s="1024"/>
    </row>
    <row r="15" spans="1:16" ht="31.5" customHeight="1">
      <c r="A15" s="1086" t="s">
        <v>1599</v>
      </c>
      <c r="B15" s="1086"/>
      <c r="C15" s="1086"/>
      <c r="D15" s="1086"/>
      <c r="E15" s="1086"/>
      <c r="F15" s="986" t="s">
        <v>1673</v>
      </c>
      <c r="G15" s="986"/>
      <c r="H15" s="986"/>
      <c r="I15" s="986" t="s">
        <v>1600</v>
      </c>
      <c r="J15" s="986"/>
      <c r="K15" s="1011" t="s">
        <v>1601</v>
      </c>
      <c r="L15" s="1011"/>
      <c r="M15" s="1024" t="s">
        <v>1602</v>
      </c>
      <c r="N15" s="1024"/>
      <c r="O15" s="1024"/>
      <c r="P15" s="1024"/>
    </row>
    <row r="16" spans="1:16" ht="19.5" customHeight="1">
      <c r="A16" s="1073" t="s">
        <v>63</v>
      </c>
      <c r="B16" s="985"/>
      <c r="C16" s="985"/>
      <c r="D16" s="985"/>
      <c r="E16" s="985"/>
      <c r="F16" s="985"/>
      <c r="G16" s="985"/>
      <c r="H16" s="984"/>
      <c r="I16" s="1006" t="s">
        <v>1603</v>
      </c>
      <c r="J16" s="1006"/>
      <c r="K16" s="1006"/>
      <c r="L16" s="1006"/>
      <c r="M16" s="1006"/>
      <c r="N16" s="1006"/>
      <c r="O16" s="1006"/>
      <c r="P16" s="1007"/>
    </row>
    <row r="17" spans="1:16" s="777" customFormat="1" ht="36.75" customHeight="1">
      <c r="A17" s="1087" t="s">
        <v>92</v>
      </c>
      <c r="B17" s="1088"/>
      <c r="C17" s="1088"/>
      <c r="D17" s="1088"/>
      <c r="E17" s="1089"/>
      <c r="F17" s="1090" t="s">
        <v>93</v>
      </c>
      <c r="G17" s="1090"/>
      <c r="H17" s="1090"/>
      <c r="I17" s="1090" t="s">
        <v>94</v>
      </c>
      <c r="J17" s="1090"/>
      <c r="K17" s="1091" t="s">
        <v>96</v>
      </c>
      <c r="L17" s="1089"/>
      <c r="M17" s="1091" t="s">
        <v>98</v>
      </c>
      <c r="N17" s="1088"/>
      <c r="O17" s="1088"/>
      <c r="P17" s="1092"/>
    </row>
    <row r="18" spans="1:16" ht="27.75" customHeight="1">
      <c r="A18" s="1084" t="s">
        <v>1604</v>
      </c>
      <c r="B18" s="1059"/>
      <c r="C18" s="1059"/>
      <c r="D18" s="1059"/>
      <c r="E18" s="1060"/>
      <c r="F18" s="986" t="s">
        <v>1674</v>
      </c>
      <c r="G18" s="986"/>
      <c r="H18" s="986"/>
      <c r="I18" s="1076" t="s">
        <v>1605</v>
      </c>
      <c r="J18" s="986"/>
      <c r="K18" s="986" t="s">
        <v>1585</v>
      </c>
      <c r="L18" s="986"/>
      <c r="M18" s="1024" t="s">
        <v>1606</v>
      </c>
      <c r="N18" s="1024"/>
      <c r="O18" s="1024"/>
      <c r="P18" s="1024"/>
    </row>
    <row r="19" spans="1:16" ht="21" customHeight="1">
      <c r="A19" s="1085"/>
      <c r="B19" s="1061"/>
      <c r="C19" s="1061"/>
      <c r="D19" s="1061"/>
      <c r="E19" s="1062"/>
      <c r="F19" s="986"/>
      <c r="G19" s="986"/>
      <c r="H19" s="986"/>
      <c r="I19" s="986"/>
      <c r="J19" s="986"/>
      <c r="K19" s="986"/>
      <c r="L19" s="986"/>
      <c r="M19" s="1024"/>
      <c r="N19" s="1024"/>
      <c r="O19" s="1024"/>
      <c r="P19" s="1024"/>
    </row>
    <row r="20" spans="1:16" ht="34.5" customHeight="1">
      <c r="A20" s="1012" t="s">
        <v>1607</v>
      </c>
      <c r="B20" s="1013"/>
      <c r="C20" s="1013"/>
      <c r="D20" s="1013"/>
      <c r="E20" s="1014"/>
      <c r="F20" s="983" t="s">
        <v>1674</v>
      </c>
      <c r="G20" s="985"/>
      <c r="H20" s="984"/>
      <c r="I20" s="983">
        <v>12.3</v>
      </c>
      <c r="J20" s="984"/>
      <c r="K20" s="986" t="s">
        <v>1608</v>
      </c>
      <c r="L20" s="986"/>
      <c r="M20" s="1081" t="s">
        <v>1609</v>
      </c>
      <c r="N20" s="1082"/>
      <c r="O20" s="1082"/>
      <c r="P20" s="1083"/>
    </row>
    <row r="21" spans="1:16" ht="53.25" customHeight="1">
      <c r="A21" s="1075" t="s">
        <v>1610</v>
      </c>
      <c r="B21" s="1075"/>
      <c r="C21" s="1075"/>
      <c r="D21" s="1075"/>
      <c r="E21" s="1075"/>
      <c r="F21" s="986" t="s">
        <v>1674</v>
      </c>
      <c r="G21" s="986"/>
      <c r="H21" s="986"/>
      <c r="I21" s="1076" t="s">
        <v>1611</v>
      </c>
      <c r="J21" s="986"/>
      <c r="K21" s="986" t="s">
        <v>1612</v>
      </c>
      <c r="L21" s="986"/>
      <c r="M21" s="1077" t="s">
        <v>1613</v>
      </c>
      <c r="N21" s="1078"/>
      <c r="O21" s="1078"/>
      <c r="P21" s="1079"/>
    </row>
    <row r="22" spans="1:16" ht="42" customHeight="1">
      <c r="A22" s="1012" t="s">
        <v>1614</v>
      </c>
      <c r="B22" s="1013"/>
      <c r="C22" s="1013"/>
      <c r="D22" s="1013"/>
      <c r="E22" s="1014"/>
      <c r="F22" s="983" t="s">
        <v>1674</v>
      </c>
      <c r="G22" s="985"/>
      <c r="H22" s="984"/>
      <c r="I22" s="1080" t="s">
        <v>1615</v>
      </c>
      <c r="J22" s="984"/>
      <c r="K22" s="986" t="s">
        <v>1616</v>
      </c>
      <c r="L22" s="986"/>
      <c r="M22" s="1081" t="s">
        <v>1617</v>
      </c>
      <c r="N22" s="1082"/>
      <c r="O22" s="1082"/>
      <c r="P22" s="1083"/>
    </row>
    <row r="23" spans="1:16" ht="23.25" customHeight="1">
      <c r="A23" s="1059" t="s">
        <v>1618</v>
      </c>
      <c r="B23" s="1059"/>
      <c r="C23" s="1059"/>
      <c r="D23" s="1059"/>
      <c r="E23" s="1060"/>
      <c r="F23" s="986" t="s">
        <v>1674</v>
      </c>
      <c r="G23" s="986"/>
      <c r="H23" s="986"/>
      <c r="I23" s="1063" t="s">
        <v>1619</v>
      </c>
      <c r="J23" s="1064"/>
      <c r="K23" s="1011" t="s">
        <v>1620</v>
      </c>
      <c r="L23" s="1011"/>
      <c r="M23" s="1067" t="s">
        <v>1621</v>
      </c>
      <c r="N23" s="1068"/>
      <c r="O23" s="1068"/>
      <c r="P23" s="1069"/>
    </row>
    <row r="24" spans="1:16" ht="21" customHeight="1">
      <c r="A24" s="1061"/>
      <c r="B24" s="1061"/>
      <c r="C24" s="1061"/>
      <c r="D24" s="1061"/>
      <c r="E24" s="1062"/>
      <c r="F24" s="986"/>
      <c r="G24" s="986"/>
      <c r="H24" s="986"/>
      <c r="I24" s="1065"/>
      <c r="J24" s="1066"/>
      <c r="K24" s="1011"/>
      <c r="L24" s="1011"/>
      <c r="M24" s="1070"/>
      <c r="N24" s="1071"/>
      <c r="O24" s="1071"/>
      <c r="P24" s="1072"/>
    </row>
    <row r="25" spans="1:16" ht="17.25" customHeight="1">
      <c r="A25" s="1073" t="s">
        <v>68</v>
      </c>
      <c r="B25" s="985"/>
      <c r="C25" s="985"/>
      <c r="D25" s="985"/>
      <c r="E25" s="985"/>
      <c r="F25" s="985"/>
      <c r="G25" s="985"/>
      <c r="H25" s="984"/>
      <c r="I25" s="983" t="s">
        <v>100</v>
      </c>
      <c r="J25" s="985"/>
      <c r="K25" s="985"/>
      <c r="L25" s="985"/>
      <c r="M25" s="985"/>
      <c r="N25" s="985"/>
      <c r="O25" s="985"/>
      <c r="P25" s="1074"/>
    </row>
    <row r="26" spans="1:16" s="778" customFormat="1" ht="24.75" customHeight="1" thickBot="1">
      <c r="A26" s="1049" t="s">
        <v>99</v>
      </c>
      <c r="B26" s="1050"/>
      <c r="C26" s="1050"/>
      <c r="D26" s="1050"/>
      <c r="E26" s="1050"/>
      <c r="F26" s="1050" t="s">
        <v>93</v>
      </c>
      <c r="G26" s="1050"/>
      <c r="H26" s="1050"/>
      <c r="I26" s="1050" t="s">
        <v>94</v>
      </c>
      <c r="J26" s="1050"/>
      <c r="K26" s="1050" t="s">
        <v>96</v>
      </c>
      <c r="L26" s="1050"/>
      <c r="M26" s="1050" t="s">
        <v>101</v>
      </c>
      <c r="N26" s="1050"/>
      <c r="O26" s="1050"/>
      <c r="P26" s="1051"/>
    </row>
    <row r="27" spans="1:16" ht="25.5" customHeight="1" thickTop="1">
      <c r="A27" s="1052" t="s">
        <v>1622</v>
      </c>
      <c r="B27" s="1053"/>
      <c r="C27" s="1053"/>
      <c r="D27" s="1053"/>
      <c r="E27" s="1054"/>
      <c r="F27" s="1031" t="s">
        <v>1675</v>
      </c>
      <c r="G27" s="1032"/>
      <c r="H27" s="1033"/>
      <c r="I27" s="1055" t="s">
        <v>1623</v>
      </c>
      <c r="J27" s="1033"/>
      <c r="K27" s="1031" t="s">
        <v>1624</v>
      </c>
      <c r="L27" s="1033"/>
      <c r="M27" s="1056" t="s">
        <v>1625</v>
      </c>
      <c r="N27" s="1057"/>
      <c r="O27" s="1057"/>
      <c r="P27" s="1058"/>
    </row>
    <row r="28" spans="1:16" ht="34.5" customHeight="1">
      <c r="A28" s="1040" t="s">
        <v>1626</v>
      </c>
      <c r="B28" s="1013"/>
      <c r="C28" s="1013"/>
      <c r="D28" s="1013"/>
      <c r="E28" s="1014"/>
      <c r="F28" s="1031" t="s">
        <v>1675</v>
      </c>
      <c r="G28" s="1032"/>
      <c r="H28" s="1033"/>
      <c r="I28" s="1041" t="s">
        <v>1627</v>
      </c>
      <c r="J28" s="989"/>
      <c r="K28" s="1047" t="s">
        <v>1628</v>
      </c>
      <c r="L28" s="1048"/>
      <c r="M28" s="1044" t="s">
        <v>1629</v>
      </c>
      <c r="N28" s="1045"/>
      <c r="O28" s="1045"/>
      <c r="P28" s="1046"/>
    </row>
    <row r="29" spans="1:16" ht="34.5" customHeight="1">
      <c r="A29" s="1040" t="s">
        <v>1630</v>
      </c>
      <c r="B29" s="1013"/>
      <c r="C29" s="1013"/>
      <c r="D29" s="1013"/>
      <c r="E29" s="1014"/>
      <c r="F29" s="1031" t="s">
        <v>1675</v>
      </c>
      <c r="G29" s="1032"/>
      <c r="H29" s="1033"/>
      <c r="I29" s="1041" t="s">
        <v>1619</v>
      </c>
      <c r="J29" s="989"/>
      <c r="K29" s="987" t="s">
        <v>1612</v>
      </c>
      <c r="L29" s="989"/>
      <c r="M29" s="1044" t="s">
        <v>1631</v>
      </c>
      <c r="N29" s="1045"/>
      <c r="O29" s="1045"/>
      <c r="P29" s="1046"/>
    </row>
    <row r="30" spans="1:16" ht="23.25" customHeight="1" thickBot="1">
      <c r="A30" s="1028" t="s">
        <v>1632</v>
      </c>
      <c r="B30" s="1029"/>
      <c r="C30" s="1029"/>
      <c r="D30" s="1029"/>
      <c r="E30" s="1030"/>
      <c r="F30" s="1031" t="s">
        <v>1675</v>
      </c>
      <c r="G30" s="1032"/>
      <c r="H30" s="1033"/>
      <c r="I30" s="1034" t="s">
        <v>1633</v>
      </c>
      <c r="J30" s="1035"/>
      <c r="K30" s="1036" t="s">
        <v>1634</v>
      </c>
      <c r="L30" s="1035"/>
      <c r="M30" s="1037" t="s">
        <v>1635</v>
      </c>
      <c r="N30" s="1038"/>
      <c r="O30" s="1038"/>
      <c r="P30" s="1039"/>
    </row>
    <row r="31" spans="1:16" ht="27" customHeight="1" thickTop="1" thickBot="1">
      <c r="A31" s="1040" t="s">
        <v>1636</v>
      </c>
      <c r="B31" s="1013"/>
      <c r="C31" s="1013"/>
      <c r="D31" s="1013"/>
      <c r="E31" s="1014"/>
      <c r="F31" s="1031" t="s">
        <v>1675</v>
      </c>
      <c r="G31" s="1032"/>
      <c r="H31" s="1033"/>
      <c r="I31" s="1041" t="s">
        <v>1615</v>
      </c>
      <c r="J31" s="989"/>
      <c r="K31" s="1042" t="s">
        <v>1601</v>
      </c>
      <c r="L31" s="1043"/>
      <c r="M31" s="1044" t="s">
        <v>1637</v>
      </c>
      <c r="N31" s="1045"/>
      <c r="O31" s="1045"/>
      <c r="P31" s="1046"/>
    </row>
    <row r="32" spans="1:16" ht="21" customHeight="1" thickTop="1">
      <c r="A32" s="1025" t="s">
        <v>64</v>
      </c>
      <c r="B32" s="1026"/>
      <c r="C32" s="1026"/>
      <c r="D32" s="1026"/>
      <c r="E32" s="1026"/>
      <c r="F32" s="1026"/>
      <c r="G32" s="1026"/>
      <c r="H32" s="1026"/>
      <c r="I32" s="1026" t="s">
        <v>102</v>
      </c>
      <c r="J32" s="1026"/>
      <c r="K32" s="1026"/>
      <c r="L32" s="1026"/>
      <c r="M32" s="1026"/>
      <c r="N32" s="1026"/>
      <c r="O32" s="1026"/>
      <c r="P32" s="1027"/>
    </row>
    <row r="33" spans="1:16" s="779" customFormat="1" ht="28.5" customHeight="1">
      <c r="A33" s="1008" t="s">
        <v>103</v>
      </c>
      <c r="B33" s="1009"/>
      <c r="C33" s="1009"/>
      <c r="D33" s="1009"/>
      <c r="E33" s="1009"/>
      <c r="F33" s="1009" t="s">
        <v>93</v>
      </c>
      <c r="G33" s="1009"/>
      <c r="H33" s="1009"/>
      <c r="I33" s="1009" t="s">
        <v>94</v>
      </c>
      <c r="J33" s="1009"/>
      <c r="K33" s="1009" t="s">
        <v>96</v>
      </c>
      <c r="L33" s="1009"/>
      <c r="M33" s="1009" t="s">
        <v>101</v>
      </c>
      <c r="N33" s="1009"/>
      <c r="O33" s="1009"/>
      <c r="P33" s="1010"/>
    </row>
    <row r="34" spans="1:16" s="779" customFormat="1" ht="20.25" customHeight="1">
      <c r="A34" s="1011" t="s">
        <v>1638</v>
      </c>
      <c r="B34" s="1011"/>
      <c r="C34" s="1011"/>
      <c r="D34" s="1011"/>
      <c r="E34" s="1011"/>
      <c r="F34" s="986" t="s">
        <v>1676</v>
      </c>
      <c r="G34" s="986"/>
      <c r="H34" s="986"/>
      <c r="I34" s="986" t="s">
        <v>1600</v>
      </c>
      <c r="J34" s="986"/>
      <c r="K34" s="983" t="s">
        <v>1585</v>
      </c>
      <c r="L34" s="984"/>
      <c r="M34" s="1024" t="s">
        <v>1639</v>
      </c>
      <c r="N34" s="1024"/>
      <c r="O34" s="1024"/>
      <c r="P34" s="1024"/>
    </row>
    <row r="35" spans="1:16" s="779" customFormat="1" ht="24" customHeight="1">
      <c r="A35" s="1004" t="s">
        <v>1640</v>
      </c>
      <c r="B35" s="1004"/>
      <c r="C35" s="1004"/>
      <c r="D35" s="1004"/>
      <c r="E35" s="1004"/>
      <c r="F35" s="986" t="s">
        <v>1676</v>
      </c>
      <c r="G35" s="986"/>
      <c r="H35" s="986"/>
      <c r="I35" s="1003" t="s">
        <v>1641</v>
      </c>
      <c r="J35" s="1003"/>
      <c r="K35" s="1004" t="s">
        <v>1628</v>
      </c>
      <c r="L35" s="1004"/>
      <c r="M35" s="1024" t="s">
        <v>1642</v>
      </c>
      <c r="N35" s="1024"/>
      <c r="O35" s="1024"/>
      <c r="P35" s="1024"/>
    </row>
    <row r="36" spans="1:16" s="779" customFormat="1" ht="21.75" customHeight="1">
      <c r="A36" s="1004" t="s">
        <v>1643</v>
      </c>
      <c r="B36" s="1004"/>
      <c r="C36" s="1004"/>
      <c r="D36" s="1004"/>
      <c r="E36" s="1004"/>
      <c r="F36" s="986" t="s">
        <v>1676</v>
      </c>
      <c r="G36" s="986"/>
      <c r="H36" s="986"/>
      <c r="I36" s="1003" t="s">
        <v>1596</v>
      </c>
      <c r="J36" s="1003"/>
      <c r="K36" s="1011" t="s">
        <v>1612</v>
      </c>
      <c r="L36" s="1011"/>
      <c r="M36" s="1024" t="s">
        <v>1644</v>
      </c>
      <c r="N36" s="1024"/>
      <c r="O36" s="1024"/>
      <c r="P36" s="1024"/>
    </row>
    <row r="37" spans="1:16" s="779" customFormat="1" ht="25.5" customHeight="1">
      <c r="A37" s="1021" t="s">
        <v>1645</v>
      </c>
      <c r="B37" s="1022"/>
      <c r="C37" s="1022"/>
      <c r="D37" s="1022"/>
      <c r="E37" s="1023"/>
      <c r="F37" s="986" t="s">
        <v>1676</v>
      </c>
      <c r="G37" s="986"/>
      <c r="H37" s="986"/>
      <c r="I37" s="1003" t="s">
        <v>1646</v>
      </c>
      <c r="J37" s="1003"/>
      <c r="K37" s="1021" t="s">
        <v>1597</v>
      </c>
      <c r="L37" s="1023"/>
      <c r="M37" s="1024" t="s">
        <v>1647</v>
      </c>
      <c r="N37" s="1024"/>
      <c r="O37" s="1024"/>
      <c r="P37" s="1024"/>
    </row>
    <row r="38" spans="1:16" s="779" customFormat="1" ht="29.25" customHeight="1">
      <c r="A38" s="1021" t="s">
        <v>1648</v>
      </c>
      <c r="B38" s="1022"/>
      <c r="C38" s="1022"/>
      <c r="D38" s="1022"/>
      <c r="E38" s="1023"/>
      <c r="F38" s="986" t="s">
        <v>1676</v>
      </c>
      <c r="G38" s="986"/>
      <c r="H38" s="986"/>
      <c r="I38" s="1003" t="s">
        <v>1582</v>
      </c>
      <c r="J38" s="1003"/>
      <c r="K38" s="1021" t="s">
        <v>1649</v>
      </c>
      <c r="L38" s="1023"/>
      <c r="M38" s="1024" t="s">
        <v>1650</v>
      </c>
      <c r="N38" s="1024"/>
      <c r="O38" s="1024"/>
      <c r="P38" s="1024"/>
    </row>
    <row r="39" spans="1:16" ht="34.5" customHeight="1">
      <c r="A39" s="986" t="s">
        <v>65</v>
      </c>
      <c r="B39" s="986"/>
      <c r="C39" s="986"/>
      <c r="D39" s="986"/>
      <c r="E39" s="986"/>
      <c r="F39" s="986"/>
      <c r="G39" s="986"/>
      <c r="H39" s="986"/>
      <c r="I39" s="986" t="s">
        <v>104</v>
      </c>
      <c r="J39" s="986"/>
      <c r="K39" s="986"/>
      <c r="L39" s="986"/>
      <c r="M39" s="986"/>
      <c r="N39" s="986"/>
      <c r="O39" s="986"/>
      <c r="P39" s="986"/>
    </row>
    <row r="40" spans="1:16" ht="24.75" customHeight="1">
      <c r="A40" s="1015" t="s">
        <v>103</v>
      </c>
      <c r="B40" s="1016"/>
      <c r="C40" s="1016"/>
      <c r="D40" s="1016"/>
      <c r="E40" s="1016"/>
      <c r="F40" s="1016" t="s">
        <v>93</v>
      </c>
      <c r="G40" s="1016"/>
      <c r="H40" s="1016"/>
      <c r="I40" s="1016" t="s">
        <v>94</v>
      </c>
      <c r="J40" s="1016"/>
      <c r="K40" s="1016" t="s">
        <v>96</v>
      </c>
      <c r="L40" s="1016"/>
      <c r="M40" s="1016" t="s">
        <v>101</v>
      </c>
      <c r="N40" s="1016"/>
      <c r="O40" s="1016"/>
      <c r="P40" s="1017"/>
    </row>
    <row r="41" spans="1:16" ht="64.5" customHeight="1">
      <c r="A41" s="1018" t="s">
        <v>1651</v>
      </c>
      <c r="B41" s="1019"/>
      <c r="C41" s="1019"/>
      <c r="D41" s="1019"/>
      <c r="E41" s="1020"/>
      <c r="F41" s="986" t="s">
        <v>1677</v>
      </c>
      <c r="G41" s="986"/>
      <c r="H41" s="986"/>
      <c r="I41" s="986" t="s">
        <v>1646</v>
      </c>
      <c r="J41" s="986"/>
      <c r="K41" s="986" t="s">
        <v>1585</v>
      </c>
      <c r="L41" s="986"/>
      <c r="M41" s="986" t="s">
        <v>1652</v>
      </c>
      <c r="N41" s="986"/>
      <c r="O41" s="986"/>
      <c r="P41" s="986"/>
    </row>
    <row r="42" spans="1:16" ht="54.75" customHeight="1">
      <c r="A42" s="1012" t="s">
        <v>1653</v>
      </c>
      <c r="B42" s="1013"/>
      <c r="C42" s="1013"/>
      <c r="D42" s="1013"/>
      <c r="E42" s="1014"/>
      <c r="F42" s="986" t="s">
        <v>1677</v>
      </c>
      <c r="G42" s="986"/>
      <c r="H42" s="986"/>
      <c r="I42" s="986" t="s">
        <v>1600</v>
      </c>
      <c r="J42" s="986"/>
      <c r="K42" s="1011" t="s">
        <v>1628</v>
      </c>
      <c r="L42" s="1011"/>
      <c r="M42" s="986" t="s">
        <v>1654</v>
      </c>
      <c r="N42" s="986"/>
      <c r="O42" s="986"/>
      <c r="P42" s="986"/>
    </row>
    <row r="43" spans="1:16" ht="34.5" customHeight="1">
      <c r="A43" s="1004" t="s">
        <v>1655</v>
      </c>
      <c r="B43" s="1004"/>
      <c r="C43" s="1004"/>
      <c r="D43" s="1004"/>
      <c r="E43" s="1004"/>
      <c r="F43" s="986" t="s">
        <v>1677</v>
      </c>
      <c r="G43" s="986"/>
      <c r="H43" s="986"/>
      <c r="I43" s="986" t="s">
        <v>1641</v>
      </c>
      <c r="J43" s="986"/>
      <c r="K43" s="986" t="s">
        <v>1612</v>
      </c>
      <c r="L43" s="986"/>
      <c r="M43" s="986" t="s">
        <v>1656</v>
      </c>
      <c r="N43" s="986"/>
      <c r="O43" s="986"/>
      <c r="P43" s="986"/>
    </row>
    <row r="44" spans="1:16" ht="21.75" customHeight="1">
      <c r="A44" s="1004" t="s">
        <v>1657</v>
      </c>
      <c r="B44" s="1004"/>
      <c r="C44" s="1004"/>
      <c r="D44" s="1004"/>
      <c r="E44" s="1004"/>
      <c r="F44" s="986" t="s">
        <v>1677</v>
      </c>
      <c r="G44" s="986"/>
      <c r="H44" s="986"/>
      <c r="I44" s="986" t="s">
        <v>1596</v>
      </c>
      <c r="J44" s="986"/>
      <c r="K44" s="986" t="s">
        <v>1597</v>
      </c>
      <c r="L44" s="986"/>
      <c r="M44" s="986" t="s">
        <v>1658</v>
      </c>
      <c r="N44" s="986"/>
      <c r="O44" s="986"/>
      <c r="P44" s="986"/>
    </row>
    <row r="45" spans="1:16" ht="54.75" customHeight="1">
      <c r="A45" s="1004" t="s">
        <v>1659</v>
      </c>
      <c r="B45" s="1004"/>
      <c r="C45" s="1004"/>
      <c r="D45" s="1004"/>
      <c r="E45" s="1004"/>
      <c r="F45" s="986" t="s">
        <v>1677</v>
      </c>
      <c r="G45" s="986"/>
      <c r="H45" s="986"/>
      <c r="I45" s="986" t="s">
        <v>1660</v>
      </c>
      <c r="J45" s="986"/>
      <c r="K45" s="1011" t="s">
        <v>1601</v>
      </c>
      <c r="L45" s="1011"/>
      <c r="M45" s="986" t="s">
        <v>231</v>
      </c>
      <c r="N45" s="986"/>
      <c r="O45" s="986"/>
      <c r="P45" s="986"/>
    </row>
    <row r="46" spans="1:16" ht="21.75" customHeight="1">
      <c r="A46" s="1005" t="s">
        <v>81</v>
      </c>
      <c r="B46" s="1006"/>
      <c r="C46" s="1006"/>
      <c r="D46" s="1006"/>
      <c r="E46" s="1006"/>
      <c r="F46" s="1006"/>
      <c r="G46" s="1006"/>
      <c r="H46" s="1006"/>
      <c r="I46" s="1006" t="s">
        <v>105</v>
      </c>
      <c r="J46" s="1006"/>
      <c r="K46" s="1006"/>
      <c r="L46" s="1006"/>
      <c r="M46" s="1006"/>
      <c r="N46" s="1006"/>
      <c r="O46" s="1006"/>
      <c r="P46" s="1007"/>
    </row>
    <row r="47" spans="1:16" ht="30.75" customHeight="1">
      <c r="A47" s="1008" t="s">
        <v>106</v>
      </c>
      <c r="B47" s="1009"/>
      <c r="C47" s="1009" t="s">
        <v>107</v>
      </c>
      <c r="D47" s="1009"/>
      <c r="E47" s="1009"/>
      <c r="F47" s="1009" t="s">
        <v>108</v>
      </c>
      <c r="G47" s="1009"/>
      <c r="H47" s="1009"/>
      <c r="I47" s="1009"/>
      <c r="J47" s="1009"/>
      <c r="K47" s="1009" t="s">
        <v>96</v>
      </c>
      <c r="L47" s="1009"/>
      <c r="M47" s="1009" t="s">
        <v>101</v>
      </c>
      <c r="N47" s="1009"/>
      <c r="O47" s="1009"/>
      <c r="P47" s="1010"/>
    </row>
    <row r="48" spans="1:16" ht="21.75" customHeight="1">
      <c r="A48" s="986">
        <v>8</v>
      </c>
      <c r="B48" s="986"/>
      <c r="C48" s="986">
        <v>4</v>
      </c>
      <c r="D48" s="986"/>
      <c r="E48" s="986"/>
      <c r="F48" s="1003" t="s">
        <v>1661</v>
      </c>
      <c r="G48" s="1003"/>
      <c r="H48" s="1003"/>
      <c r="I48" s="1003"/>
      <c r="J48" s="1003"/>
      <c r="K48" s="1003" t="s">
        <v>1585</v>
      </c>
      <c r="L48" s="1003"/>
      <c r="M48" s="1003" t="s">
        <v>1662</v>
      </c>
      <c r="N48" s="1003"/>
      <c r="O48" s="1003"/>
      <c r="P48" s="1003"/>
    </row>
    <row r="49" spans="1:16" ht="28.5" customHeight="1">
      <c r="A49" s="986">
        <v>8</v>
      </c>
      <c r="B49" s="986"/>
      <c r="C49" s="986">
        <v>4</v>
      </c>
      <c r="D49" s="986"/>
      <c r="E49" s="986"/>
      <c r="F49" s="1003" t="s">
        <v>1663</v>
      </c>
      <c r="G49" s="1003"/>
      <c r="H49" s="1003"/>
      <c r="I49" s="1003"/>
      <c r="J49" s="1003"/>
      <c r="K49" s="1004" t="s">
        <v>1628</v>
      </c>
      <c r="L49" s="1004"/>
      <c r="M49" s="1003" t="s">
        <v>1664</v>
      </c>
      <c r="N49" s="1003"/>
      <c r="O49" s="1003"/>
      <c r="P49" s="1003"/>
    </row>
    <row r="50" spans="1:16" ht="23.25">
      <c r="A50" s="994">
        <v>8</v>
      </c>
      <c r="B50" s="995"/>
      <c r="C50" s="994">
        <v>4</v>
      </c>
      <c r="D50" s="996"/>
      <c r="E50" s="995"/>
      <c r="F50" s="997" t="s">
        <v>1665</v>
      </c>
      <c r="G50" s="998"/>
      <c r="H50" s="998"/>
      <c r="I50" s="998"/>
      <c r="J50" s="999"/>
      <c r="K50" s="986" t="s">
        <v>1612</v>
      </c>
      <c r="L50" s="986"/>
      <c r="M50" s="1000" t="s">
        <v>701</v>
      </c>
      <c r="N50" s="1000"/>
      <c r="O50" s="1000"/>
      <c r="P50" s="1000"/>
    </row>
    <row r="51" spans="1:16" ht="23.25">
      <c r="A51" s="1001">
        <v>7</v>
      </c>
      <c r="B51" s="1001"/>
      <c r="C51" s="1001">
        <v>4</v>
      </c>
      <c r="D51" s="1001"/>
      <c r="E51" s="1001"/>
      <c r="F51" s="1002" t="s">
        <v>1666</v>
      </c>
      <c r="G51" s="1002"/>
      <c r="H51" s="1002"/>
      <c r="I51" s="1002"/>
      <c r="J51" s="1002"/>
      <c r="K51" s="986" t="s">
        <v>1597</v>
      </c>
      <c r="L51" s="986"/>
      <c r="M51" s="1002" t="s">
        <v>1667</v>
      </c>
      <c r="N51" s="1002"/>
      <c r="O51" s="1002"/>
      <c r="P51" s="1002"/>
    </row>
    <row r="52" spans="1:16" ht="23.25">
      <c r="A52" s="983">
        <v>10</v>
      </c>
      <c r="B52" s="984"/>
      <c r="C52" s="983">
        <v>4</v>
      </c>
      <c r="D52" s="985"/>
      <c r="E52" s="984"/>
      <c r="F52" s="983" t="s">
        <v>1668</v>
      </c>
      <c r="G52" s="985"/>
      <c r="H52" s="985"/>
      <c r="I52" s="985"/>
      <c r="J52" s="984"/>
      <c r="K52" s="986" t="s">
        <v>1669</v>
      </c>
      <c r="L52" s="986"/>
      <c r="M52" s="987" t="s">
        <v>1670</v>
      </c>
      <c r="N52" s="988"/>
      <c r="O52" s="988"/>
      <c r="P52" s="989"/>
    </row>
    <row r="53" spans="1:16" s="20" customFormat="1" ht="15" customHeight="1">
      <c r="A53" s="780"/>
      <c r="B53" s="781"/>
      <c r="C53" s="781"/>
      <c r="D53" s="781"/>
      <c r="E53" s="765"/>
      <c r="F53" s="765"/>
      <c r="G53" s="765"/>
      <c r="H53" s="765"/>
      <c r="I53" s="765"/>
      <c r="J53" s="765"/>
      <c r="K53" s="765"/>
      <c r="L53" s="765"/>
      <c r="M53" s="765"/>
      <c r="N53" s="765"/>
      <c r="O53" s="765"/>
      <c r="P53" s="782"/>
    </row>
    <row r="54" spans="1:16" ht="30.75" customHeight="1" thickBot="1">
      <c r="A54" s="990" t="s">
        <v>66</v>
      </c>
      <c r="B54" s="991"/>
      <c r="C54" s="991"/>
      <c r="D54" s="991"/>
      <c r="E54" s="991"/>
      <c r="F54" s="783"/>
      <c r="G54" s="783"/>
      <c r="H54" s="783"/>
      <c r="I54" s="783"/>
      <c r="J54" s="783"/>
      <c r="K54" s="992" t="s">
        <v>67</v>
      </c>
      <c r="L54" s="992"/>
      <c r="M54" s="992"/>
      <c r="N54" s="992"/>
      <c r="O54" s="992"/>
      <c r="P54" s="993"/>
    </row>
    <row r="55" spans="1:16" ht="15.75" thickTop="1"/>
  </sheetData>
  <mergeCells count="212">
    <mergeCell ref="A1:G1"/>
    <mergeCell ref="H1:P1"/>
    <mergeCell ref="A3:C3"/>
    <mergeCell ref="F3:I3"/>
    <mergeCell ref="L3:O3"/>
    <mergeCell ref="A5:C5"/>
    <mergeCell ref="F5:I5"/>
    <mergeCell ref="L5:O5"/>
    <mergeCell ref="A8:E8"/>
    <mergeCell ref="F8:H8"/>
    <mergeCell ref="I8:J8"/>
    <mergeCell ref="K8:P8"/>
    <mergeCell ref="A9:H9"/>
    <mergeCell ref="I9:P9"/>
    <mergeCell ref="A6:H6"/>
    <mergeCell ref="I6:P6"/>
    <mergeCell ref="A7:E7"/>
    <mergeCell ref="F7:H7"/>
    <mergeCell ref="I7:J7"/>
    <mergeCell ref="K7:P7"/>
    <mergeCell ref="A10:E10"/>
    <mergeCell ref="F10:H10"/>
    <mergeCell ref="I10:J10"/>
    <mergeCell ref="K10:L10"/>
    <mergeCell ref="M10:P10"/>
    <mergeCell ref="A11:E11"/>
    <mergeCell ref="F11:H11"/>
    <mergeCell ref="I11:J11"/>
    <mergeCell ref="K11:L11"/>
    <mergeCell ref="M11:P11"/>
    <mergeCell ref="A12:E12"/>
    <mergeCell ref="F12:H12"/>
    <mergeCell ref="I12:J12"/>
    <mergeCell ref="K12:L12"/>
    <mergeCell ref="M12:P12"/>
    <mergeCell ref="A13:E13"/>
    <mergeCell ref="F13:H13"/>
    <mergeCell ref="I13:J13"/>
    <mergeCell ref="K13:L13"/>
    <mergeCell ref="M13:P13"/>
    <mergeCell ref="A16:H16"/>
    <mergeCell ref="I16:P16"/>
    <mergeCell ref="A17:E17"/>
    <mergeCell ref="F17:H17"/>
    <mergeCell ref="I17:J17"/>
    <mergeCell ref="K17:L17"/>
    <mergeCell ref="M17:P17"/>
    <mergeCell ref="A14:E14"/>
    <mergeCell ref="F14:H14"/>
    <mergeCell ref="I14:J14"/>
    <mergeCell ref="K14:L14"/>
    <mergeCell ref="M14:P14"/>
    <mergeCell ref="A15:E15"/>
    <mergeCell ref="F15:H15"/>
    <mergeCell ref="I15:J15"/>
    <mergeCell ref="K15:L15"/>
    <mergeCell ref="M15:P15"/>
    <mergeCell ref="A18:E19"/>
    <mergeCell ref="F18:H19"/>
    <mergeCell ref="I18:J19"/>
    <mergeCell ref="K18:L19"/>
    <mergeCell ref="M18:P19"/>
    <mergeCell ref="A20:E20"/>
    <mergeCell ref="F20:H20"/>
    <mergeCell ref="I20:J20"/>
    <mergeCell ref="K20:L20"/>
    <mergeCell ref="M20:P20"/>
    <mergeCell ref="A23:E24"/>
    <mergeCell ref="F23:H24"/>
    <mergeCell ref="I23:J24"/>
    <mergeCell ref="K23:L24"/>
    <mergeCell ref="M23:P24"/>
    <mergeCell ref="A25:H25"/>
    <mergeCell ref="I25:P25"/>
    <mergeCell ref="A21:E21"/>
    <mergeCell ref="F21:H21"/>
    <mergeCell ref="I21:J21"/>
    <mergeCell ref="K21:L21"/>
    <mergeCell ref="M21:P21"/>
    <mergeCell ref="A22:E22"/>
    <mergeCell ref="F22:H22"/>
    <mergeCell ref="I22:J22"/>
    <mergeCell ref="K22:L22"/>
    <mergeCell ref="M22:P22"/>
    <mergeCell ref="A26:E26"/>
    <mergeCell ref="F26:H26"/>
    <mergeCell ref="I26:J26"/>
    <mergeCell ref="K26:L26"/>
    <mergeCell ref="M26:P26"/>
    <mergeCell ref="A27:E27"/>
    <mergeCell ref="F27:H27"/>
    <mergeCell ref="I27:J27"/>
    <mergeCell ref="K27:L27"/>
    <mergeCell ref="M27:P27"/>
    <mergeCell ref="A28:E28"/>
    <mergeCell ref="F28:H28"/>
    <mergeCell ref="I28:J28"/>
    <mergeCell ref="K28:L28"/>
    <mergeCell ref="M28:P28"/>
    <mergeCell ref="A29:E29"/>
    <mergeCell ref="F29:H29"/>
    <mergeCell ref="I29:J29"/>
    <mergeCell ref="K29:L29"/>
    <mergeCell ref="M29:P29"/>
    <mergeCell ref="A32:H32"/>
    <mergeCell ref="I32:P32"/>
    <mergeCell ref="A33:E33"/>
    <mergeCell ref="F33:H33"/>
    <mergeCell ref="I33:J33"/>
    <mergeCell ref="K33:L33"/>
    <mergeCell ref="M33:P33"/>
    <mergeCell ref="A30:E30"/>
    <mergeCell ref="F30:H30"/>
    <mergeCell ref="I30:J30"/>
    <mergeCell ref="K30:L30"/>
    <mergeCell ref="M30:P30"/>
    <mergeCell ref="A31:E31"/>
    <mergeCell ref="F31:H31"/>
    <mergeCell ref="I31:J31"/>
    <mergeCell ref="K31:L31"/>
    <mergeCell ref="M31:P31"/>
    <mergeCell ref="A34:E34"/>
    <mergeCell ref="F34:H34"/>
    <mergeCell ref="I34:J34"/>
    <mergeCell ref="K34:L34"/>
    <mergeCell ref="M34:P34"/>
    <mergeCell ref="A35:E35"/>
    <mergeCell ref="F35:H35"/>
    <mergeCell ref="I35:J35"/>
    <mergeCell ref="K35:L35"/>
    <mergeCell ref="M35:P35"/>
    <mergeCell ref="A38:E38"/>
    <mergeCell ref="F38:H38"/>
    <mergeCell ref="I38:J38"/>
    <mergeCell ref="K38:L38"/>
    <mergeCell ref="M38:P38"/>
    <mergeCell ref="A39:H39"/>
    <mergeCell ref="I39:P39"/>
    <mergeCell ref="A36:E36"/>
    <mergeCell ref="F36:H36"/>
    <mergeCell ref="I36:J36"/>
    <mergeCell ref="K36:L36"/>
    <mergeCell ref="M36:P36"/>
    <mergeCell ref="A37:E37"/>
    <mergeCell ref="F37:H37"/>
    <mergeCell ref="I37:J37"/>
    <mergeCell ref="K37:L37"/>
    <mergeCell ref="M37:P37"/>
    <mergeCell ref="A40:E40"/>
    <mergeCell ref="F40:H40"/>
    <mergeCell ref="I40:J40"/>
    <mergeCell ref="K40:L40"/>
    <mergeCell ref="M40:P40"/>
    <mergeCell ref="A41:E41"/>
    <mergeCell ref="F41:H41"/>
    <mergeCell ref="I41:J41"/>
    <mergeCell ref="K41:L41"/>
    <mergeCell ref="M41:P41"/>
    <mergeCell ref="A42:E42"/>
    <mergeCell ref="F42:H42"/>
    <mergeCell ref="I42:J42"/>
    <mergeCell ref="K42:L42"/>
    <mergeCell ref="M42:P42"/>
    <mergeCell ref="A43:E43"/>
    <mergeCell ref="F43:H43"/>
    <mergeCell ref="I43:J43"/>
    <mergeCell ref="K43:L43"/>
    <mergeCell ref="M43:P43"/>
    <mergeCell ref="A46:H46"/>
    <mergeCell ref="I46:P46"/>
    <mergeCell ref="A47:B47"/>
    <mergeCell ref="C47:E47"/>
    <mergeCell ref="F47:J47"/>
    <mergeCell ref="K47:L47"/>
    <mergeCell ref="M47:P47"/>
    <mergeCell ref="A44:E44"/>
    <mergeCell ref="F44:H44"/>
    <mergeCell ref="I44:J44"/>
    <mergeCell ref="K44:L44"/>
    <mergeCell ref="M44:P44"/>
    <mergeCell ref="A45:E45"/>
    <mergeCell ref="F45:H45"/>
    <mergeCell ref="I45:J45"/>
    <mergeCell ref="K45:L45"/>
    <mergeCell ref="M45:P45"/>
    <mergeCell ref="A48:B48"/>
    <mergeCell ref="C48:E48"/>
    <mergeCell ref="F48:J48"/>
    <mergeCell ref="K48:L48"/>
    <mergeCell ref="M48:P48"/>
    <mergeCell ref="A49:B49"/>
    <mergeCell ref="C49:E49"/>
    <mergeCell ref="F49:J49"/>
    <mergeCell ref="K49:L49"/>
    <mergeCell ref="M49:P49"/>
    <mergeCell ref="A52:B52"/>
    <mergeCell ref="C52:E52"/>
    <mergeCell ref="F52:J52"/>
    <mergeCell ref="K52:L52"/>
    <mergeCell ref="M52:P52"/>
    <mergeCell ref="A54:E54"/>
    <mergeCell ref="K54:P54"/>
    <mergeCell ref="A50:B50"/>
    <mergeCell ref="C50:E50"/>
    <mergeCell ref="F50:J50"/>
    <mergeCell ref="K50:L50"/>
    <mergeCell ref="M50:P50"/>
    <mergeCell ref="A51:B51"/>
    <mergeCell ref="C51:E51"/>
    <mergeCell ref="F51:J51"/>
    <mergeCell ref="K51:L51"/>
    <mergeCell ref="M51:P51"/>
  </mergeCells>
  <pageMargins left="0" right="0" top="0.5" bottom="0.25" header="0.3" footer="0.3"/>
  <pageSetup paperSize="9" scale="65"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AD143"/>
  <sheetViews>
    <sheetView topLeftCell="L110" workbookViewId="0">
      <selection activeCell="Q121" sqref="Q121"/>
    </sheetView>
  </sheetViews>
  <sheetFormatPr defaultRowHeight="15"/>
  <cols>
    <col min="1" max="1" width="5.7109375" customWidth="1"/>
    <col min="3" max="3" width="14.42578125" hidden="1" customWidth="1"/>
    <col min="4" max="4" width="14.42578125" customWidth="1"/>
    <col min="5" max="5" width="18.140625" bestFit="1" customWidth="1"/>
    <col min="6" max="6" width="20" bestFit="1" customWidth="1"/>
    <col min="7" max="7" width="22.85546875" bestFit="1" customWidth="1"/>
    <col min="8" max="9" width="6" customWidth="1"/>
    <col min="10" max="10" width="6" style="793" customWidth="1"/>
    <col min="11" max="11" width="17.85546875" bestFit="1" customWidth="1"/>
    <col min="12" max="12" width="22.7109375" bestFit="1" customWidth="1"/>
    <col min="13" max="13" width="12.140625" style="260" bestFit="1" customWidth="1"/>
    <col min="15" max="15" width="15.140625" customWidth="1"/>
    <col min="16" max="16" width="15.28515625" customWidth="1"/>
    <col min="17" max="17" width="14.28515625" customWidth="1"/>
    <col min="18" max="18" width="15.28515625" customWidth="1"/>
    <col min="19" max="19" width="17.7109375" customWidth="1"/>
    <col min="20" max="20" width="15.7109375" customWidth="1"/>
    <col min="21" max="21" width="19.85546875" customWidth="1"/>
    <col min="22" max="22" width="20.140625" customWidth="1"/>
    <col min="23" max="23" width="14.42578125" customWidth="1"/>
    <col min="24" max="24" width="22.7109375" bestFit="1" customWidth="1"/>
    <col min="25" max="25" width="16.28515625" bestFit="1" customWidth="1"/>
    <col min="26" max="26" width="20.5703125" bestFit="1" customWidth="1"/>
    <col min="27" max="27" width="22.28515625" bestFit="1" customWidth="1"/>
    <col min="28" max="28" width="10.85546875" customWidth="1"/>
    <col min="29" max="29" width="9.5703125" customWidth="1"/>
    <col min="30" max="30" width="10.7109375" customWidth="1"/>
  </cols>
  <sheetData>
    <row r="1" spans="1:30" ht="23.25">
      <c r="A1" s="1110" t="s">
        <v>320</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row>
    <row r="2" spans="1:30" ht="75">
      <c r="A2" s="240" t="s">
        <v>196</v>
      </c>
      <c r="B2" s="240" t="s">
        <v>197</v>
      </c>
      <c r="C2" s="240" t="s">
        <v>198</v>
      </c>
      <c r="D2" s="404" t="s">
        <v>198</v>
      </c>
      <c r="E2" s="240" t="s">
        <v>199</v>
      </c>
      <c r="F2" s="404" t="s">
        <v>324</v>
      </c>
      <c r="G2" s="240" t="s">
        <v>200</v>
      </c>
      <c r="H2" s="240" t="s">
        <v>169</v>
      </c>
      <c r="I2" s="240" t="s">
        <v>170</v>
      </c>
      <c r="J2" s="240" t="s">
        <v>1809</v>
      </c>
      <c r="K2" s="240" t="s">
        <v>201</v>
      </c>
      <c r="L2" s="240" t="s">
        <v>202</v>
      </c>
      <c r="M2" s="240" t="s">
        <v>203</v>
      </c>
      <c r="N2" s="240" t="s">
        <v>204</v>
      </c>
      <c r="O2" s="240" t="s">
        <v>205</v>
      </c>
      <c r="P2" s="240" t="s">
        <v>206</v>
      </c>
      <c r="Q2" s="240" t="s">
        <v>207</v>
      </c>
      <c r="R2" s="240" t="s">
        <v>208</v>
      </c>
      <c r="S2" s="240" t="s">
        <v>209</v>
      </c>
      <c r="T2" s="240" t="s">
        <v>210</v>
      </c>
      <c r="U2" s="240" t="s">
        <v>211</v>
      </c>
      <c r="V2" s="240" t="s">
        <v>212</v>
      </c>
      <c r="W2" s="240" t="s">
        <v>213</v>
      </c>
      <c r="X2" s="240" t="s">
        <v>214</v>
      </c>
      <c r="Y2" s="240" t="s">
        <v>215</v>
      </c>
      <c r="Z2" s="240" t="s">
        <v>216</v>
      </c>
      <c r="AA2" s="241" t="s">
        <v>217</v>
      </c>
      <c r="AB2" s="240" t="s">
        <v>218</v>
      </c>
      <c r="AC2" s="240" t="s">
        <v>219</v>
      </c>
      <c r="AD2" s="240" t="s">
        <v>220</v>
      </c>
    </row>
    <row r="3" spans="1:30" s="249" customFormat="1" ht="35.1" customHeight="1">
      <c r="A3" s="242">
        <v>1</v>
      </c>
      <c r="B3" s="242" t="s">
        <v>334</v>
      </c>
      <c r="C3" s="242"/>
      <c r="D3" s="242" t="s">
        <v>334</v>
      </c>
      <c r="E3" s="242" t="s">
        <v>1967</v>
      </c>
      <c r="F3" s="243" t="s">
        <v>1810</v>
      </c>
      <c r="G3" s="243" t="s">
        <v>1810</v>
      </c>
      <c r="H3" s="244">
        <v>70</v>
      </c>
      <c r="I3" s="244">
        <v>1</v>
      </c>
      <c r="J3" s="244">
        <v>1</v>
      </c>
      <c r="K3" s="816">
        <v>0</v>
      </c>
      <c r="L3" s="421" t="s">
        <v>226</v>
      </c>
      <c r="M3" s="421">
        <v>0</v>
      </c>
      <c r="N3" s="244" t="s">
        <v>1968</v>
      </c>
      <c r="O3" s="246"/>
      <c r="P3" s="246"/>
      <c r="Q3" s="247" t="s">
        <v>1969</v>
      </c>
      <c r="R3" s="247" t="s">
        <v>1970</v>
      </c>
      <c r="S3" s="247" t="s">
        <v>222</v>
      </c>
      <c r="T3" s="247" t="s">
        <v>1971</v>
      </c>
      <c r="U3" s="247"/>
      <c r="V3" s="247" t="s">
        <v>1972</v>
      </c>
      <c r="W3" s="247" t="s">
        <v>1973</v>
      </c>
      <c r="X3" s="243" t="s">
        <v>1974</v>
      </c>
      <c r="Y3" s="247" t="s">
        <v>1973</v>
      </c>
      <c r="Z3" s="242" t="s">
        <v>1973</v>
      </c>
      <c r="AA3" s="248" t="s">
        <v>1581</v>
      </c>
      <c r="AB3" s="242"/>
      <c r="AC3" s="242"/>
      <c r="AD3" s="242"/>
    </row>
    <row r="4" spans="1:30" s="249" customFormat="1" ht="35.1" customHeight="1">
      <c r="A4" s="242">
        <v>2</v>
      </c>
      <c r="B4" s="242" t="s">
        <v>334</v>
      </c>
      <c r="C4" s="242"/>
      <c r="D4" s="242" t="s">
        <v>334</v>
      </c>
      <c r="E4" s="242" t="s">
        <v>1967</v>
      </c>
      <c r="F4" s="243" t="s">
        <v>1810</v>
      </c>
      <c r="G4" s="243" t="s">
        <v>1810</v>
      </c>
      <c r="H4" s="244">
        <v>70</v>
      </c>
      <c r="I4" s="244">
        <v>1</v>
      </c>
      <c r="J4" s="244">
        <v>2</v>
      </c>
      <c r="K4" s="816">
        <v>0</v>
      </c>
      <c r="L4" s="421" t="s">
        <v>1811</v>
      </c>
      <c r="M4" s="421">
        <v>0</v>
      </c>
      <c r="N4" s="244" t="s">
        <v>1968</v>
      </c>
      <c r="O4" s="246"/>
      <c r="P4" s="246"/>
      <c r="Q4" s="247" t="s">
        <v>1969</v>
      </c>
      <c r="R4" s="247"/>
      <c r="S4" s="247"/>
      <c r="T4" s="247"/>
      <c r="U4" s="247"/>
      <c r="V4" s="247" t="s">
        <v>1972</v>
      </c>
      <c r="W4" s="247" t="s">
        <v>1973</v>
      </c>
      <c r="X4" s="243"/>
      <c r="Y4" s="247" t="s">
        <v>1973</v>
      </c>
      <c r="Z4" s="242" t="s">
        <v>1973</v>
      </c>
      <c r="AA4" s="248" t="s">
        <v>1581</v>
      </c>
      <c r="AB4" s="242"/>
      <c r="AC4" s="242"/>
      <c r="AD4" s="242"/>
    </row>
    <row r="5" spans="1:30" s="249" customFormat="1" ht="35.1" customHeight="1">
      <c r="A5" s="242">
        <v>3</v>
      </c>
      <c r="B5" s="242" t="s">
        <v>334</v>
      </c>
      <c r="C5" s="242"/>
      <c r="D5" s="242" t="s">
        <v>334</v>
      </c>
      <c r="E5" s="242" t="s">
        <v>1967</v>
      </c>
      <c r="F5" s="243" t="s">
        <v>1810</v>
      </c>
      <c r="G5" s="243" t="s">
        <v>1810</v>
      </c>
      <c r="H5" s="244">
        <v>70</v>
      </c>
      <c r="I5" s="244">
        <v>1</v>
      </c>
      <c r="J5" s="244">
        <v>3</v>
      </c>
      <c r="K5" s="816" t="s">
        <v>1812</v>
      </c>
      <c r="L5" s="421" t="s">
        <v>1452</v>
      </c>
      <c r="M5" s="421">
        <v>8</v>
      </c>
      <c r="N5" s="244" t="s">
        <v>1968</v>
      </c>
      <c r="O5" s="246"/>
      <c r="P5" s="246"/>
      <c r="Q5" s="247" t="s">
        <v>1969</v>
      </c>
      <c r="R5" s="247"/>
      <c r="S5" s="247"/>
      <c r="T5" s="247"/>
      <c r="U5" s="247"/>
      <c r="V5" s="247" t="s">
        <v>1972</v>
      </c>
      <c r="W5" s="247" t="s">
        <v>1973</v>
      </c>
      <c r="X5" s="243"/>
      <c r="Y5" s="247" t="s">
        <v>1973</v>
      </c>
      <c r="Z5" s="242" t="s">
        <v>1973</v>
      </c>
      <c r="AA5" s="248" t="s">
        <v>1581</v>
      </c>
      <c r="AB5" s="242"/>
      <c r="AC5" s="242"/>
      <c r="AD5" s="242"/>
    </row>
    <row r="6" spans="1:30" s="249" customFormat="1" ht="35.1" customHeight="1">
      <c r="A6" s="242">
        <v>4</v>
      </c>
      <c r="B6" s="242" t="s">
        <v>334</v>
      </c>
      <c r="C6" s="242"/>
      <c r="D6" s="242" t="s">
        <v>334</v>
      </c>
      <c r="E6" s="242" t="s">
        <v>1967</v>
      </c>
      <c r="F6" s="243" t="s">
        <v>1810</v>
      </c>
      <c r="G6" s="243" t="s">
        <v>1810</v>
      </c>
      <c r="H6" s="244">
        <v>70</v>
      </c>
      <c r="I6" s="244">
        <v>1</v>
      </c>
      <c r="J6" s="244">
        <v>4</v>
      </c>
      <c r="K6" s="816" t="s">
        <v>1813</v>
      </c>
      <c r="L6" s="421" t="s">
        <v>1452</v>
      </c>
      <c r="M6" s="421">
        <v>41</v>
      </c>
      <c r="N6" s="244" t="s">
        <v>1968</v>
      </c>
      <c r="O6" s="246"/>
      <c r="P6" s="246"/>
      <c r="Q6" s="247" t="s">
        <v>1969</v>
      </c>
      <c r="R6" s="247"/>
      <c r="S6" s="247"/>
      <c r="T6" s="247"/>
      <c r="U6" s="247"/>
      <c r="V6" s="247" t="s">
        <v>1972</v>
      </c>
      <c r="W6" s="247" t="s">
        <v>1973</v>
      </c>
      <c r="X6" s="243"/>
      <c r="Y6" s="247" t="s">
        <v>1973</v>
      </c>
      <c r="Z6" s="242" t="s">
        <v>1973</v>
      </c>
      <c r="AA6" s="248" t="s">
        <v>1581</v>
      </c>
      <c r="AB6" s="242"/>
      <c r="AC6" s="242"/>
      <c r="AD6" s="242"/>
    </row>
    <row r="7" spans="1:30" s="249" customFormat="1" ht="35.1" customHeight="1">
      <c r="A7" s="242">
        <v>5</v>
      </c>
      <c r="B7" s="242" t="s">
        <v>334</v>
      </c>
      <c r="C7" s="242"/>
      <c r="D7" s="242" t="s">
        <v>334</v>
      </c>
      <c r="E7" s="242" t="s">
        <v>1967</v>
      </c>
      <c r="F7" s="243" t="s">
        <v>1810</v>
      </c>
      <c r="G7" s="243" t="s">
        <v>1810</v>
      </c>
      <c r="H7" s="244">
        <v>70</v>
      </c>
      <c r="I7" s="244">
        <v>1</v>
      </c>
      <c r="J7" s="244">
        <v>5</v>
      </c>
      <c r="K7" s="816" t="s">
        <v>1814</v>
      </c>
      <c r="L7" s="421" t="s">
        <v>1815</v>
      </c>
      <c r="M7" s="421">
        <v>34</v>
      </c>
      <c r="N7" s="244" t="s">
        <v>1968</v>
      </c>
      <c r="O7" s="246"/>
      <c r="P7" s="246"/>
      <c r="Q7" s="247" t="s">
        <v>1969</v>
      </c>
      <c r="R7" s="247"/>
      <c r="S7" s="247"/>
      <c r="T7" s="247"/>
      <c r="U7" s="247"/>
      <c r="V7" s="247" t="s">
        <v>1972</v>
      </c>
      <c r="W7" s="247" t="s">
        <v>1973</v>
      </c>
      <c r="X7" s="243"/>
      <c r="Y7" s="247" t="s">
        <v>1973</v>
      </c>
      <c r="Z7" s="242" t="s">
        <v>1973</v>
      </c>
      <c r="AA7" s="248" t="s">
        <v>1581</v>
      </c>
      <c r="AB7" s="242"/>
      <c r="AC7" s="242"/>
      <c r="AD7" s="242"/>
    </row>
    <row r="8" spans="1:30" s="249" customFormat="1" ht="35.1" customHeight="1">
      <c r="A8" s="242">
        <v>6</v>
      </c>
      <c r="B8" s="242" t="s">
        <v>334</v>
      </c>
      <c r="C8" s="242"/>
      <c r="D8" s="242" t="s">
        <v>334</v>
      </c>
      <c r="E8" s="242" t="s">
        <v>1967</v>
      </c>
      <c r="F8" s="243" t="s">
        <v>1810</v>
      </c>
      <c r="G8" s="243" t="s">
        <v>1810</v>
      </c>
      <c r="H8" s="244">
        <v>70</v>
      </c>
      <c r="I8" s="244">
        <v>1</v>
      </c>
      <c r="J8" s="244">
        <v>6</v>
      </c>
      <c r="K8" s="816" t="s">
        <v>1816</v>
      </c>
      <c r="L8" s="421" t="s">
        <v>1454</v>
      </c>
      <c r="M8" s="421">
        <v>12</v>
      </c>
      <c r="N8" s="244" t="s">
        <v>1968</v>
      </c>
      <c r="O8" s="246"/>
      <c r="P8" s="246"/>
      <c r="Q8" s="247" t="s">
        <v>1969</v>
      </c>
      <c r="R8" s="247"/>
      <c r="S8" s="247"/>
      <c r="T8" s="247"/>
      <c r="U8" s="247"/>
      <c r="V8" s="247" t="s">
        <v>1972</v>
      </c>
      <c r="W8" s="247" t="s">
        <v>1973</v>
      </c>
      <c r="X8" s="243"/>
      <c r="Y8" s="247" t="s">
        <v>1973</v>
      </c>
      <c r="Z8" s="242" t="s">
        <v>1973</v>
      </c>
      <c r="AA8" s="248" t="s">
        <v>1581</v>
      </c>
      <c r="AB8" s="242"/>
      <c r="AC8" s="242"/>
      <c r="AD8" s="242"/>
    </row>
    <row r="9" spans="1:30" s="249" customFormat="1" ht="35.1" customHeight="1">
      <c r="A9" s="242">
        <v>7</v>
      </c>
      <c r="B9" s="242" t="s">
        <v>334</v>
      </c>
      <c r="C9" s="242"/>
      <c r="D9" s="242" t="s">
        <v>334</v>
      </c>
      <c r="E9" s="242" t="s">
        <v>1967</v>
      </c>
      <c r="F9" s="243" t="s">
        <v>1810</v>
      </c>
      <c r="G9" s="243" t="s">
        <v>1810</v>
      </c>
      <c r="H9" s="244">
        <v>70</v>
      </c>
      <c r="I9" s="244">
        <v>1</v>
      </c>
      <c r="J9" s="244"/>
      <c r="K9" s="816" t="s">
        <v>1817</v>
      </c>
      <c r="L9" s="421" t="s">
        <v>1454</v>
      </c>
      <c r="M9" s="421">
        <v>6</v>
      </c>
      <c r="N9" s="244" t="s">
        <v>1968</v>
      </c>
      <c r="O9" s="246"/>
      <c r="P9" s="246"/>
      <c r="Q9" s="247" t="s">
        <v>1969</v>
      </c>
      <c r="R9" s="247"/>
      <c r="S9" s="247"/>
      <c r="T9" s="247"/>
      <c r="U9" s="247"/>
      <c r="V9" s="247" t="s">
        <v>1972</v>
      </c>
      <c r="W9" s="247" t="s">
        <v>1973</v>
      </c>
      <c r="X9" s="243"/>
      <c r="Y9" s="247" t="s">
        <v>1973</v>
      </c>
      <c r="Z9" s="242" t="s">
        <v>1973</v>
      </c>
      <c r="AA9" s="248" t="s">
        <v>1581</v>
      </c>
      <c r="AB9" s="242"/>
      <c r="AC9" s="242"/>
      <c r="AD9" s="242"/>
    </row>
    <row r="10" spans="1:30" s="249" customFormat="1" ht="35.1" customHeight="1">
      <c r="A10" s="242">
        <v>8</v>
      </c>
      <c r="B10" s="242" t="s">
        <v>334</v>
      </c>
      <c r="C10" s="242"/>
      <c r="D10" s="242" t="s">
        <v>334</v>
      </c>
      <c r="E10" s="242" t="s">
        <v>1967</v>
      </c>
      <c r="F10" s="243" t="s">
        <v>1810</v>
      </c>
      <c r="G10" s="243" t="s">
        <v>1810</v>
      </c>
      <c r="H10" s="244">
        <v>70</v>
      </c>
      <c r="I10" s="244">
        <v>1</v>
      </c>
      <c r="J10" s="244">
        <v>7</v>
      </c>
      <c r="K10" s="816" t="s">
        <v>1818</v>
      </c>
      <c r="L10" s="421" t="s">
        <v>1819</v>
      </c>
      <c r="M10" s="421">
        <v>36</v>
      </c>
      <c r="N10" s="244" t="s">
        <v>1968</v>
      </c>
      <c r="O10" s="246"/>
      <c r="P10" s="246"/>
      <c r="Q10" s="247" t="s">
        <v>1969</v>
      </c>
      <c r="R10" s="247"/>
      <c r="S10" s="247"/>
      <c r="T10" s="247"/>
      <c r="U10" s="247"/>
      <c r="V10" s="247" t="s">
        <v>1972</v>
      </c>
      <c r="W10" s="247" t="s">
        <v>1973</v>
      </c>
      <c r="X10" s="243"/>
      <c r="Y10" s="247" t="s">
        <v>1973</v>
      </c>
      <c r="Z10" s="242" t="s">
        <v>1973</v>
      </c>
      <c r="AA10" s="248" t="s">
        <v>1581</v>
      </c>
      <c r="AB10" s="242"/>
      <c r="AC10" s="242"/>
      <c r="AD10" s="242"/>
    </row>
    <row r="11" spans="1:30" s="249" customFormat="1" ht="24.95" customHeight="1">
      <c r="A11" s="242">
        <v>9</v>
      </c>
      <c r="B11" s="242" t="s">
        <v>334</v>
      </c>
      <c r="C11" s="242"/>
      <c r="D11" s="242" t="s">
        <v>334</v>
      </c>
      <c r="E11" s="242" t="s">
        <v>1967</v>
      </c>
      <c r="F11" s="243" t="s">
        <v>1810</v>
      </c>
      <c r="G11" s="243" t="s">
        <v>1810</v>
      </c>
      <c r="H11" s="244">
        <v>70</v>
      </c>
      <c r="I11" s="244">
        <v>1</v>
      </c>
      <c r="J11" s="244">
        <v>8</v>
      </c>
      <c r="K11" s="465" t="s">
        <v>1458</v>
      </c>
      <c r="L11" s="466" t="s">
        <v>224</v>
      </c>
      <c r="M11" s="466">
        <v>16</v>
      </c>
      <c r="N11" s="244" t="s">
        <v>1968</v>
      </c>
      <c r="O11" s="246"/>
      <c r="P11" s="246"/>
      <c r="Q11" s="247" t="s">
        <v>1969</v>
      </c>
      <c r="R11" s="467"/>
      <c r="S11" s="467"/>
      <c r="T11" s="467"/>
      <c r="U11" s="467"/>
      <c r="V11" s="247" t="s">
        <v>1972</v>
      </c>
      <c r="W11" s="247" t="s">
        <v>1973</v>
      </c>
      <c r="X11" s="466"/>
      <c r="Y11" s="247" t="s">
        <v>1973</v>
      </c>
      <c r="Z11" s="242" t="s">
        <v>1973</v>
      </c>
      <c r="AA11" s="248" t="s">
        <v>1581</v>
      </c>
    </row>
    <row r="12" spans="1:30" s="469" customFormat="1" ht="35.1" customHeight="1">
      <c r="A12" s="242">
        <v>10</v>
      </c>
      <c r="B12" s="242" t="s">
        <v>334</v>
      </c>
      <c r="C12" s="242"/>
      <c r="D12" s="242" t="s">
        <v>334</v>
      </c>
      <c r="E12" s="242" t="s">
        <v>1967</v>
      </c>
      <c r="F12" s="243" t="s">
        <v>1810</v>
      </c>
      <c r="G12" s="243" t="s">
        <v>1810</v>
      </c>
      <c r="H12" s="244">
        <v>70</v>
      </c>
      <c r="I12" s="244">
        <v>1</v>
      </c>
      <c r="J12" s="470">
        <v>9</v>
      </c>
      <c r="K12" s="817"/>
      <c r="L12" s="471" t="s">
        <v>1820</v>
      </c>
      <c r="M12" s="471">
        <v>0</v>
      </c>
      <c r="N12" s="244" t="s">
        <v>1968</v>
      </c>
      <c r="O12" s="246"/>
      <c r="P12" s="246"/>
      <c r="Q12" s="247" t="s">
        <v>1969</v>
      </c>
      <c r="R12" s="472"/>
      <c r="S12" s="471"/>
      <c r="T12" s="471"/>
      <c r="U12" s="471"/>
      <c r="V12" s="247" t="s">
        <v>1972</v>
      </c>
      <c r="W12" s="247" t="s">
        <v>1973</v>
      </c>
      <c r="X12" s="471"/>
      <c r="Y12" s="247" t="s">
        <v>1973</v>
      </c>
      <c r="Z12" s="242" t="s">
        <v>1973</v>
      </c>
      <c r="AA12" s="248" t="s">
        <v>1581</v>
      </c>
      <c r="AB12" s="471"/>
      <c r="AC12" s="471"/>
      <c r="AD12" s="471"/>
    </row>
    <row r="13" spans="1:30" s="469" customFormat="1" ht="35.1" customHeight="1">
      <c r="A13" s="242">
        <v>11</v>
      </c>
      <c r="B13" s="242" t="s">
        <v>334</v>
      </c>
      <c r="C13" s="242"/>
      <c r="D13" s="242" t="s">
        <v>334</v>
      </c>
      <c r="E13" s="242" t="s">
        <v>1967</v>
      </c>
      <c r="F13" s="243" t="s">
        <v>1810</v>
      </c>
      <c r="G13" s="243" t="s">
        <v>1810</v>
      </c>
      <c r="H13" s="244">
        <v>70</v>
      </c>
      <c r="I13" s="244">
        <v>1</v>
      </c>
      <c r="J13" s="470">
        <v>10</v>
      </c>
      <c r="K13" s="817"/>
      <c r="L13" s="471" t="s">
        <v>1821</v>
      </c>
      <c r="M13" s="471">
        <v>0</v>
      </c>
      <c r="N13" s="244" t="s">
        <v>1968</v>
      </c>
      <c r="O13" s="246"/>
      <c r="P13" s="246"/>
      <c r="Q13" s="247" t="s">
        <v>1969</v>
      </c>
      <c r="R13" s="472"/>
      <c r="S13" s="471"/>
      <c r="T13" s="471"/>
      <c r="U13" s="471"/>
      <c r="V13" s="247" t="s">
        <v>1972</v>
      </c>
      <c r="W13" s="247" t="s">
        <v>1973</v>
      </c>
      <c r="X13" s="471"/>
      <c r="Y13" s="247" t="s">
        <v>1973</v>
      </c>
      <c r="Z13" s="242" t="s">
        <v>1973</v>
      </c>
      <c r="AA13" s="248" t="s">
        <v>1581</v>
      </c>
      <c r="AB13" s="471"/>
      <c r="AC13" s="471"/>
      <c r="AD13" s="471"/>
    </row>
    <row r="14" spans="1:30" s="469" customFormat="1" ht="35.1" customHeight="1">
      <c r="A14" s="242">
        <v>12</v>
      </c>
      <c r="B14" s="242" t="s">
        <v>334</v>
      </c>
      <c r="C14" s="242"/>
      <c r="D14" s="242" t="s">
        <v>334</v>
      </c>
      <c r="E14" s="242" t="s">
        <v>1967</v>
      </c>
      <c r="F14" s="243" t="s">
        <v>1810</v>
      </c>
      <c r="G14" s="243" t="s">
        <v>1810</v>
      </c>
      <c r="H14" s="244">
        <v>70</v>
      </c>
      <c r="I14" s="244">
        <v>1</v>
      </c>
      <c r="J14" s="815">
        <v>11</v>
      </c>
      <c r="K14" s="471" t="s">
        <v>418</v>
      </c>
      <c r="L14" s="471" t="s">
        <v>1822</v>
      </c>
      <c r="M14" s="471">
        <v>41</v>
      </c>
      <c r="N14" s="244" t="s">
        <v>1968</v>
      </c>
      <c r="O14" s="246"/>
      <c r="P14" s="246"/>
      <c r="Q14" s="247" t="s">
        <v>1969</v>
      </c>
      <c r="R14" s="472"/>
      <c r="S14" s="471"/>
      <c r="T14" s="471"/>
      <c r="U14" s="471"/>
      <c r="V14" s="247" t="s">
        <v>1972</v>
      </c>
      <c r="W14" s="247" t="s">
        <v>1973</v>
      </c>
      <c r="X14" s="471"/>
      <c r="Y14" s="247" t="s">
        <v>1973</v>
      </c>
      <c r="Z14" s="242" t="s">
        <v>1973</v>
      </c>
      <c r="AA14" s="248" t="s">
        <v>1581</v>
      </c>
      <c r="AB14" s="471"/>
      <c r="AC14" s="471"/>
      <c r="AD14" s="471"/>
    </row>
    <row r="15" spans="1:30" s="469" customFormat="1" ht="35.1" customHeight="1">
      <c r="A15" s="242">
        <v>13</v>
      </c>
      <c r="B15" s="242" t="s">
        <v>334</v>
      </c>
      <c r="C15" s="242"/>
      <c r="D15" s="242" t="s">
        <v>334</v>
      </c>
      <c r="E15" s="242" t="s">
        <v>1967</v>
      </c>
      <c r="F15" s="243" t="s">
        <v>1810</v>
      </c>
      <c r="G15" s="243" t="s">
        <v>1810</v>
      </c>
      <c r="H15" s="244">
        <v>70</v>
      </c>
      <c r="I15" s="244">
        <v>1</v>
      </c>
      <c r="J15" s="815">
        <v>12</v>
      </c>
      <c r="K15" s="471" t="s">
        <v>1823</v>
      </c>
      <c r="L15" s="471" t="s">
        <v>1824</v>
      </c>
      <c r="M15" s="471" t="s">
        <v>1938</v>
      </c>
      <c r="N15" s="244" t="s">
        <v>1968</v>
      </c>
      <c r="O15" s="246"/>
      <c r="P15" s="246"/>
      <c r="Q15" s="247" t="s">
        <v>1969</v>
      </c>
      <c r="R15" s="472"/>
      <c r="S15" s="471"/>
      <c r="T15" s="471"/>
      <c r="U15" s="471"/>
      <c r="V15" s="247" t="s">
        <v>1972</v>
      </c>
      <c r="W15" s="247" t="s">
        <v>1973</v>
      </c>
      <c r="X15" s="471"/>
      <c r="Y15" s="247" t="s">
        <v>1973</v>
      </c>
      <c r="Z15" s="242" t="s">
        <v>1973</v>
      </c>
      <c r="AA15" s="248" t="s">
        <v>1581</v>
      </c>
      <c r="AB15" s="471"/>
      <c r="AC15" s="471"/>
      <c r="AD15" s="473"/>
    </row>
    <row r="16" spans="1:30" s="469" customFormat="1" ht="35.1" customHeight="1">
      <c r="A16" s="242">
        <v>14</v>
      </c>
      <c r="B16" s="242" t="s">
        <v>334</v>
      </c>
      <c r="C16" s="242"/>
      <c r="D16" s="242" t="s">
        <v>334</v>
      </c>
      <c r="E16" s="242" t="s">
        <v>1967</v>
      </c>
      <c r="F16" s="243" t="s">
        <v>1810</v>
      </c>
      <c r="G16" s="243" t="s">
        <v>1810</v>
      </c>
      <c r="H16" s="244">
        <v>70</v>
      </c>
      <c r="I16" s="244">
        <v>1</v>
      </c>
      <c r="J16" s="815">
        <v>13</v>
      </c>
      <c r="K16" s="473" t="s">
        <v>1825</v>
      </c>
      <c r="L16" s="473" t="s">
        <v>1457</v>
      </c>
      <c r="M16" s="473" t="s">
        <v>1939</v>
      </c>
      <c r="N16" s="244" t="s">
        <v>1968</v>
      </c>
      <c r="O16" s="246"/>
      <c r="P16" s="246"/>
      <c r="Q16" s="247" t="s">
        <v>1969</v>
      </c>
      <c r="R16" s="472"/>
      <c r="S16" s="471"/>
      <c r="T16" s="471"/>
      <c r="U16" s="471"/>
      <c r="V16" s="247" t="s">
        <v>1972</v>
      </c>
      <c r="W16" s="247" t="s">
        <v>1973</v>
      </c>
      <c r="X16" s="473"/>
      <c r="Y16" s="247" t="s">
        <v>1973</v>
      </c>
      <c r="Z16" s="242" t="s">
        <v>1973</v>
      </c>
      <c r="AA16" s="248" t="s">
        <v>1581</v>
      </c>
      <c r="AB16" s="471"/>
      <c r="AC16" s="471"/>
      <c r="AD16" s="473"/>
    </row>
    <row r="17" spans="1:30" s="469" customFormat="1" ht="35.1" customHeight="1">
      <c r="A17" s="242">
        <v>15</v>
      </c>
      <c r="B17" s="242" t="s">
        <v>334</v>
      </c>
      <c r="C17" s="242"/>
      <c r="D17" s="242" t="s">
        <v>334</v>
      </c>
      <c r="E17" s="242" t="s">
        <v>1967</v>
      </c>
      <c r="F17" s="243" t="s">
        <v>1810</v>
      </c>
      <c r="G17" s="243" t="s">
        <v>1810</v>
      </c>
      <c r="H17" s="244">
        <v>70</v>
      </c>
      <c r="I17" s="244">
        <v>1</v>
      </c>
      <c r="J17" s="815">
        <v>14</v>
      </c>
      <c r="K17" s="473" t="s">
        <v>1817</v>
      </c>
      <c r="L17" s="473" t="s">
        <v>1826</v>
      </c>
      <c r="M17" s="471" t="s">
        <v>1940</v>
      </c>
      <c r="N17" s="244" t="s">
        <v>1968</v>
      </c>
      <c r="O17" s="246"/>
      <c r="P17" s="246"/>
      <c r="Q17" s="247" t="s">
        <v>1969</v>
      </c>
      <c r="R17" s="472"/>
      <c r="S17" s="471"/>
      <c r="T17" s="471"/>
      <c r="U17" s="471"/>
      <c r="V17" s="247" t="s">
        <v>1972</v>
      </c>
      <c r="W17" s="247" t="s">
        <v>1973</v>
      </c>
      <c r="X17" s="473"/>
      <c r="Y17" s="247" t="s">
        <v>1973</v>
      </c>
      <c r="Z17" s="242" t="s">
        <v>1973</v>
      </c>
      <c r="AA17" s="248" t="s">
        <v>1581</v>
      </c>
      <c r="AB17" s="471"/>
      <c r="AC17" s="471"/>
      <c r="AD17" s="473"/>
    </row>
    <row r="18" spans="1:30" s="469" customFormat="1" ht="35.1" customHeight="1">
      <c r="A18" s="242">
        <v>16</v>
      </c>
      <c r="B18" s="242" t="s">
        <v>334</v>
      </c>
      <c r="C18" s="242"/>
      <c r="D18" s="242" t="s">
        <v>334</v>
      </c>
      <c r="E18" s="242" t="s">
        <v>1967</v>
      </c>
      <c r="F18" s="243" t="s">
        <v>1810</v>
      </c>
      <c r="G18" s="243" t="s">
        <v>1810</v>
      </c>
      <c r="H18" s="244">
        <v>70</v>
      </c>
      <c r="I18" s="244">
        <v>1</v>
      </c>
      <c r="J18" s="815">
        <v>15</v>
      </c>
      <c r="K18" s="473" t="s">
        <v>1827</v>
      </c>
      <c r="L18" s="471" t="s">
        <v>1828</v>
      </c>
      <c r="M18" s="471" t="s">
        <v>1941</v>
      </c>
      <c r="N18" s="244" t="s">
        <v>1968</v>
      </c>
      <c r="O18" s="246"/>
      <c r="P18" s="246"/>
      <c r="Q18" s="247" t="s">
        <v>1969</v>
      </c>
      <c r="R18" s="472"/>
      <c r="S18" s="471"/>
      <c r="T18" s="471"/>
      <c r="U18" s="471"/>
      <c r="V18" s="247" t="s">
        <v>1972</v>
      </c>
      <c r="W18" s="247" t="s">
        <v>1973</v>
      </c>
      <c r="X18" s="471"/>
      <c r="Y18" s="247" t="s">
        <v>1973</v>
      </c>
      <c r="Z18" s="242" t="s">
        <v>1973</v>
      </c>
      <c r="AA18" s="248" t="s">
        <v>1581</v>
      </c>
      <c r="AB18" s="471"/>
      <c r="AC18" s="471"/>
      <c r="AD18" s="473"/>
    </row>
    <row r="19" spans="1:30" s="469" customFormat="1" ht="35.1" customHeight="1">
      <c r="A19" s="242">
        <v>17</v>
      </c>
      <c r="B19" s="242" t="s">
        <v>334</v>
      </c>
      <c r="C19" s="242"/>
      <c r="D19" s="242" t="s">
        <v>334</v>
      </c>
      <c r="E19" s="242" t="s">
        <v>1967</v>
      </c>
      <c r="F19" s="243" t="s">
        <v>1810</v>
      </c>
      <c r="G19" s="243" t="s">
        <v>1810</v>
      </c>
      <c r="H19" s="244">
        <v>70</v>
      </c>
      <c r="I19" s="244">
        <v>1</v>
      </c>
      <c r="J19" s="815">
        <v>16</v>
      </c>
      <c r="K19" s="473" t="s">
        <v>1816</v>
      </c>
      <c r="L19" s="471" t="s">
        <v>1829</v>
      </c>
      <c r="M19" s="471" t="s">
        <v>1939</v>
      </c>
      <c r="N19" s="244" t="s">
        <v>1968</v>
      </c>
      <c r="O19" s="246"/>
      <c r="P19" s="246"/>
      <c r="Q19" s="247" t="s">
        <v>1969</v>
      </c>
      <c r="R19" s="472"/>
      <c r="S19" s="471"/>
      <c r="T19" s="471"/>
      <c r="U19" s="471"/>
      <c r="V19" s="247" t="s">
        <v>1972</v>
      </c>
      <c r="W19" s="247" t="s">
        <v>1973</v>
      </c>
      <c r="X19" s="471"/>
      <c r="Y19" s="247" t="s">
        <v>1973</v>
      </c>
      <c r="Z19" s="242" t="s">
        <v>1973</v>
      </c>
      <c r="AA19" s="248" t="s">
        <v>1581</v>
      </c>
      <c r="AB19" s="471"/>
      <c r="AC19" s="471"/>
      <c r="AD19" s="473"/>
    </row>
    <row r="20" spans="1:30" s="469" customFormat="1" ht="35.1" customHeight="1">
      <c r="A20" s="242">
        <v>18</v>
      </c>
      <c r="B20" s="242" t="s">
        <v>334</v>
      </c>
      <c r="C20" s="242"/>
      <c r="D20" s="242" t="s">
        <v>334</v>
      </c>
      <c r="E20" s="242" t="s">
        <v>1967</v>
      </c>
      <c r="F20" s="243" t="s">
        <v>1810</v>
      </c>
      <c r="G20" s="243" t="s">
        <v>1810</v>
      </c>
      <c r="H20" s="244">
        <v>70</v>
      </c>
      <c r="I20" s="244">
        <v>1</v>
      </c>
      <c r="J20" s="815"/>
      <c r="K20" s="473" t="s">
        <v>1830</v>
      </c>
      <c r="L20" s="471" t="s">
        <v>1387</v>
      </c>
      <c r="M20" s="471" t="s">
        <v>1942</v>
      </c>
      <c r="N20" s="244" t="s">
        <v>1968</v>
      </c>
      <c r="O20" s="246"/>
      <c r="P20" s="246"/>
      <c r="Q20" s="247" t="s">
        <v>1969</v>
      </c>
      <c r="R20" s="472"/>
      <c r="S20" s="471"/>
      <c r="T20" s="471"/>
      <c r="U20" s="471"/>
      <c r="V20" s="247" t="s">
        <v>1972</v>
      </c>
      <c r="W20" s="247" t="s">
        <v>1973</v>
      </c>
      <c r="X20" s="471"/>
      <c r="Y20" s="247" t="s">
        <v>1973</v>
      </c>
      <c r="Z20" s="242" t="s">
        <v>1973</v>
      </c>
      <c r="AA20" s="248" t="s">
        <v>1581</v>
      </c>
      <c r="AB20" s="471"/>
      <c r="AC20" s="471"/>
      <c r="AD20" s="473"/>
    </row>
    <row r="21" spans="1:30" s="469" customFormat="1" ht="35.1" customHeight="1">
      <c r="A21" s="242">
        <v>19</v>
      </c>
      <c r="B21" s="242" t="s">
        <v>334</v>
      </c>
      <c r="C21" s="242"/>
      <c r="D21" s="242" t="s">
        <v>334</v>
      </c>
      <c r="E21" s="242" t="s">
        <v>1967</v>
      </c>
      <c r="F21" s="243" t="s">
        <v>1810</v>
      </c>
      <c r="G21" s="243" t="s">
        <v>1810</v>
      </c>
      <c r="H21" s="244">
        <v>70</v>
      </c>
      <c r="I21" s="244">
        <v>1</v>
      </c>
      <c r="J21" s="815">
        <v>17</v>
      </c>
      <c r="K21" s="473" t="s">
        <v>1401</v>
      </c>
      <c r="L21" s="471" t="s">
        <v>1387</v>
      </c>
      <c r="M21" s="471" t="s">
        <v>1943</v>
      </c>
      <c r="N21" s="244" t="s">
        <v>1968</v>
      </c>
      <c r="O21" s="246"/>
      <c r="P21" s="246"/>
      <c r="Q21" s="247" t="s">
        <v>1969</v>
      </c>
      <c r="R21" s="472"/>
      <c r="S21" s="471"/>
      <c r="T21" s="471"/>
      <c r="U21" s="471"/>
      <c r="V21" s="247" t="s">
        <v>1972</v>
      </c>
      <c r="W21" s="247" t="s">
        <v>1973</v>
      </c>
      <c r="X21" s="471"/>
      <c r="Y21" s="247" t="s">
        <v>1973</v>
      </c>
      <c r="Z21" s="242" t="s">
        <v>1973</v>
      </c>
      <c r="AA21" s="248" t="s">
        <v>1581</v>
      </c>
      <c r="AB21" s="471"/>
      <c r="AC21" s="471"/>
      <c r="AD21" s="473"/>
    </row>
    <row r="22" spans="1:30" s="469" customFormat="1" ht="35.1" customHeight="1">
      <c r="A22" s="242">
        <v>20</v>
      </c>
      <c r="B22" s="242" t="s">
        <v>334</v>
      </c>
      <c r="C22" s="242"/>
      <c r="D22" s="242" t="s">
        <v>334</v>
      </c>
      <c r="E22" s="242" t="s">
        <v>1967</v>
      </c>
      <c r="F22" s="243" t="s">
        <v>1810</v>
      </c>
      <c r="G22" s="243" t="s">
        <v>1810</v>
      </c>
      <c r="H22" s="244">
        <v>70</v>
      </c>
      <c r="I22" s="244">
        <v>1</v>
      </c>
      <c r="J22" s="815">
        <v>18</v>
      </c>
      <c r="K22" s="473" t="s">
        <v>1817</v>
      </c>
      <c r="L22" s="473" t="s">
        <v>1831</v>
      </c>
      <c r="M22" s="471" t="s">
        <v>1944</v>
      </c>
      <c r="N22" s="244" t="s">
        <v>1968</v>
      </c>
      <c r="O22" s="246"/>
      <c r="P22" s="246"/>
      <c r="Q22" s="247" t="s">
        <v>1969</v>
      </c>
      <c r="R22" s="472"/>
      <c r="S22" s="471"/>
      <c r="T22" s="471"/>
      <c r="U22" s="471"/>
      <c r="V22" s="247" t="s">
        <v>1972</v>
      </c>
      <c r="W22" s="247" t="s">
        <v>1973</v>
      </c>
      <c r="X22" s="473"/>
      <c r="Y22" s="247" t="s">
        <v>1973</v>
      </c>
      <c r="Z22" s="242" t="s">
        <v>1973</v>
      </c>
      <c r="AA22" s="248" t="s">
        <v>1581</v>
      </c>
      <c r="AB22" s="471"/>
      <c r="AC22" s="471"/>
      <c r="AD22" s="473"/>
    </row>
    <row r="23" spans="1:30" s="469" customFormat="1" ht="35.1" customHeight="1">
      <c r="A23" s="242">
        <v>21</v>
      </c>
      <c r="B23" s="242" t="s">
        <v>334</v>
      </c>
      <c r="C23" s="242"/>
      <c r="D23" s="242" t="s">
        <v>334</v>
      </c>
      <c r="E23" s="242" t="s">
        <v>1967</v>
      </c>
      <c r="F23" s="243" t="s">
        <v>1810</v>
      </c>
      <c r="G23" s="243" t="s">
        <v>1810</v>
      </c>
      <c r="H23" s="244">
        <v>70</v>
      </c>
      <c r="I23" s="244">
        <v>1</v>
      </c>
      <c r="J23" s="815"/>
      <c r="K23" s="473" t="s">
        <v>1825</v>
      </c>
      <c r="L23" s="471" t="s">
        <v>1831</v>
      </c>
      <c r="M23" s="471" t="s">
        <v>1945</v>
      </c>
      <c r="N23" s="244" t="s">
        <v>1968</v>
      </c>
      <c r="O23" s="246"/>
      <c r="P23" s="246"/>
      <c r="Q23" s="247" t="s">
        <v>1969</v>
      </c>
      <c r="R23" s="472"/>
      <c r="S23" s="471"/>
      <c r="T23" s="471"/>
      <c r="U23" s="471"/>
      <c r="V23" s="247" t="s">
        <v>1972</v>
      </c>
      <c r="W23" s="247" t="s">
        <v>1973</v>
      </c>
      <c r="X23" s="471"/>
      <c r="Y23" s="247" t="s">
        <v>1973</v>
      </c>
      <c r="Z23" s="242" t="s">
        <v>1973</v>
      </c>
      <c r="AA23" s="248" t="s">
        <v>1581</v>
      </c>
      <c r="AB23" s="471"/>
      <c r="AC23" s="471"/>
      <c r="AD23" s="473"/>
    </row>
    <row r="24" spans="1:30" s="469" customFormat="1" ht="35.1" customHeight="1">
      <c r="A24" s="242">
        <v>22</v>
      </c>
      <c r="B24" s="242" t="s">
        <v>334</v>
      </c>
      <c r="C24" s="242"/>
      <c r="D24" s="242" t="s">
        <v>334</v>
      </c>
      <c r="E24" s="242" t="s">
        <v>1967</v>
      </c>
      <c r="F24" s="243" t="s">
        <v>1810</v>
      </c>
      <c r="G24" s="243" t="s">
        <v>1810</v>
      </c>
      <c r="H24" s="244">
        <v>70</v>
      </c>
      <c r="I24" s="244">
        <v>1</v>
      </c>
      <c r="J24" s="815"/>
      <c r="K24" s="473" t="s">
        <v>1832</v>
      </c>
      <c r="L24" s="473" t="s">
        <v>1831</v>
      </c>
      <c r="M24" s="471" t="s">
        <v>1941</v>
      </c>
      <c r="N24" s="244" t="s">
        <v>1968</v>
      </c>
      <c r="O24" s="246"/>
      <c r="P24" s="246"/>
      <c r="Q24" s="247" t="s">
        <v>1969</v>
      </c>
      <c r="R24" s="472"/>
      <c r="S24" s="471"/>
      <c r="T24" s="471"/>
      <c r="U24" s="471"/>
      <c r="V24" s="247" t="s">
        <v>1972</v>
      </c>
      <c r="W24" s="247" t="s">
        <v>1973</v>
      </c>
      <c r="X24" s="473"/>
      <c r="Y24" s="247" t="s">
        <v>1973</v>
      </c>
      <c r="Z24" s="242" t="s">
        <v>1973</v>
      </c>
      <c r="AA24" s="248" t="s">
        <v>1581</v>
      </c>
      <c r="AB24" s="471"/>
      <c r="AC24" s="471"/>
      <c r="AD24" s="473"/>
    </row>
    <row r="25" spans="1:30" s="469" customFormat="1" ht="35.1" customHeight="1">
      <c r="A25" s="242">
        <v>23</v>
      </c>
      <c r="B25" s="242" t="s">
        <v>334</v>
      </c>
      <c r="C25" s="242"/>
      <c r="D25" s="242" t="s">
        <v>334</v>
      </c>
      <c r="E25" s="242" t="s">
        <v>1967</v>
      </c>
      <c r="F25" s="243" t="s">
        <v>1810</v>
      </c>
      <c r="G25" s="243" t="s">
        <v>1810</v>
      </c>
      <c r="H25" s="244">
        <v>70</v>
      </c>
      <c r="I25" s="244">
        <v>1</v>
      </c>
      <c r="J25" s="815"/>
      <c r="K25" s="471" t="s">
        <v>1833</v>
      </c>
      <c r="L25" s="471" t="s">
        <v>1467</v>
      </c>
      <c r="M25" s="471" t="s">
        <v>1940</v>
      </c>
      <c r="N25" s="244" t="s">
        <v>1968</v>
      </c>
      <c r="O25" s="246"/>
      <c r="P25" s="246"/>
      <c r="Q25" s="247" t="s">
        <v>1969</v>
      </c>
      <c r="R25" s="472"/>
      <c r="S25" s="471"/>
      <c r="T25" s="471"/>
      <c r="U25" s="471"/>
      <c r="V25" s="247" t="s">
        <v>1972</v>
      </c>
      <c r="W25" s="247" t="s">
        <v>1973</v>
      </c>
      <c r="X25" s="471"/>
      <c r="Y25" s="247" t="s">
        <v>1973</v>
      </c>
      <c r="Z25" s="242" t="s">
        <v>1973</v>
      </c>
      <c r="AA25" s="248" t="s">
        <v>1581</v>
      </c>
      <c r="AB25" s="471"/>
      <c r="AC25" s="471"/>
      <c r="AD25" s="471"/>
    </row>
    <row r="26" spans="1:30" s="469" customFormat="1" ht="35.1" customHeight="1">
      <c r="A26" s="242">
        <v>24</v>
      </c>
      <c r="B26" s="242" t="s">
        <v>334</v>
      </c>
      <c r="C26" s="242"/>
      <c r="D26" s="242" t="s">
        <v>334</v>
      </c>
      <c r="E26" s="242" t="s">
        <v>1967</v>
      </c>
      <c r="F26" s="243" t="s">
        <v>1810</v>
      </c>
      <c r="G26" s="243" t="s">
        <v>1810</v>
      </c>
      <c r="H26" s="244">
        <v>70</v>
      </c>
      <c r="I26" s="244">
        <v>1</v>
      </c>
      <c r="J26" s="815">
        <v>21</v>
      </c>
      <c r="K26" s="471"/>
      <c r="L26" s="471" t="s">
        <v>1834</v>
      </c>
      <c r="M26" s="471">
        <v>0</v>
      </c>
      <c r="N26" s="244" t="s">
        <v>1968</v>
      </c>
      <c r="O26" s="246"/>
      <c r="P26" s="246"/>
      <c r="Q26" s="247" t="s">
        <v>1969</v>
      </c>
      <c r="R26" s="472"/>
      <c r="S26" s="471"/>
      <c r="T26" s="471"/>
      <c r="U26" s="471"/>
      <c r="V26" s="247" t="s">
        <v>1972</v>
      </c>
      <c r="W26" s="247" t="s">
        <v>1973</v>
      </c>
      <c r="X26" s="471"/>
      <c r="Y26" s="247" t="s">
        <v>1973</v>
      </c>
      <c r="Z26" s="242" t="s">
        <v>1973</v>
      </c>
      <c r="AA26" s="248" t="s">
        <v>1581</v>
      </c>
      <c r="AB26" s="471"/>
      <c r="AC26" s="471"/>
      <c r="AD26" s="471"/>
    </row>
    <row r="27" spans="1:30" s="469" customFormat="1" ht="35.1" customHeight="1">
      <c r="A27" s="242">
        <v>25</v>
      </c>
      <c r="B27" s="242" t="s">
        <v>334</v>
      </c>
      <c r="C27" s="242"/>
      <c r="D27" s="242" t="s">
        <v>334</v>
      </c>
      <c r="E27" s="242" t="s">
        <v>1967</v>
      </c>
      <c r="F27" s="243" t="s">
        <v>1810</v>
      </c>
      <c r="G27" s="243" t="s">
        <v>1810</v>
      </c>
      <c r="H27" s="244">
        <v>70</v>
      </c>
      <c r="I27" s="244">
        <v>1</v>
      </c>
      <c r="J27" s="815">
        <v>22</v>
      </c>
      <c r="K27" s="471" t="s">
        <v>1835</v>
      </c>
      <c r="L27" s="471" t="s">
        <v>1819</v>
      </c>
      <c r="M27" s="471">
        <v>0</v>
      </c>
      <c r="N27" s="244" t="s">
        <v>1968</v>
      </c>
      <c r="O27" s="246"/>
      <c r="P27" s="246"/>
      <c r="Q27" s="247" t="s">
        <v>1969</v>
      </c>
      <c r="R27" s="472"/>
      <c r="S27" s="471"/>
      <c r="T27" s="471"/>
      <c r="U27" s="471"/>
      <c r="V27" s="247" t="s">
        <v>1972</v>
      </c>
      <c r="W27" s="247" t="s">
        <v>1973</v>
      </c>
      <c r="X27" s="471"/>
      <c r="Y27" s="247" t="s">
        <v>1973</v>
      </c>
      <c r="Z27" s="242" t="s">
        <v>1973</v>
      </c>
      <c r="AA27" s="248" t="s">
        <v>1581</v>
      </c>
      <c r="AB27" s="471"/>
      <c r="AC27" s="471"/>
      <c r="AD27" s="471"/>
    </row>
    <row r="28" spans="1:30" s="469" customFormat="1" ht="35.1" customHeight="1">
      <c r="A28" s="242">
        <v>26</v>
      </c>
      <c r="B28" s="242" t="s">
        <v>334</v>
      </c>
      <c r="C28" s="242"/>
      <c r="D28" s="242" t="s">
        <v>334</v>
      </c>
      <c r="E28" s="242" t="s">
        <v>1967</v>
      </c>
      <c r="F28" s="243" t="s">
        <v>1810</v>
      </c>
      <c r="G28" s="243" t="s">
        <v>1810</v>
      </c>
      <c r="H28" s="244">
        <v>70</v>
      </c>
      <c r="I28" s="244">
        <v>1</v>
      </c>
      <c r="J28" s="815">
        <v>23</v>
      </c>
      <c r="K28" s="471"/>
      <c r="L28" s="471" t="s">
        <v>1464</v>
      </c>
      <c r="M28" s="471">
        <v>0</v>
      </c>
      <c r="N28" s="244" t="s">
        <v>1968</v>
      </c>
      <c r="O28" s="246"/>
      <c r="P28" s="246"/>
      <c r="Q28" s="247" t="s">
        <v>1969</v>
      </c>
      <c r="R28" s="472"/>
      <c r="S28" s="471"/>
      <c r="T28" s="471"/>
      <c r="U28" s="471"/>
      <c r="V28" s="247" t="s">
        <v>1972</v>
      </c>
      <c r="W28" s="247" t="s">
        <v>1973</v>
      </c>
      <c r="X28" s="471"/>
      <c r="Y28" s="247" t="s">
        <v>1973</v>
      </c>
      <c r="Z28" s="242" t="s">
        <v>1973</v>
      </c>
      <c r="AA28" s="248" t="s">
        <v>1581</v>
      </c>
      <c r="AB28" s="471"/>
      <c r="AC28" s="471"/>
      <c r="AD28" s="471"/>
    </row>
    <row r="29" spans="1:30" s="469" customFormat="1" ht="35.1" customHeight="1">
      <c r="A29" s="242">
        <v>27</v>
      </c>
      <c r="B29" s="242" t="s">
        <v>334</v>
      </c>
      <c r="C29" s="242"/>
      <c r="D29" s="242" t="s">
        <v>334</v>
      </c>
      <c r="E29" s="242" t="s">
        <v>1967</v>
      </c>
      <c r="F29" s="243" t="s">
        <v>1810</v>
      </c>
      <c r="G29" s="243" t="s">
        <v>1810</v>
      </c>
      <c r="H29" s="244">
        <v>70</v>
      </c>
      <c r="I29" s="244">
        <v>1</v>
      </c>
      <c r="J29" s="815">
        <v>24</v>
      </c>
      <c r="K29" s="471" t="s">
        <v>1836</v>
      </c>
      <c r="L29" s="471" t="s">
        <v>1470</v>
      </c>
      <c r="M29" s="471" t="s">
        <v>1946</v>
      </c>
      <c r="N29" s="244" t="s">
        <v>1968</v>
      </c>
      <c r="O29" s="246"/>
      <c r="P29" s="246"/>
      <c r="Q29" s="247" t="s">
        <v>1969</v>
      </c>
      <c r="R29" s="472"/>
      <c r="S29" s="471"/>
      <c r="T29" s="471"/>
      <c r="U29" s="471"/>
      <c r="V29" s="247" t="s">
        <v>1972</v>
      </c>
      <c r="W29" s="247" t="s">
        <v>1973</v>
      </c>
      <c r="X29" s="471"/>
      <c r="Y29" s="247" t="s">
        <v>1973</v>
      </c>
      <c r="Z29" s="242" t="s">
        <v>1973</v>
      </c>
      <c r="AA29" s="248" t="s">
        <v>1581</v>
      </c>
      <c r="AB29" s="471"/>
      <c r="AC29" s="471"/>
      <c r="AD29" s="471"/>
    </row>
    <row r="30" spans="1:30" s="469" customFormat="1" ht="35.1" customHeight="1">
      <c r="A30" s="242">
        <v>28</v>
      </c>
      <c r="B30" s="242" t="s">
        <v>334</v>
      </c>
      <c r="C30" s="242"/>
      <c r="D30" s="242" t="s">
        <v>334</v>
      </c>
      <c r="E30" s="242" t="s">
        <v>1967</v>
      </c>
      <c r="F30" s="243" t="s">
        <v>1810</v>
      </c>
      <c r="G30" s="243" t="s">
        <v>1810</v>
      </c>
      <c r="H30" s="244">
        <v>70</v>
      </c>
      <c r="I30" s="244">
        <v>1</v>
      </c>
      <c r="J30" s="815"/>
      <c r="K30" s="471" t="s">
        <v>1837</v>
      </c>
      <c r="L30" s="471" t="s">
        <v>1838</v>
      </c>
      <c r="M30" s="471" t="s">
        <v>1943</v>
      </c>
      <c r="N30" s="244" t="s">
        <v>1968</v>
      </c>
      <c r="O30" s="246"/>
      <c r="P30" s="246"/>
      <c r="Q30" s="247" t="s">
        <v>1969</v>
      </c>
      <c r="R30" s="472"/>
      <c r="S30" s="471"/>
      <c r="T30" s="471"/>
      <c r="U30" s="471"/>
      <c r="V30" s="247" t="s">
        <v>1972</v>
      </c>
      <c r="W30" s="247" t="s">
        <v>1973</v>
      </c>
      <c r="X30" s="471"/>
      <c r="Y30" s="247" t="s">
        <v>1973</v>
      </c>
      <c r="Z30" s="242" t="s">
        <v>1973</v>
      </c>
      <c r="AA30" s="248" t="s">
        <v>1581</v>
      </c>
      <c r="AB30" s="471"/>
      <c r="AC30" s="471"/>
      <c r="AD30" s="471"/>
    </row>
    <row r="31" spans="1:30" s="469" customFormat="1" ht="35.1" customHeight="1">
      <c r="A31" s="242">
        <v>29</v>
      </c>
      <c r="B31" s="242" t="s">
        <v>334</v>
      </c>
      <c r="C31" s="242"/>
      <c r="D31" s="242" t="s">
        <v>334</v>
      </c>
      <c r="E31" s="242" t="s">
        <v>1967</v>
      </c>
      <c r="F31" s="243" t="s">
        <v>1810</v>
      </c>
      <c r="G31" s="243" t="s">
        <v>1810</v>
      </c>
      <c r="H31" s="244">
        <v>70</v>
      </c>
      <c r="I31" s="244">
        <v>1</v>
      </c>
      <c r="J31" s="815"/>
      <c r="K31" s="471" t="s">
        <v>1472</v>
      </c>
      <c r="L31" s="471" t="s">
        <v>1839</v>
      </c>
      <c r="M31" s="471" t="s">
        <v>1947</v>
      </c>
      <c r="N31" s="244" t="s">
        <v>1968</v>
      </c>
      <c r="O31" s="246"/>
      <c r="P31" s="246"/>
      <c r="Q31" s="247" t="s">
        <v>1969</v>
      </c>
      <c r="R31" s="472"/>
      <c r="S31" s="471"/>
      <c r="T31" s="471"/>
      <c r="U31" s="471"/>
      <c r="V31" s="247" t="s">
        <v>1972</v>
      </c>
      <c r="W31" s="247" t="s">
        <v>1973</v>
      </c>
      <c r="X31" s="471"/>
      <c r="Y31" s="247" t="s">
        <v>1973</v>
      </c>
      <c r="Z31" s="242" t="s">
        <v>1973</v>
      </c>
      <c r="AA31" s="248" t="s">
        <v>1581</v>
      </c>
      <c r="AB31" s="471"/>
      <c r="AC31" s="471"/>
      <c r="AD31" s="471"/>
    </row>
    <row r="32" spans="1:30" s="469" customFormat="1" ht="35.1" customHeight="1">
      <c r="A32" s="242">
        <v>30</v>
      </c>
      <c r="B32" s="242" t="s">
        <v>334</v>
      </c>
      <c r="C32" s="242"/>
      <c r="D32" s="242" t="s">
        <v>334</v>
      </c>
      <c r="E32" s="242" t="s">
        <v>1967</v>
      </c>
      <c r="F32" s="243" t="s">
        <v>1810</v>
      </c>
      <c r="G32" s="243" t="s">
        <v>1810</v>
      </c>
      <c r="H32" s="244">
        <v>70</v>
      </c>
      <c r="I32" s="244">
        <v>1</v>
      </c>
      <c r="J32" s="815"/>
      <c r="K32" s="471" t="s">
        <v>1840</v>
      </c>
      <c r="L32" s="471" t="s">
        <v>194</v>
      </c>
      <c r="M32" s="471" t="s">
        <v>1948</v>
      </c>
      <c r="N32" s="244" t="s">
        <v>1968</v>
      </c>
      <c r="O32" s="246"/>
      <c r="P32" s="246"/>
      <c r="Q32" s="247" t="s">
        <v>1969</v>
      </c>
      <c r="R32" s="472"/>
      <c r="S32" s="471"/>
      <c r="T32" s="471"/>
      <c r="U32" s="471"/>
      <c r="V32" s="247" t="s">
        <v>1972</v>
      </c>
      <c r="W32" s="247" t="s">
        <v>1973</v>
      </c>
      <c r="X32" s="471"/>
      <c r="Y32" s="247" t="s">
        <v>1973</v>
      </c>
      <c r="Z32" s="242" t="s">
        <v>1973</v>
      </c>
      <c r="AA32" s="248" t="s">
        <v>1581</v>
      </c>
      <c r="AB32" s="471"/>
      <c r="AC32" s="471"/>
      <c r="AD32" s="471"/>
    </row>
    <row r="33" spans="1:30" s="469" customFormat="1" ht="35.1" customHeight="1">
      <c r="A33" s="242">
        <v>31</v>
      </c>
      <c r="B33" s="242" t="s">
        <v>334</v>
      </c>
      <c r="C33" s="242"/>
      <c r="D33" s="242" t="s">
        <v>334</v>
      </c>
      <c r="E33" s="242" t="s">
        <v>1967</v>
      </c>
      <c r="F33" s="243" t="s">
        <v>1810</v>
      </c>
      <c r="G33" s="243" t="s">
        <v>1810</v>
      </c>
      <c r="H33" s="244">
        <v>70</v>
      </c>
      <c r="I33" s="244">
        <v>1</v>
      </c>
      <c r="J33" s="470"/>
      <c r="K33" s="474" t="s">
        <v>1841</v>
      </c>
      <c r="L33" s="474" t="s">
        <v>194</v>
      </c>
      <c r="M33" s="475" t="s">
        <v>1942</v>
      </c>
      <c r="N33" s="244" t="s">
        <v>1968</v>
      </c>
      <c r="O33" s="246"/>
      <c r="P33" s="246"/>
      <c r="Q33" s="247" t="s">
        <v>1969</v>
      </c>
      <c r="R33" s="472"/>
      <c r="S33" s="471"/>
      <c r="T33" s="471"/>
      <c r="U33" s="471"/>
      <c r="V33" s="247" t="s">
        <v>1972</v>
      </c>
      <c r="W33" s="247" t="s">
        <v>1973</v>
      </c>
      <c r="X33" s="474"/>
      <c r="Y33" s="247" t="s">
        <v>1973</v>
      </c>
      <c r="Z33" s="242" t="s">
        <v>1973</v>
      </c>
      <c r="AA33" s="248" t="s">
        <v>1581</v>
      </c>
      <c r="AB33" s="471"/>
      <c r="AC33" s="471"/>
      <c r="AD33" s="476"/>
    </row>
    <row r="34" spans="1:30" s="469" customFormat="1" ht="35.1" customHeight="1">
      <c r="A34" s="242">
        <v>32</v>
      </c>
      <c r="B34" s="242" t="s">
        <v>334</v>
      </c>
      <c r="C34" s="242"/>
      <c r="D34" s="242" t="s">
        <v>334</v>
      </c>
      <c r="E34" s="242" t="s">
        <v>1967</v>
      </c>
      <c r="F34" s="243" t="s">
        <v>1810</v>
      </c>
      <c r="G34" s="243" t="s">
        <v>1810</v>
      </c>
      <c r="H34" s="244">
        <v>70</v>
      </c>
      <c r="I34" s="244">
        <v>1</v>
      </c>
      <c r="J34" s="470"/>
      <c r="K34" s="474" t="s">
        <v>1842</v>
      </c>
      <c r="L34" s="474" t="s">
        <v>321</v>
      </c>
      <c r="M34" s="475" t="s">
        <v>1949</v>
      </c>
      <c r="N34" s="244" t="s">
        <v>1968</v>
      </c>
      <c r="O34" s="246"/>
      <c r="P34" s="246"/>
      <c r="Q34" s="247" t="s">
        <v>1969</v>
      </c>
      <c r="R34" s="472"/>
      <c r="S34" s="471"/>
      <c r="T34" s="471"/>
      <c r="U34" s="471"/>
      <c r="V34" s="247" t="s">
        <v>1972</v>
      </c>
      <c r="W34" s="247" t="s">
        <v>1973</v>
      </c>
      <c r="X34" s="474"/>
      <c r="Y34" s="247" t="s">
        <v>1973</v>
      </c>
      <c r="Z34" s="242" t="s">
        <v>1973</v>
      </c>
      <c r="AA34" s="248" t="s">
        <v>1581</v>
      </c>
      <c r="AB34" s="471"/>
      <c r="AC34" s="471"/>
      <c r="AD34" s="476"/>
    </row>
    <row r="35" spans="1:30" s="469" customFormat="1" ht="35.1" customHeight="1">
      <c r="A35" s="242">
        <v>33</v>
      </c>
      <c r="B35" s="242" t="s">
        <v>334</v>
      </c>
      <c r="C35" s="242"/>
      <c r="D35" s="242" t="s">
        <v>334</v>
      </c>
      <c r="E35" s="242" t="s">
        <v>1967</v>
      </c>
      <c r="F35" s="243" t="s">
        <v>1810</v>
      </c>
      <c r="G35" s="243" t="s">
        <v>1810</v>
      </c>
      <c r="H35" s="244">
        <v>70</v>
      </c>
      <c r="I35" s="244">
        <v>1</v>
      </c>
      <c r="J35" s="470"/>
      <c r="K35" s="474" t="s">
        <v>1485</v>
      </c>
      <c r="L35" s="474" t="s">
        <v>321</v>
      </c>
      <c r="M35" s="475" t="s">
        <v>1944</v>
      </c>
      <c r="N35" s="244" t="s">
        <v>1968</v>
      </c>
      <c r="O35" s="246"/>
      <c r="P35" s="246"/>
      <c r="Q35" s="247" t="s">
        <v>1969</v>
      </c>
      <c r="R35" s="472"/>
      <c r="S35" s="471"/>
      <c r="T35" s="471"/>
      <c r="U35" s="471"/>
      <c r="V35" s="247" t="s">
        <v>1972</v>
      </c>
      <c r="W35" s="247" t="s">
        <v>1973</v>
      </c>
      <c r="X35" s="474"/>
      <c r="Y35" s="247" t="s">
        <v>1973</v>
      </c>
      <c r="Z35" s="242" t="s">
        <v>1973</v>
      </c>
      <c r="AA35" s="248" t="s">
        <v>1581</v>
      </c>
      <c r="AB35" s="471"/>
      <c r="AC35" s="471"/>
      <c r="AD35" s="476"/>
    </row>
    <row r="36" spans="1:30" s="469" customFormat="1" ht="35.1" customHeight="1">
      <c r="A36" s="242">
        <v>34</v>
      </c>
      <c r="B36" s="242" t="s">
        <v>334</v>
      </c>
      <c r="C36" s="242"/>
      <c r="D36" s="242" t="s">
        <v>334</v>
      </c>
      <c r="E36" s="242" t="s">
        <v>1967</v>
      </c>
      <c r="F36" s="243" t="s">
        <v>1810</v>
      </c>
      <c r="G36" s="243" t="s">
        <v>1810</v>
      </c>
      <c r="H36" s="244">
        <v>70</v>
      </c>
      <c r="I36" s="244">
        <v>1</v>
      </c>
      <c r="J36" s="470"/>
      <c r="K36" s="474" t="s">
        <v>1843</v>
      </c>
      <c r="L36" s="474" t="s">
        <v>1844</v>
      </c>
      <c r="M36" s="475" t="s">
        <v>1941</v>
      </c>
      <c r="N36" s="244" t="s">
        <v>1968</v>
      </c>
      <c r="O36" s="246"/>
      <c r="P36" s="246"/>
      <c r="Q36" s="247" t="s">
        <v>1969</v>
      </c>
      <c r="R36" s="472"/>
      <c r="S36" s="471"/>
      <c r="T36" s="471"/>
      <c r="U36" s="471"/>
      <c r="V36" s="247" t="s">
        <v>1972</v>
      </c>
      <c r="W36" s="247" t="s">
        <v>1973</v>
      </c>
      <c r="X36" s="474"/>
      <c r="Y36" s="247" t="s">
        <v>1973</v>
      </c>
      <c r="Z36" s="242" t="s">
        <v>1973</v>
      </c>
      <c r="AA36" s="248" t="s">
        <v>1581</v>
      </c>
      <c r="AB36" s="471"/>
      <c r="AC36" s="471"/>
      <c r="AD36" s="476"/>
    </row>
    <row r="37" spans="1:30" s="469" customFormat="1" ht="35.1" customHeight="1">
      <c r="A37" s="242">
        <v>35</v>
      </c>
      <c r="B37" s="242" t="s">
        <v>334</v>
      </c>
      <c r="C37" s="242"/>
      <c r="D37" s="242" t="s">
        <v>334</v>
      </c>
      <c r="E37" s="242" t="s">
        <v>1967</v>
      </c>
      <c r="F37" s="243" t="s">
        <v>1810</v>
      </c>
      <c r="G37" s="243" t="s">
        <v>1810</v>
      </c>
      <c r="H37" s="244">
        <v>70</v>
      </c>
      <c r="I37" s="244">
        <v>1</v>
      </c>
      <c r="J37" s="470"/>
      <c r="K37" s="474" t="s">
        <v>233</v>
      </c>
      <c r="L37" s="474" t="s">
        <v>1845</v>
      </c>
      <c r="M37" s="475" t="s">
        <v>1948</v>
      </c>
      <c r="N37" s="244" t="s">
        <v>1968</v>
      </c>
      <c r="O37" s="246"/>
      <c r="P37" s="246"/>
      <c r="Q37" s="247" t="s">
        <v>1969</v>
      </c>
      <c r="R37" s="472"/>
      <c r="S37" s="471"/>
      <c r="T37" s="471"/>
      <c r="U37" s="471"/>
      <c r="V37" s="247" t="s">
        <v>1972</v>
      </c>
      <c r="W37" s="247" t="s">
        <v>1973</v>
      </c>
      <c r="X37" s="474"/>
      <c r="Y37" s="247" t="s">
        <v>1973</v>
      </c>
      <c r="Z37" s="242" t="s">
        <v>1973</v>
      </c>
      <c r="AA37" s="248" t="s">
        <v>1581</v>
      </c>
      <c r="AB37" s="471"/>
      <c r="AC37" s="471"/>
      <c r="AD37" s="476"/>
    </row>
    <row r="38" spans="1:30" s="469" customFormat="1" ht="35.1" customHeight="1">
      <c r="A38" s="242">
        <v>36</v>
      </c>
      <c r="B38" s="242" t="s">
        <v>334</v>
      </c>
      <c r="C38" s="242"/>
      <c r="D38" s="242" t="s">
        <v>334</v>
      </c>
      <c r="E38" s="242" t="s">
        <v>1967</v>
      </c>
      <c r="F38" s="243" t="s">
        <v>1810</v>
      </c>
      <c r="G38" s="243" t="s">
        <v>1810</v>
      </c>
      <c r="H38" s="244">
        <v>70</v>
      </c>
      <c r="I38" s="244">
        <v>1</v>
      </c>
      <c r="J38" s="470"/>
      <c r="K38" s="474" t="s">
        <v>1846</v>
      </c>
      <c r="L38" s="474" t="s">
        <v>1847</v>
      </c>
      <c r="M38" s="475" t="s">
        <v>1951</v>
      </c>
      <c r="N38" s="244" t="s">
        <v>1968</v>
      </c>
      <c r="O38" s="246"/>
      <c r="P38" s="246"/>
      <c r="Q38" s="247" t="s">
        <v>1969</v>
      </c>
      <c r="R38" s="472"/>
      <c r="S38" s="471"/>
      <c r="T38" s="471"/>
      <c r="U38" s="471"/>
      <c r="V38" s="247" t="s">
        <v>1972</v>
      </c>
      <c r="W38" s="247" t="s">
        <v>1973</v>
      </c>
      <c r="X38" s="474"/>
      <c r="Y38" s="247" t="s">
        <v>1973</v>
      </c>
      <c r="Z38" s="242" t="s">
        <v>1973</v>
      </c>
      <c r="AA38" s="248" t="s">
        <v>1581</v>
      </c>
      <c r="AB38" s="471"/>
      <c r="AC38" s="471"/>
      <c r="AD38" s="476"/>
    </row>
    <row r="39" spans="1:30" s="469" customFormat="1" ht="35.1" customHeight="1">
      <c r="A39" s="242">
        <v>37</v>
      </c>
      <c r="B39" s="242" t="s">
        <v>334</v>
      </c>
      <c r="C39" s="242"/>
      <c r="D39" s="242" t="s">
        <v>334</v>
      </c>
      <c r="E39" s="242" t="s">
        <v>1967</v>
      </c>
      <c r="F39" s="243" t="s">
        <v>1810</v>
      </c>
      <c r="G39" s="243" t="s">
        <v>1810</v>
      </c>
      <c r="H39" s="244">
        <v>70</v>
      </c>
      <c r="I39" s="244">
        <v>1</v>
      </c>
      <c r="J39" s="470"/>
      <c r="K39" s="474" t="s">
        <v>1848</v>
      </c>
      <c r="L39" s="474" t="s">
        <v>1386</v>
      </c>
      <c r="M39" s="475" t="s">
        <v>1943</v>
      </c>
      <c r="N39" s="244" t="s">
        <v>1968</v>
      </c>
      <c r="O39" s="246"/>
      <c r="P39" s="246"/>
      <c r="Q39" s="247" t="s">
        <v>1969</v>
      </c>
      <c r="R39" s="472"/>
      <c r="S39" s="471"/>
      <c r="T39" s="471"/>
      <c r="U39" s="471"/>
      <c r="V39" s="247" t="s">
        <v>1972</v>
      </c>
      <c r="W39" s="247" t="s">
        <v>1973</v>
      </c>
      <c r="X39" s="474"/>
      <c r="Y39" s="247" t="s">
        <v>1973</v>
      </c>
      <c r="Z39" s="242" t="s">
        <v>1973</v>
      </c>
      <c r="AA39" s="248" t="s">
        <v>1581</v>
      </c>
      <c r="AB39" s="471"/>
      <c r="AC39" s="471"/>
      <c r="AD39" s="476"/>
    </row>
    <row r="40" spans="1:30" s="469" customFormat="1" ht="35.1" customHeight="1">
      <c r="A40" s="242">
        <v>38</v>
      </c>
      <c r="B40" s="242" t="s">
        <v>334</v>
      </c>
      <c r="C40" s="242"/>
      <c r="D40" s="242" t="s">
        <v>334</v>
      </c>
      <c r="E40" s="242" t="s">
        <v>1967</v>
      </c>
      <c r="F40" s="243" t="s">
        <v>1810</v>
      </c>
      <c r="G40" s="243" t="s">
        <v>1810</v>
      </c>
      <c r="H40" s="244">
        <v>70</v>
      </c>
      <c r="I40" s="244">
        <v>1</v>
      </c>
      <c r="J40" s="470"/>
      <c r="K40" s="474" t="s">
        <v>1849</v>
      </c>
      <c r="L40" s="474" t="s">
        <v>1386</v>
      </c>
      <c r="M40" s="475" t="s">
        <v>1952</v>
      </c>
      <c r="N40" s="244" t="s">
        <v>1968</v>
      </c>
      <c r="O40" s="246"/>
      <c r="P40" s="246"/>
      <c r="Q40" s="247" t="s">
        <v>1969</v>
      </c>
      <c r="R40" s="472"/>
      <c r="S40" s="471"/>
      <c r="T40" s="471"/>
      <c r="U40" s="471"/>
      <c r="V40" s="247" t="s">
        <v>1972</v>
      </c>
      <c r="W40" s="247" t="s">
        <v>1973</v>
      </c>
      <c r="X40" s="474"/>
      <c r="Y40" s="247" t="s">
        <v>1973</v>
      </c>
      <c r="Z40" s="242" t="s">
        <v>1973</v>
      </c>
      <c r="AA40" s="248" t="s">
        <v>1581</v>
      </c>
      <c r="AB40" s="471"/>
      <c r="AC40" s="471"/>
      <c r="AD40" s="476"/>
    </row>
    <row r="41" spans="1:30" s="469" customFormat="1" ht="35.1" customHeight="1">
      <c r="A41" s="242">
        <v>39</v>
      </c>
      <c r="B41" s="242" t="s">
        <v>334</v>
      </c>
      <c r="C41" s="242"/>
      <c r="D41" s="242" t="s">
        <v>334</v>
      </c>
      <c r="E41" s="242" t="s">
        <v>1967</v>
      </c>
      <c r="F41" s="243" t="s">
        <v>1810</v>
      </c>
      <c r="G41" s="243" t="s">
        <v>1810</v>
      </c>
      <c r="H41" s="244">
        <v>70</v>
      </c>
      <c r="I41" s="244">
        <v>1</v>
      </c>
      <c r="J41" s="470"/>
      <c r="K41" s="474" t="s">
        <v>1850</v>
      </c>
      <c r="L41" s="474" t="s">
        <v>1460</v>
      </c>
      <c r="M41" s="475" t="s">
        <v>1953</v>
      </c>
      <c r="N41" s="244" t="s">
        <v>1968</v>
      </c>
      <c r="O41" s="246"/>
      <c r="P41" s="246"/>
      <c r="Q41" s="247" t="s">
        <v>1969</v>
      </c>
      <c r="R41" s="472"/>
      <c r="S41" s="471"/>
      <c r="T41" s="471"/>
      <c r="U41" s="471"/>
      <c r="V41" s="247" t="s">
        <v>1972</v>
      </c>
      <c r="W41" s="247" t="s">
        <v>1973</v>
      </c>
      <c r="X41" s="474"/>
      <c r="Y41" s="247" t="s">
        <v>1973</v>
      </c>
      <c r="Z41" s="242" t="s">
        <v>1973</v>
      </c>
      <c r="AA41" s="248" t="s">
        <v>1581</v>
      </c>
      <c r="AB41" s="471"/>
      <c r="AC41" s="471"/>
      <c r="AD41" s="476"/>
    </row>
    <row r="42" spans="1:30" s="469" customFormat="1" ht="35.1" customHeight="1">
      <c r="A42" s="242">
        <v>40</v>
      </c>
      <c r="B42" s="242" t="s">
        <v>334</v>
      </c>
      <c r="C42" s="242"/>
      <c r="D42" s="242" t="s">
        <v>334</v>
      </c>
      <c r="E42" s="242" t="s">
        <v>1967</v>
      </c>
      <c r="F42" s="243" t="s">
        <v>1810</v>
      </c>
      <c r="G42" s="243" t="s">
        <v>1810</v>
      </c>
      <c r="H42" s="244">
        <v>70</v>
      </c>
      <c r="I42" s="244">
        <v>1</v>
      </c>
      <c r="J42" s="470"/>
      <c r="K42" s="474" t="s">
        <v>1851</v>
      </c>
      <c r="L42" s="474" t="s">
        <v>318</v>
      </c>
      <c r="M42" s="475" t="s">
        <v>1954</v>
      </c>
      <c r="N42" s="244" t="s">
        <v>1968</v>
      </c>
      <c r="O42" s="246"/>
      <c r="P42" s="246"/>
      <c r="Q42" s="247" t="s">
        <v>1969</v>
      </c>
      <c r="R42" s="472"/>
      <c r="S42" s="471"/>
      <c r="T42" s="471"/>
      <c r="U42" s="471"/>
      <c r="V42" s="247" t="s">
        <v>1972</v>
      </c>
      <c r="W42" s="247" t="s">
        <v>1973</v>
      </c>
      <c r="X42" s="474"/>
      <c r="Y42" s="247" t="s">
        <v>1973</v>
      </c>
      <c r="Z42" s="242" t="s">
        <v>1973</v>
      </c>
      <c r="AA42" s="248" t="s">
        <v>1581</v>
      </c>
      <c r="AB42" s="471"/>
      <c r="AC42" s="471"/>
      <c r="AD42" s="476"/>
    </row>
    <row r="43" spans="1:30" s="469" customFormat="1" ht="35.1" customHeight="1">
      <c r="A43" s="242">
        <v>41</v>
      </c>
      <c r="B43" s="242" t="s">
        <v>334</v>
      </c>
      <c r="C43" s="242"/>
      <c r="D43" s="242" t="s">
        <v>334</v>
      </c>
      <c r="E43" s="242" t="s">
        <v>1967</v>
      </c>
      <c r="F43" s="243" t="s">
        <v>1810</v>
      </c>
      <c r="G43" s="243" t="s">
        <v>1810</v>
      </c>
      <c r="H43" s="244">
        <v>70</v>
      </c>
      <c r="I43" s="244">
        <v>1</v>
      </c>
      <c r="J43" s="470"/>
      <c r="K43" s="474"/>
      <c r="L43" s="474" t="s">
        <v>1853</v>
      </c>
      <c r="M43" s="475">
        <v>0</v>
      </c>
      <c r="N43" s="244" t="s">
        <v>1968</v>
      </c>
      <c r="O43" s="246"/>
      <c r="P43" s="246"/>
      <c r="Q43" s="247" t="s">
        <v>1969</v>
      </c>
      <c r="R43" s="472"/>
      <c r="S43" s="471"/>
      <c r="T43" s="471"/>
      <c r="U43" s="471"/>
      <c r="V43" s="247" t="s">
        <v>1972</v>
      </c>
      <c r="W43" s="247" t="s">
        <v>1973</v>
      </c>
      <c r="X43" s="474"/>
      <c r="Y43" s="247" t="s">
        <v>1973</v>
      </c>
      <c r="Z43" s="242" t="s">
        <v>1973</v>
      </c>
      <c r="AA43" s="248" t="s">
        <v>1581</v>
      </c>
      <c r="AB43" s="471"/>
      <c r="AC43" s="471"/>
      <c r="AD43" s="476"/>
    </row>
    <row r="44" spans="1:30" s="469" customFormat="1" ht="35.1" customHeight="1">
      <c r="A44" s="242">
        <v>42</v>
      </c>
      <c r="B44" s="242" t="s">
        <v>334</v>
      </c>
      <c r="C44" s="242"/>
      <c r="D44" s="242" t="s">
        <v>334</v>
      </c>
      <c r="E44" s="242" t="s">
        <v>1967</v>
      </c>
      <c r="F44" s="243" t="s">
        <v>1810</v>
      </c>
      <c r="G44" s="243" t="s">
        <v>1810</v>
      </c>
      <c r="H44" s="244">
        <v>70</v>
      </c>
      <c r="I44" s="244">
        <v>1</v>
      </c>
      <c r="J44" s="470"/>
      <c r="K44" s="474" t="s">
        <v>1854</v>
      </c>
      <c r="L44" s="474" t="s">
        <v>1444</v>
      </c>
      <c r="M44" s="475" t="s">
        <v>1940</v>
      </c>
      <c r="N44" s="244" t="s">
        <v>1968</v>
      </c>
      <c r="O44" s="246"/>
      <c r="P44" s="246"/>
      <c r="Q44" s="247" t="s">
        <v>1969</v>
      </c>
      <c r="R44" s="472"/>
      <c r="S44" s="471"/>
      <c r="T44" s="471"/>
      <c r="U44" s="471"/>
      <c r="V44" s="247" t="s">
        <v>1972</v>
      </c>
      <c r="W44" s="247" t="s">
        <v>1973</v>
      </c>
      <c r="X44" s="474"/>
      <c r="Y44" s="247" t="s">
        <v>1973</v>
      </c>
      <c r="Z44" s="242" t="s">
        <v>1973</v>
      </c>
      <c r="AA44" s="248" t="s">
        <v>1581</v>
      </c>
      <c r="AB44" s="471"/>
      <c r="AC44" s="471"/>
      <c r="AD44" s="476"/>
    </row>
    <row r="45" spans="1:30" s="469" customFormat="1" ht="35.1" customHeight="1">
      <c r="A45" s="242">
        <v>43</v>
      </c>
      <c r="B45" s="242" t="s">
        <v>334</v>
      </c>
      <c r="C45" s="242"/>
      <c r="D45" s="242" t="s">
        <v>334</v>
      </c>
      <c r="E45" s="242" t="s">
        <v>1967</v>
      </c>
      <c r="F45" s="243" t="s">
        <v>1810</v>
      </c>
      <c r="G45" s="243" t="s">
        <v>1810</v>
      </c>
      <c r="H45" s="244">
        <v>70</v>
      </c>
      <c r="I45" s="244">
        <v>1</v>
      </c>
      <c r="J45" s="470"/>
      <c r="K45" s="474" t="s">
        <v>1840</v>
      </c>
      <c r="L45" s="474" t="s">
        <v>1444</v>
      </c>
      <c r="M45" s="475" t="s">
        <v>1950</v>
      </c>
      <c r="N45" s="244" t="s">
        <v>1968</v>
      </c>
      <c r="O45" s="246"/>
      <c r="P45" s="246"/>
      <c r="Q45" s="247" t="s">
        <v>1969</v>
      </c>
      <c r="R45" s="472"/>
      <c r="S45" s="471"/>
      <c r="T45" s="471"/>
      <c r="U45" s="471"/>
      <c r="V45" s="247" t="s">
        <v>1972</v>
      </c>
      <c r="W45" s="247" t="s">
        <v>1973</v>
      </c>
      <c r="X45" s="474"/>
      <c r="Y45" s="247" t="s">
        <v>1973</v>
      </c>
      <c r="Z45" s="242" t="s">
        <v>1973</v>
      </c>
      <c r="AA45" s="248" t="s">
        <v>1581</v>
      </c>
      <c r="AB45" s="471"/>
      <c r="AC45" s="471"/>
      <c r="AD45" s="476"/>
    </row>
    <row r="46" spans="1:30" s="469" customFormat="1" ht="35.1" customHeight="1">
      <c r="A46" s="242">
        <v>44</v>
      </c>
      <c r="B46" s="242" t="s">
        <v>334</v>
      </c>
      <c r="C46" s="242"/>
      <c r="D46" s="242" t="s">
        <v>334</v>
      </c>
      <c r="E46" s="242" t="s">
        <v>1967</v>
      </c>
      <c r="F46" s="243" t="s">
        <v>1810</v>
      </c>
      <c r="G46" s="243" t="s">
        <v>1810</v>
      </c>
      <c r="H46" s="244">
        <v>70</v>
      </c>
      <c r="I46" s="244">
        <v>1</v>
      </c>
      <c r="J46" s="470"/>
      <c r="K46" s="474" t="s">
        <v>1855</v>
      </c>
      <c r="L46" s="474" t="s">
        <v>1531</v>
      </c>
      <c r="M46" s="475" t="s">
        <v>1940</v>
      </c>
      <c r="N46" s="244" t="s">
        <v>1968</v>
      </c>
      <c r="O46" s="246"/>
      <c r="P46" s="246"/>
      <c r="Q46" s="247" t="s">
        <v>1969</v>
      </c>
      <c r="R46" s="472"/>
      <c r="S46" s="471"/>
      <c r="T46" s="471"/>
      <c r="U46" s="471"/>
      <c r="V46" s="247" t="s">
        <v>1972</v>
      </c>
      <c r="W46" s="247" t="s">
        <v>1973</v>
      </c>
      <c r="X46" s="474"/>
      <c r="Y46" s="247" t="s">
        <v>1973</v>
      </c>
      <c r="Z46" s="242" t="s">
        <v>1973</v>
      </c>
      <c r="AA46" s="248" t="s">
        <v>1581</v>
      </c>
      <c r="AB46" s="471"/>
      <c r="AC46" s="471"/>
      <c r="AD46" s="476"/>
    </row>
    <row r="47" spans="1:30" s="469" customFormat="1" ht="35.1" customHeight="1">
      <c r="A47" s="242">
        <v>45</v>
      </c>
      <c r="B47" s="242" t="s">
        <v>334</v>
      </c>
      <c r="C47" s="242"/>
      <c r="D47" s="242" t="s">
        <v>334</v>
      </c>
      <c r="E47" s="242" t="s">
        <v>1967</v>
      </c>
      <c r="F47" s="243" t="s">
        <v>1810</v>
      </c>
      <c r="G47" s="243" t="s">
        <v>1810</v>
      </c>
      <c r="H47" s="244">
        <v>70</v>
      </c>
      <c r="I47" s="244">
        <v>1</v>
      </c>
      <c r="J47" s="470"/>
      <c r="K47" s="474" t="s">
        <v>1856</v>
      </c>
      <c r="L47" s="474" t="s">
        <v>1857</v>
      </c>
      <c r="M47" s="475" t="s">
        <v>1955</v>
      </c>
      <c r="N47" s="244" t="s">
        <v>1968</v>
      </c>
      <c r="O47" s="246"/>
      <c r="P47" s="246"/>
      <c r="Q47" s="247" t="s">
        <v>1969</v>
      </c>
      <c r="R47" s="472"/>
      <c r="S47" s="471"/>
      <c r="T47" s="471"/>
      <c r="U47" s="471"/>
      <c r="V47" s="247" t="s">
        <v>1972</v>
      </c>
      <c r="W47" s="247" t="s">
        <v>1973</v>
      </c>
      <c r="X47" s="474"/>
      <c r="Y47" s="247" t="s">
        <v>1973</v>
      </c>
      <c r="Z47" s="242" t="s">
        <v>1973</v>
      </c>
      <c r="AA47" s="248" t="s">
        <v>1581</v>
      </c>
      <c r="AB47" s="471"/>
      <c r="AC47" s="471"/>
      <c r="AD47" s="476"/>
    </row>
    <row r="48" spans="1:30" s="469" customFormat="1" ht="35.1" customHeight="1">
      <c r="A48" s="242">
        <v>46</v>
      </c>
      <c r="B48" s="242" t="s">
        <v>334</v>
      </c>
      <c r="C48" s="242"/>
      <c r="D48" s="242" t="s">
        <v>334</v>
      </c>
      <c r="E48" s="242" t="s">
        <v>1967</v>
      </c>
      <c r="F48" s="243" t="s">
        <v>1810</v>
      </c>
      <c r="G48" s="243" t="s">
        <v>1810</v>
      </c>
      <c r="H48" s="244">
        <v>70</v>
      </c>
      <c r="I48" s="244">
        <v>1</v>
      </c>
      <c r="J48" s="470"/>
      <c r="K48" s="474" t="s">
        <v>1858</v>
      </c>
      <c r="L48" s="474" t="s">
        <v>1859</v>
      </c>
      <c r="M48" s="475" t="s">
        <v>1941</v>
      </c>
      <c r="N48" s="244" t="s">
        <v>1968</v>
      </c>
      <c r="O48" s="246"/>
      <c r="P48" s="246"/>
      <c r="Q48" s="247" t="s">
        <v>1969</v>
      </c>
      <c r="R48" s="472"/>
      <c r="S48" s="471"/>
      <c r="T48" s="471"/>
      <c r="U48" s="471"/>
      <c r="V48" s="247" t="s">
        <v>1972</v>
      </c>
      <c r="W48" s="247" t="s">
        <v>1973</v>
      </c>
      <c r="X48" s="474"/>
      <c r="Y48" s="247" t="s">
        <v>1973</v>
      </c>
      <c r="Z48" s="242" t="s">
        <v>1973</v>
      </c>
      <c r="AA48" s="248" t="s">
        <v>1581</v>
      </c>
      <c r="AB48" s="471"/>
      <c r="AC48" s="471"/>
      <c r="AD48" s="476"/>
    </row>
    <row r="49" spans="1:30" s="469" customFormat="1" ht="35.1" customHeight="1">
      <c r="A49" s="242">
        <v>47</v>
      </c>
      <c r="B49" s="242" t="s">
        <v>334</v>
      </c>
      <c r="C49" s="242"/>
      <c r="D49" s="242" t="s">
        <v>334</v>
      </c>
      <c r="E49" s="242" t="s">
        <v>1967</v>
      </c>
      <c r="F49" s="243" t="s">
        <v>1810</v>
      </c>
      <c r="G49" s="243" t="s">
        <v>1810</v>
      </c>
      <c r="H49" s="244">
        <v>70</v>
      </c>
      <c r="I49" s="244">
        <v>1</v>
      </c>
      <c r="J49" s="470"/>
      <c r="K49" s="474" t="s">
        <v>1860</v>
      </c>
      <c r="L49" s="474" t="s">
        <v>1861</v>
      </c>
      <c r="M49" s="475" t="s">
        <v>1956</v>
      </c>
      <c r="N49" s="244" t="s">
        <v>1968</v>
      </c>
      <c r="O49" s="246"/>
      <c r="P49" s="246"/>
      <c r="Q49" s="247" t="s">
        <v>1969</v>
      </c>
      <c r="R49" s="472"/>
      <c r="S49" s="471"/>
      <c r="T49" s="471"/>
      <c r="U49" s="471"/>
      <c r="V49" s="247" t="s">
        <v>1972</v>
      </c>
      <c r="W49" s="247" t="s">
        <v>1973</v>
      </c>
      <c r="X49" s="474"/>
      <c r="Y49" s="247" t="s">
        <v>1973</v>
      </c>
      <c r="Z49" s="242" t="s">
        <v>1973</v>
      </c>
      <c r="AA49" s="248" t="s">
        <v>1581</v>
      </c>
      <c r="AB49" s="471"/>
      <c r="AC49" s="471"/>
      <c r="AD49" s="476"/>
    </row>
    <row r="50" spans="1:30" s="469" customFormat="1" ht="35.1" customHeight="1">
      <c r="A50" s="242">
        <v>48</v>
      </c>
      <c r="B50" s="242" t="s">
        <v>334</v>
      </c>
      <c r="C50" s="242"/>
      <c r="D50" s="242" t="s">
        <v>334</v>
      </c>
      <c r="E50" s="242" t="s">
        <v>1967</v>
      </c>
      <c r="F50" s="243" t="s">
        <v>1810</v>
      </c>
      <c r="G50" s="243" t="s">
        <v>1810</v>
      </c>
      <c r="H50" s="244">
        <v>70</v>
      </c>
      <c r="I50" s="244">
        <v>1</v>
      </c>
      <c r="J50" s="470"/>
      <c r="K50" s="474" t="s">
        <v>1862</v>
      </c>
      <c r="L50" s="474" t="s">
        <v>1863</v>
      </c>
      <c r="M50" s="475">
        <v>0</v>
      </c>
      <c r="N50" s="244" t="s">
        <v>1968</v>
      </c>
      <c r="O50" s="246"/>
      <c r="P50" s="246"/>
      <c r="Q50" s="247" t="s">
        <v>1969</v>
      </c>
      <c r="R50" s="472"/>
      <c r="S50" s="471"/>
      <c r="T50" s="471"/>
      <c r="U50" s="471"/>
      <c r="V50" s="247" t="s">
        <v>1972</v>
      </c>
      <c r="W50" s="247" t="s">
        <v>1973</v>
      </c>
      <c r="X50" s="474"/>
      <c r="Y50" s="247" t="s">
        <v>1973</v>
      </c>
      <c r="Z50" s="242" t="s">
        <v>1973</v>
      </c>
      <c r="AA50" s="248" t="s">
        <v>1581</v>
      </c>
      <c r="AB50" s="471"/>
      <c r="AC50" s="471"/>
      <c r="AD50" s="476"/>
    </row>
    <row r="51" spans="1:30" s="469" customFormat="1" ht="35.1" customHeight="1">
      <c r="A51" s="242">
        <v>49</v>
      </c>
      <c r="B51" s="242" t="s">
        <v>334</v>
      </c>
      <c r="C51" s="242"/>
      <c r="D51" s="242" t="s">
        <v>334</v>
      </c>
      <c r="E51" s="242" t="s">
        <v>1967</v>
      </c>
      <c r="F51" s="243" t="s">
        <v>1810</v>
      </c>
      <c r="G51" s="243" t="s">
        <v>1810</v>
      </c>
      <c r="H51" s="244">
        <v>70</v>
      </c>
      <c r="I51" s="244">
        <v>1</v>
      </c>
      <c r="J51" s="470"/>
      <c r="K51" s="474"/>
      <c r="L51" s="474" t="s">
        <v>1464</v>
      </c>
      <c r="M51" s="475">
        <v>0</v>
      </c>
      <c r="N51" s="244" t="s">
        <v>1968</v>
      </c>
      <c r="O51" s="246"/>
      <c r="P51" s="246"/>
      <c r="Q51" s="247" t="s">
        <v>1969</v>
      </c>
      <c r="R51" s="472"/>
      <c r="S51" s="471"/>
      <c r="T51" s="471"/>
      <c r="U51" s="471"/>
      <c r="V51" s="247" t="s">
        <v>1972</v>
      </c>
      <c r="W51" s="247" t="s">
        <v>1973</v>
      </c>
      <c r="X51" s="474"/>
      <c r="Y51" s="247" t="s">
        <v>1973</v>
      </c>
      <c r="Z51" s="242" t="s">
        <v>1973</v>
      </c>
      <c r="AA51" s="248" t="s">
        <v>1581</v>
      </c>
      <c r="AB51" s="471"/>
      <c r="AC51" s="471"/>
      <c r="AD51" s="476"/>
    </row>
    <row r="52" spans="1:30" s="469" customFormat="1" ht="35.1" customHeight="1">
      <c r="A52" s="242">
        <v>50</v>
      </c>
      <c r="B52" s="242" t="s">
        <v>334</v>
      </c>
      <c r="C52" s="242"/>
      <c r="D52" s="242" t="s">
        <v>334</v>
      </c>
      <c r="E52" s="242" t="s">
        <v>1967</v>
      </c>
      <c r="F52" s="243" t="s">
        <v>1810</v>
      </c>
      <c r="G52" s="243" t="s">
        <v>1810</v>
      </c>
      <c r="H52" s="244">
        <v>70</v>
      </c>
      <c r="I52" s="244">
        <v>1</v>
      </c>
      <c r="J52" s="470"/>
      <c r="K52" s="474" t="s">
        <v>1864</v>
      </c>
      <c r="L52" s="474" t="s">
        <v>1852</v>
      </c>
      <c r="M52" s="475" t="s">
        <v>1944</v>
      </c>
      <c r="N52" s="244" t="s">
        <v>1968</v>
      </c>
      <c r="O52" s="246"/>
      <c r="P52" s="246"/>
      <c r="Q52" s="247" t="s">
        <v>1969</v>
      </c>
      <c r="R52" s="472"/>
      <c r="S52" s="471"/>
      <c r="T52" s="471"/>
      <c r="U52" s="471"/>
      <c r="V52" s="247" t="s">
        <v>1972</v>
      </c>
      <c r="W52" s="247" t="s">
        <v>1973</v>
      </c>
      <c r="X52" s="474"/>
      <c r="Y52" s="247" t="s">
        <v>1973</v>
      </c>
      <c r="Z52" s="242" t="s">
        <v>1973</v>
      </c>
      <c r="AA52" s="248" t="s">
        <v>1581</v>
      </c>
      <c r="AB52" s="471"/>
      <c r="AC52" s="471"/>
      <c r="AD52" s="476"/>
    </row>
    <row r="53" spans="1:30" s="469" customFormat="1" ht="35.1" customHeight="1">
      <c r="A53" s="242">
        <v>51</v>
      </c>
      <c r="B53" s="242" t="s">
        <v>334</v>
      </c>
      <c r="C53" s="242"/>
      <c r="D53" s="242" t="s">
        <v>334</v>
      </c>
      <c r="E53" s="242" t="s">
        <v>1967</v>
      </c>
      <c r="F53" s="243" t="s">
        <v>1810</v>
      </c>
      <c r="G53" s="243" t="s">
        <v>1810</v>
      </c>
      <c r="H53" s="244">
        <v>70</v>
      </c>
      <c r="I53" s="244">
        <v>1</v>
      </c>
      <c r="J53" s="470"/>
      <c r="K53" s="474" t="s">
        <v>1865</v>
      </c>
      <c r="L53" s="474" t="s">
        <v>1866</v>
      </c>
      <c r="M53" s="475" t="s">
        <v>1944</v>
      </c>
      <c r="N53" s="244" t="s">
        <v>1968</v>
      </c>
      <c r="O53" s="246"/>
      <c r="P53" s="246"/>
      <c r="Q53" s="247" t="s">
        <v>1969</v>
      </c>
      <c r="R53" s="472"/>
      <c r="S53" s="471"/>
      <c r="T53" s="471"/>
      <c r="U53" s="471"/>
      <c r="V53" s="247" t="s">
        <v>1972</v>
      </c>
      <c r="W53" s="247" t="s">
        <v>1973</v>
      </c>
      <c r="X53" s="474"/>
      <c r="Y53" s="247" t="s">
        <v>1973</v>
      </c>
      <c r="Z53" s="242" t="s">
        <v>1973</v>
      </c>
      <c r="AA53" s="248" t="s">
        <v>1581</v>
      </c>
      <c r="AB53" s="471"/>
      <c r="AC53" s="471"/>
      <c r="AD53" s="476"/>
    </row>
    <row r="54" spans="1:30" s="469" customFormat="1" ht="35.1" customHeight="1">
      <c r="A54" s="242">
        <v>52</v>
      </c>
      <c r="B54" s="242" t="s">
        <v>334</v>
      </c>
      <c r="C54" s="242"/>
      <c r="D54" s="242" t="s">
        <v>334</v>
      </c>
      <c r="E54" s="242" t="s">
        <v>1967</v>
      </c>
      <c r="F54" s="243" t="s">
        <v>1810</v>
      </c>
      <c r="G54" s="243" t="s">
        <v>1810</v>
      </c>
      <c r="H54" s="244">
        <v>70</v>
      </c>
      <c r="I54" s="244">
        <v>1</v>
      </c>
      <c r="J54" s="470"/>
      <c r="K54" s="474" t="s">
        <v>1867</v>
      </c>
      <c r="L54" s="474" t="s">
        <v>1866</v>
      </c>
      <c r="M54" s="475" t="s">
        <v>1954</v>
      </c>
      <c r="N54" s="244" t="s">
        <v>1968</v>
      </c>
      <c r="O54" s="246"/>
      <c r="P54" s="246"/>
      <c r="Q54" s="247" t="s">
        <v>1969</v>
      </c>
      <c r="R54" s="472"/>
      <c r="S54" s="471"/>
      <c r="T54" s="471"/>
      <c r="U54" s="471"/>
      <c r="V54" s="247" t="s">
        <v>1972</v>
      </c>
      <c r="W54" s="247" t="s">
        <v>1973</v>
      </c>
      <c r="X54" s="474"/>
      <c r="Y54" s="247" t="s">
        <v>1973</v>
      </c>
      <c r="Z54" s="242" t="s">
        <v>1973</v>
      </c>
      <c r="AA54" s="248" t="s">
        <v>1581</v>
      </c>
      <c r="AB54" s="471"/>
      <c r="AC54" s="471"/>
      <c r="AD54" s="476"/>
    </row>
    <row r="55" spans="1:30" s="469" customFormat="1" ht="35.1" customHeight="1">
      <c r="A55" s="242">
        <v>53</v>
      </c>
      <c r="B55" s="242" t="s">
        <v>334</v>
      </c>
      <c r="C55" s="242"/>
      <c r="D55" s="242" t="s">
        <v>334</v>
      </c>
      <c r="E55" s="242" t="s">
        <v>1967</v>
      </c>
      <c r="F55" s="243" t="s">
        <v>1810</v>
      </c>
      <c r="G55" s="243" t="s">
        <v>1810</v>
      </c>
      <c r="H55" s="244">
        <v>70</v>
      </c>
      <c r="I55" s="244">
        <v>1</v>
      </c>
      <c r="J55" s="470"/>
      <c r="K55" s="474" t="s">
        <v>1868</v>
      </c>
      <c r="L55" s="474" t="s">
        <v>1535</v>
      </c>
      <c r="M55" s="475" t="s">
        <v>1947</v>
      </c>
      <c r="N55" s="244" t="s">
        <v>1968</v>
      </c>
      <c r="O55" s="246"/>
      <c r="P55" s="246"/>
      <c r="Q55" s="247" t="s">
        <v>1969</v>
      </c>
      <c r="R55" s="472"/>
      <c r="S55" s="471"/>
      <c r="T55" s="471"/>
      <c r="U55" s="471"/>
      <c r="V55" s="247" t="s">
        <v>1972</v>
      </c>
      <c r="W55" s="247" t="s">
        <v>1973</v>
      </c>
      <c r="X55" s="474"/>
      <c r="Y55" s="247" t="s">
        <v>1973</v>
      </c>
      <c r="Z55" s="242" t="s">
        <v>1973</v>
      </c>
      <c r="AA55" s="248" t="s">
        <v>1581</v>
      </c>
      <c r="AB55" s="471"/>
      <c r="AC55" s="471"/>
      <c r="AD55" s="476"/>
    </row>
    <row r="56" spans="1:30" s="249" customFormat="1" ht="24.95" customHeight="1">
      <c r="A56" s="242">
        <v>54</v>
      </c>
      <c r="B56" s="242" t="s">
        <v>334</v>
      </c>
      <c r="C56" s="242"/>
      <c r="D56" s="242" t="s">
        <v>334</v>
      </c>
      <c r="E56" s="242" t="s">
        <v>1967</v>
      </c>
      <c r="F56" s="243" t="s">
        <v>1810</v>
      </c>
      <c r="G56" s="243" t="s">
        <v>1810</v>
      </c>
      <c r="H56" s="244">
        <v>70</v>
      </c>
      <c r="I56" s="244">
        <v>1</v>
      </c>
      <c r="J56" s="244"/>
      <c r="K56" s="243" t="s">
        <v>1869</v>
      </c>
      <c r="L56" s="243" t="s">
        <v>1870</v>
      </c>
      <c r="M56" s="243" t="s">
        <v>1951</v>
      </c>
      <c r="N56" s="244" t="s">
        <v>1968</v>
      </c>
      <c r="O56" s="246"/>
      <c r="P56" s="246"/>
      <c r="Q56" s="247" t="s">
        <v>1969</v>
      </c>
      <c r="R56" s="247"/>
      <c r="S56" s="247"/>
      <c r="T56" s="247"/>
      <c r="U56" s="247"/>
      <c r="V56" s="247" t="s">
        <v>1972</v>
      </c>
      <c r="W56" s="247" t="s">
        <v>1973</v>
      </c>
      <c r="X56" s="250"/>
      <c r="Y56" s="247" t="s">
        <v>1973</v>
      </c>
      <c r="Z56" s="242" t="s">
        <v>1973</v>
      </c>
      <c r="AA56" s="248" t="s">
        <v>1581</v>
      </c>
      <c r="AB56" s="242"/>
      <c r="AC56" s="242"/>
      <c r="AD56" s="242"/>
    </row>
    <row r="57" spans="1:30" s="249" customFormat="1" ht="24.95" customHeight="1">
      <c r="A57" s="242">
        <v>55</v>
      </c>
      <c r="B57" s="242" t="s">
        <v>334</v>
      </c>
      <c r="C57" s="242"/>
      <c r="D57" s="242" t="s">
        <v>334</v>
      </c>
      <c r="E57" s="242" t="s">
        <v>1967</v>
      </c>
      <c r="F57" s="243" t="s">
        <v>1810</v>
      </c>
      <c r="G57" s="243" t="s">
        <v>1810</v>
      </c>
      <c r="H57" s="244">
        <v>70</v>
      </c>
      <c r="I57" s="244">
        <v>1</v>
      </c>
      <c r="J57" s="244"/>
      <c r="K57" s="245" t="s">
        <v>1871</v>
      </c>
      <c r="L57" s="243" t="s">
        <v>317</v>
      </c>
      <c r="M57" s="243" t="s">
        <v>1944</v>
      </c>
      <c r="N57" s="244" t="s">
        <v>1968</v>
      </c>
      <c r="O57" s="246"/>
      <c r="P57" s="246"/>
      <c r="Q57" s="247" t="s">
        <v>1969</v>
      </c>
      <c r="R57" s="247"/>
      <c r="S57" s="247"/>
      <c r="T57" s="247"/>
      <c r="U57" s="247"/>
      <c r="V57" s="247" t="s">
        <v>1972</v>
      </c>
      <c r="W57" s="247" t="s">
        <v>1973</v>
      </c>
      <c r="X57" s="243"/>
      <c r="Y57" s="247" t="s">
        <v>1973</v>
      </c>
      <c r="Z57" s="242" t="s">
        <v>1973</v>
      </c>
      <c r="AA57" s="248" t="s">
        <v>1581</v>
      </c>
      <c r="AB57" s="242"/>
      <c r="AC57" s="242"/>
      <c r="AD57" s="242"/>
    </row>
    <row r="58" spans="1:30" s="249" customFormat="1" ht="24.95" customHeight="1">
      <c r="A58" s="242">
        <v>56</v>
      </c>
      <c r="B58" s="242" t="s">
        <v>334</v>
      </c>
      <c r="C58" s="242"/>
      <c r="D58" s="242" t="s">
        <v>334</v>
      </c>
      <c r="E58" s="242" t="s">
        <v>1967</v>
      </c>
      <c r="F58" s="243" t="s">
        <v>1810</v>
      </c>
      <c r="G58" s="243" t="s">
        <v>1810</v>
      </c>
      <c r="H58" s="244">
        <v>70</v>
      </c>
      <c r="I58" s="244">
        <v>1</v>
      </c>
      <c r="J58" s="244"/>
      <c r="K58" s="245" t="s">
        <v>1872</v>
      </c>
      <c r="L58" s="243" t="s">
        <v>1873</v>
      </c>
      <c r="M58" s="243" t="s">
        <v>1957</v>
      </c>
      <c r="N58" s="244" t="s">
        <v>1968</v>
      </c>
      <c r="O58" s="246"/>
      <c r="P58" s="246"/>
      <c r="Q58" s="247" t="s">
        <v>1969</v>
      </c>
      <c r="R58" s="247"/>
      <c r="S58" s="247"/>
      <c r="T58" s="247"/>
      <c r="U58" s="247"/>
      <c r="V58" s="247" t="s">
        <v>1972</v>
      </c>
      <c r="W58" s="247" t="s">
        <v>1973</v>
      </c>
      <c r="X58" s="243"/>
      <c r="Y58" s="247" t="s">
        <v>1973</v>
      </c>
      <c r="Z58" s="242" t="s">
        <v>1973</v>
      </c>
      <c r="AA58" s="248" t="s">
        <v>1581</v>
      </c>
      <c r="AB58" s="242"/>
      <c r="AC58" s="242"/>
      <c r="AD58" s="242"/>
    </row>
    <row r="59" spans="1:30" s="249" customFormat="1" ht="24.95" customHeight="1">
      <c r="A59" s="242">
        <v>57</v>
      </c>
      <c r="B59" s="242" t="s">
        <v>334</v>
      </c>
      <c r="C59" s="242"/>
      <c r="D59" s="242" t="s">
        <v>334</v>
      </c>
      <c r="E59" s="242" t="s">
        <v>1967</v>
      </c>
      <c r="F59" s="243" t="s">
        <v>1810</v>
      </c>
      <c r="G59" s="243" t="s">
        <v>1810</v>
      </c>
      <c r="H59" s="244">
        <v>70</v>
      </c>
      <c r="I59" s="244">
        <v>1</v>
      </c>
      <c r="J59" s="244"/>
      <c r="K59" s="245" t="s">
        <v>1874</v>
      </c>
      <c r="L59" s="243" t="s">
        <v>1873</v>
      </c>
      <c r="M59" s="243" t="s">
        <v>1953</v>
      </c>
      <c r="N59" s="244" t="s">
        <v>1968</v>
      </c>
      <c r="O59" s="246"/>
      <c r="P59" s="246"/>
      <c r="Q59" s="247" t="s">
        <v>1969</v>
      </c>
      <c r="R59" s="247"/>
      <c r="S59" s="247"/>
      <c r="T59" s="247"/>
      <c r="U59" s="247"/>
      <c r="V59" s="247" t="s">
        <v>1972</v>
      </c>
      <c r="W59" s="247" t="s">
        <v>1973</v>
      </c>
      <c r="X59" s="243"/>
      <c r="Y59" s="247" t="s">
        <v>1973</v>
      </c>
      <c r="Z59" s="242" t="s">
        <v>1973</v>
      </c>
      <c r="AA59" s="248" t="s">
        <v>1581</v>
      </c>
      <c r="AB59" s="242"/>
      <c r="AC59" s="242"/>
      <c r="AD59" s="242"/>
    </row>
    <row r="60" spans="1:30" s="249" customFormat="1" ht="24.95" customHeight="1">
      <c r="A60" s="242">
        <v>58</v>
      </c>
      <c r="B60" s="242" t="s">
        <v>334</v>
      </c>
      <c r="C60" s="242"/>
      <c r="D60" s="242" t="s">
        <v>334</v>
      </c>
      <c r="E60" s="242" t="s">
        <v>1967</v>
      </c>
      <c r="F60" s="243" t="s">
        <v>1810</v>
      </c>
      <c r="G60" s="243" t="s">
        <v>1810</v>
      </c>
      <c r="H60" s="244">
        <v>70</v>
      </c>
      <c r="I60" s="244">
        <v>1</v>
      </c>
      <c r="J60" s="244"/>
      <c r="K60" s="245" t="s">
        <v>1875</v>
      </c>
      <c r="L60" s="243" t="s">
        <v>1876</v>
      </c>
      <c r="M60" s="243" t="s">
        <v>1184</v>
      </c>
      <c r="N60" s="244" t="s">
        <v>1968</v>
      </c>
      <c r="O60" s="246"/>
      <c r="P60" s="246"/>
      <c r="Q60" s="247" t="s">
        <v>1969</v>
      </c>
      <c r="R60" s="247"/>
      <c r="S60" s="247"/>
      <c r="T60" s="247"/>
      <c r="U60" s="247"/>
      <c r="V60" s="247" t="s">
        <v>1972</v>
      </c>
      <c r="W60" s="247" t="s">
        <v>1973</v>
      </c>
      <c r="X60" s="243"/>
      <c r="Y60" s="247" t="s">
        <v>1973</v>
      </c>
      <c r="Z60" s="242" t="s">
        <v>1973</v>
      </c>
      <c r="AA60" s="248" t="s">
        <v>1581</v>
      </c>
      <c r="AB60" s="242"/>
      <c r="AC60" s="242"/>
      <c r="AD60" s="242"/>
    </row>
    <row r="61" spans="1:30" s="249" customFormat="1" ht="24.95" customHeight="1">
      <c r="A61" s="242">
        <v>59</v>
      </c>
      <c r="B61" s="242" t="s">
        <v>334</v>
      </c>
      <c r="C61" s="242"/>
      <c r="D61" s="242" t="s">
        <v>334</v>
      </c>
      <c r="E61" s="242" t="s">
        <v>1967</v>
      </c>
      <c r="F61" s="243" t="s">
        <v>1810</v>
      </c>
      <c r="G61" s="243" t="s">
        <v>1810</v>
      </c>
      <c r="H61" s="244">
        <v>70</v>
      </c>
      <c r="I61" s="244">
        <v>1</v>
      </c>
      <c r="J61" s="244"/>
      <c r="K61" s="245" t="s">
        <v>1877</v>
      </c>
      <c r="L61" s="243" t="s">
        <v>1518</v>
      </c>
      <c r="M61" s="243" t="s">
        <v>1940</v>
      </c>
      <c r="N61" s="244" t="s">
        <v>1968</v>
      </c>
      <c r="O61" s="246"/>
      <c r="P61" s="246"/>
      <c r="Q61" s="247" t="s">
        <v>1969</v>
      </c>
      <c r="R61" s="247"/>
      <c r="S61" s="247"/>
      <c r="T61" s="247"/>
      <c r="U61" s="247"/>
      <c r="V61" s="247" t="s">
        <v>1972</v>
      </c>
      <c r="W61" s="247" t="s">
        <v>1973</v>
      </c>
      <c r="X61" s="243"/>
      <c r="Y61" s="247" t="s">
        <v>1973</v>
      </c>
      <c r="Z61" s="242" t="s">
        <v>1973</v>
      </c>
      <c r="AA61" s="248" t="s">
        <v>1581</v>
      </c>
      <c r="AB61" s="242"/>
      <c r="AC61" s="242"/>
      <c r="AD61" s="242"/>
    </row>
    <row r="62" spans="1:30" s="249" customFormat="1" ht="24.95" customHeight="1">
      <c r="A62" s="242">
        <v>60</v>
      </c>
      <c r="B62" s="242" t="s">
        <v>334</v>
      </c>
      <c r="C62" s="242"/>
      <c r="D62" s="242" t="s">
        <v>334</v>
      </c>
      <c r="E62" s="242" t="s">
        <v>1967</v>
      </c>
      <c r="F62" s="243" t="s">
        <v>1810</v>
      </c>
      <c r="G62" s="243" t="s">
        <v>1810</v>
      </c>
      <c r="H62" s="244">
        <v>70</v>
      </c>
      <c r="I62" s="244">
        <v>1</v>
      </c>
      <c r="J62" s="244"/>
      <c r="K62" s="245" t="s">
        <v>1878</v>
      </c>
      <c r="L62" s="243" t="s">
        <v>1879</v>
      </c>
      <c r="M62" s="243" t="s">
        <v>1949</v>
      </c>
      <c r="N62" s="244" t="s">
        <v>1968</v>
      </c>
      <c r="O62" s="246"/>
      <c r="P62" s="246"/>
      <c r="Q62" s="247" t="s">
        <v>1969</v>
      </c>
      <c r="R62" s="247"/>
      <c r="S62" s="247"/>
      <c r="T62" s="247"/>
      <c r="U62" s="247"/>
      <c r="V62" s="247" t="s">
        <v>1972</v>
      </c>
      <c r="W62" s="247" t="s">
        <v>1973</v>
      </c>
      <c r="X62" s="243"/>
      <c r="Y62" s="247" t="s">
        <v>1973</v>
      </c>
      <c r="Z62" s="242" t="s">
        <v>1973</v>
      </c>
      <c r="AA62" s="248" t="s">
        <v>1581</v>
      </c>
      <c r="AB62" s="242"/>
      <c r="AC62" s="242"/>
      <c r="AD62" s="242"/>
    </row>
    <row r="63" spans="1:30" s="249" customFormat="1" ht="24.95" customHeight="1">
      <c r="A63" s="242">
        <v>61</v>
      </c>
      <c r="B63" s="242" t="s">
        <v>334</v>
      </c>
      <c r="C63" s="242"/>
      <c r="D63" s="242" t="s">
        <v>334</v>
      </c>
      <c r="E63" s="242" t="s">
        <v>1967</v>
      </c>
      <c r="F63" s="243" t="s">
        <v>1810</v>
      </c>
      <c r="G63" s="243" t="s">
        <v>1810</v>
      </c>
      <c r="H63" s="244">
        <v>70</v>
      </c>
      <c r="I63" s="244">
        <v>1</v>
      </c>
      <c r="J63" s="244"/>
      <c r="K63" s="245"/>
      <c r="L63" s="243" t="s">
        <v>323</v>
      </c>
      <c r="M63" s="243">
        <v>0</v>
      </c>
      <c r="N63" s="244" t="s">
        <v>1968</v>
      </c>
      <c r="O63" s="246"/>
      <c r="P63" s="246"/>
      <c r="Q63" s="247" t="s">
        <v>1969</v>
      </c>
      <c r="R63" s="247"/>
      <c r="S63" s="247"/>
      <c r="T63" s="247"/>
      <c r="U63" s="247"/>
      <c r="V63" s="247" t="s">
        <v>1972</v>
      </c>
      <c r="W63" s="247" t="s">
        <v>1973</v>
      </c>
      <c r="X63" s="243"/>
      <c r="Y63" s="247" t="s">
        <v>1973</v>
      </c>
      <c r="Z63" s="242" t="s">
        <v>1973</v>
      </c>
      <c r="AA63" s="248" t="s">
        <v>1581</v>
      </c>
      <c r="AB63" s="242"/>
      <c r="AC63" s="242"/>
      <c r="AD63" s="242"/>
    </row>
    <row r="64" spans="1:30" s="249" customFormat="1" ht="24.95" customHeight="1">
      <c r="A64" s="242">
        <v>62</v>
      </c>
      <c r="B64" s="242" t="s">
        <v>334</v>
      </c>
      <c r="C64" s="242"/>
      <c r="D64" s="242" t="s">
        <v>334</v>
      </c>
      <c r="E64" s="242" t="s">
        <v>1967</v>
      </c>
      <c r="F64" s="243" t="s">
        <v>1810</v>
      </c>
      <c r="G64" s="243" t="s">
        <v>1810</v>
      </c>
      <c r="H64" s="244">
        <v>70</v>
      </c>
      <c r="I64" s="244">
        <v>1</v>
      </c>
      <c r="J64" s="244"/>
      <c r="K64" s="245"/>
      <c r="L64" s="243" t="s">
        <v>1402</v>
      </c>
      <c r="M64" s="243">
        <v>0</v>
      </c>
      <c r="N64" s="244" t="s">
        <v>1968</v>
      </c>
      <c r="O64" s="246"/>
      <c r="P64" s="246"/>
      <c r="Q64" s="247" t="s">
        <v>1969</v>
      </c>
      <c r="R64" s="247"/>
      <c r="S64" s="247"/>
      <c r="T64" s="247"/>
      <c r="U64" s="247"/>
      <c r="V64" s="247" t="s">
        <v>1972</v>
      </c>
      <c r="W64" s="247" t="s">
        <v>1973</v>
      </c>
      <c r="X64" s="243"/>
      <c r="Y64" s="247" t="s">
        <v>1973</v>
      </c>
      <c r="Z64" s="242" t="s">
        <v>1973</v>
      </c>
      <c r="AA64" s="248" t="s">
        <v>1581</v>
      </c>
      <c r="AB64" s="242"/>
      <c r="AC64" s="242"/>
      <c r="AD64" s="242"/>
    </row>
    <row r="65" spans="1:30" s="249" customFormat="1" ht="24.95" customHeight="1">
      <c r="A65" s="242">
        <v>63</v>
      </c>
      <c r="B65" s="242" t="s">
        <v>334</v>
      </c>
      <c r="C65" s="242"/>
      <c r="D65" s="242" t="s">
        <v>334</v>
      </c>
      <c r="E65" s="242" t="s">
        <v>1967</v>
      </c>
      <c r="F65" s="243" t="s">
        <v>1810</v>
      </c>
      <c r="G65" s="243" t="s">
        <v>1810</v>
      </c>
      <c r="H65" s="244">
        <v>70</v>
      </c>
      <c r="I65" s="244">
        <v>1</v>
      </c>
      <c r="J65" s="244"/>
      <c r="K65" s="403" t="s">
        <v>1880</v>
      </c>
      <c r="L65" s="243" t="s">
        <v>1881</v>
      </c>
      <c r="M65" s="243" t="s">
        <v>1942</v>
      </c>
      <c r="N65" s="244" t="s">
        <v>1968</v>
      </c>
      <c r="O65" s="246"/>
      <c r="P65" s="246"/>
      <c r="Q65" s="247" t="s">
        <v>1969</v>
      </c>
      <c r="R65" s="247"/>
      <c r="S65" s="247"/>
      <c r="T65" s="247"/>
      <c r="U65" s="247"/>
      <c r="V65" s="247" t="s">
        <v>1972</v>
      </c>
      <c r="W65" s="247" t="s">
        <v>1973</v>
      </c>
      <c r="X65" s="243"/>
      <c r="Y65" s="247" t="s">
        <v>1973</v>
      </c>
      <c r="Z65" s="242" t="s">
        <v>1973</v>
      </c>
      <c r="AA65" s="248" t="s">
        <v>1581</v>
      </c>
      <c r="AB65" s="242"/>
      <c r="AC65" s="242"/>
      <c r="AD65" s="242"/>
    </row>
    <row r="66" spans="1:30" s="249" customFormat="1" ht="24.95" customHeight="1">
      <c r="A66" s="242">
        <v>64</v>
      </c>
      <c r="B66" s="242" t="s">
        <v>334</v>
      </c>
      <c r="C66" s="242"/>
      <c r="D66" s="242" t="s">
        <v>334</v>
      </c>
      <c r="E66" s="242" t="s">
        <v>1967</v>
      </c>
      <c r="F66" s="243" t="s">
        <v>1810</v>
      </c>
      <c r="G66" s="243" t="s">
        <v>1810</v>
      </c>
      <c r="H66" s="244">
        <v>70</v>
      </c>
      <c r="I66" s="244">
        <v>1</v>
      </c>
      <c r="J66" s="244"/>
      <c r="K66" s="403" t="s">
        <v>1860</v>
      </c>
      <c r="L66" s="243" t="s">
        <v>1881</v>
      </c>
      <c r="M66" s="243" t="s">
        <v>1951</v>
      </c>
      <c r="N66" s="244" t="s">
        <v>1968</v>
      </c>
      <c r="O66" s="246"/>
      <c r="P66" s="246"/>
      <c r="Q66" s="247" t="s">
        <v>1969</v>
      </c>
      <c r="R66" s="247"/>
      <c r="S66" s="247"/>
      <c r="T66" s="247"/>
      <c r="U66" s="247"/>
      <c r="V66" s="247" t="s">
        <v>1972</v>
      </c>
      <c r="W66" s="247" t="s">
        <v>1973</v>
      </c>
      <c r="X66" s="243"/>
      <c r="Y66" s="247" t="s">
        <v>1973</v>
      </c>
      <c r="Z66" s="242" t="s">
        <v>1973</v>
      </c>
      <c r="AA66" s="248" t="s">
        <v>1581</v>
      </c>
      <c r="AB66" s="242"/>
      <c r="AC66" s="242"/>
      <c r="AD66" s="242"/>
    </row>
    <row r="67" spans="1:30" s="249" customFormat="1" ht="24.95" customHeight="1">
      <c r="A67" s="242">
        <v>65</v>
      </c>
      <c r="B67" s="242" t="s">
        <v>334</v>
      </c>
      <c r="C67" s="242"/>
      <c r="D67" s="242" t="s">
        <v>334</v>
      </c>
      <c r="E67" s="242" t="s">
        <v>1967</v>
      </c>
      <c r="F67" s="243" t="s">
        <v>1810</v>
      </c>
      <c r="G67" s="243" t="s">
        <v>1810</v>
      </c>
      <c r="H67" s="244">
        <v>70</v>
      </c>
      <c r="I67" s="244">
        <v>1</v>
      </c>
      <c r="J67" s="244"/>
      <c r="K67" s="403" t="s">
        <v>1882</v>
      </c>
      <c r="L67" s="243" t="s">
        <v>1881</v>
      </c>
      <c r="M67" s="243" t="s">
        <v>1958</v>
      </c>
      <c r="N67" s="244" t="s">
        <v>1968</v>
      </c>
      <c r="O67" s="246"/>
      <c r="P67" s="246"/>
      <c r="Q67" s="247" t="s">
        <v>1969</v>
      </c>
      <c r="R67" s="247"/>
      <c r="S67" s="247"/>
      <c r="T67" s="247"/>
      <c r="U67" s="247"/>
      <c r="V67" s="247" t="s">
        <v>1972</v>
      </c>
      <c r="W67" s="247" t="s">
        <v>1973</v>
      </c>
      <c r="X67" s="243"/>
      <c r="Y67" s="247" t="s">
        <v>1973</v>
      </c>
      <c r="Z67" s="242" t="s">
        <v>1973</v>
      </c>
      <c r="AA67" s="248" t="s">
        <v>1581</v>
      </c>
      <c r="AB67" s="242"/>
      <c r="AC67" s="242"/>
      <c r="AD67" s="242"/>
    </row>
    <row r="68" spans="1:30" s="249" customFormat="1" ht="24.95" customHeight="1">
      <c r="A68" s="242">
        <v>66</v>
      </c>
      <c r="B68" s="242" t="s">
        <v>334</v>
      </c>
      <c r="C68" s="242"/>
      <c r="D68" s="242" t="s">
        <v>334</v>
      </c>
      <c r="E68" s="242" t="s">
        <v>1967</v>
      </c>
      <c r="F68" s="243" t="s">
        <v>1810</v>
      </c>
      <c r="G68" s="243" t="s">
        <v>1810</v>
      </c>
      <c r="H68" s="244">
        <v>70</v>
      </c>
      <c r="I68" s="244">
        <v>1</v>
      </c>
      <c r="J68" s="244"/>
      <c r="K68" s="245"/>
      <c r="L68" s="243" t="s">
        <v>226</v>
      </c>
      <c r="M68" s="243">
        <v>0</v>
      </c>
      <c r="N68" s="244" t="s">
        <v>1968</v>
      </c>
      <c r="O68" s="246"/>
      <c r="P68" s="246"/>
      <c r="Q68" s="247" t="s">
        <v>1969</v>
      </c>
      <c r="R68" s="247"/>
      <c r="S68" s="247"/>
      <c r="T68" s="247"/>
      <c r="U68" s="247"/>
      <c r="V68" s="247" t="s">
        <v>1972</v>
      </c>
      <c r="W68" s="247" t="s">
        <v>1973</v>
      </c>
      <c r="X68" s="243"/>
      <c r="Y68" s="247" t="s">
        <v>1973</v>
      </c>
      <c r="Z68" s="242" t="s">
        <v>1973</v>
      </c>
      <c r="AA68" s="248" t="s">
        <v>1581</v>
      </c>
      <c r="AB68" s="242"/>
      <c r="AC68" s="242"/>
      <c r="AD68" s="242"/>
    </row>
    <row r="69" spans="1:30" s="249" customFormat="1" ht="24.95" customHeight="1">
      <c r="A69" s="242">
        <v>67</v>
      </c>
      <c r="B69" s="242" t="s">
        <v>334</v>
      </c>
      <c r="C69" s="242"/>
      <c r="D69" s="242" t="s">
        <v>334</v>
      </c>
      <c r="E69" s="242" t="s">
        <v>1967</v>
      </c>
      <c r="F69" s="243" t="s">
        <v>1810</v>
      </c>
      <c r="G69" s="243" t="s">
        <v>1810</v>
      </c>
      <c r="H69" s="244">
        <v>70</v>
      </c>
      <c r="I69" s="244">
        <v>1</v>
      </c>
      <c r="J69" s="244"/>
      <c r="K69" s="243" t="s">
        <v>1883</v>
      </c>
      <c r="L69" s="243" t="s">
        <v>1884</v>
      </c>
      <c r="M69" s="243" t="s">
        <v>1959</v>
      </c>
      <c r="N69" s="244" t="s">
        <v>1968</v>
      </c>
      <c r="O69" s="246"/>
      <c r="P69" s="246"/>
      <c r="Q69" s="247" t="s">
        <v>1969</v>
      </c>
      <c r="R69" s="247"/>
      <c r="S69" s="247"/>
      <c r="T69" s="247"/>
      <c r="U69" s="247"/>
      <c r="V69" s="247" t="s">
        <v>1972</v>
      </c>
      <c r="W69" s="247" t="s">
        <v>1973</v>
      </c>
      <c r="X69" s="243"/>
      <c r="Y69" s="247" t="s">
        <v>1973</v>
      </c>
      <c r="Z69" s="242" t="s">
        <v>1973</v>
      </c>
      <c r="AA69" s="248" t="s">
        <v>1581</v>
      </c>
      <c r="AB69" s="242"/>
      <c r="AC69" s="242"/>
      <c r="AD69" s="242"/>
    </row>
    <row r="70" spans="1:30" s="249" customFormat="1" ht="24.95" customHeight="1">
      <c r="A70" s="242">
        <v>68</v>
      </c>
      <c r="B70" s="242" t="s">
        <v>334</v>
      </c>
      <c r="C70" s="242"/>
      <c r="D70" s="242" t="s">
        <v>334</v>
      </c>
      <c r="E70" s="242" t="s">
        <v>1967</v>
      </c>
      <c r="F70" s="243" t="s">
        <v>1810</v>
      </c>
      <c r="G70" s="243" t="s">
        <v>1810</v>
      </c>
      <c r="H70" s="244">
        <v>70</v>
      </c>
      <c r="I70" s="244">
        <v>1</v>
      </c>
      <c r="J70" s="244"/>
      <c r="K70" s="243" t="s">
        <v>1960</v>
      </c>
      <c r="L70" s="243" t="s">
        <v>1884</v>
      </c>
      <c r="M70" s="243" t="s">
        <v>1940</v>
      </c>
      <c r="N70" s="244" t="s">
        <v>1968</v>
      </c>
      <c r="O70" s="246"/>
      <c r="P70" s="246"/>
      <c r="Q70" s="247" t="s">
        <v>1969</v>
      </c>
      <c r="R70" s="247"/>
      <c r="S70" s="247"/>
      <c r="T70" s="247"/>
      <c r="U70" s="247"/>
      <c r="V70" s="247" t="s">
        <v>1972</v>
      </c>
      <c r="W70" s="247" t="s">
        <v>1973</v>
      </c>
      <c r="X70" s="243"/>
      <c r="Y70" s="247" t="s">
        <v>1973</v>
      </c>
      <c r="Z70" s="242" t="s">
        <v>1973</v>
      </c>
      <c r="AA70" s="248" t="s">
        <v>1581</v>
      </c>
      <c r="AB70" s="242"/>
      <c r="AC70" s="242"/>
      <c r="AD70" s="242"/>
    </row>
    <row r="71" spans="1:30" s="249" customFormat="1" ht="24.95" customHeight="1">
      <c r="A71" s="242">
        <v>69</v>
      </c>
      <c r="B71" s="242" t="s">
        <v>334</v>
      </c>
      <c r="C71" s="242"/>
      <c r="D71" s="242" t="s">
        <v>334</v>
      </c>
      <c r="E71" s="242" t="s">
        <v>1967</v>
      </c>
      <c r="F71" s="243" t="s">
        <v>1810</v>
      </c>
      <c r="G71" s="243" t="s">
        <v>1810</v>
      </c>
      <c r="H71" s="244">
        <v>70</v>
      </c>
      <c r="I71" s="244">
        <v>1</v>
      </c>
      <c r="J71" s="244"/>
      <c r="K71" s="243" t="s">
        <v>1886</v>
      </c>
      <c r="L71" s="243" t="s">
        <v>1887</v>
      </c>
      <c r="M71" s="243" t="s">
        <v>1961</v>
      </c>
      <c r="N71" s="244" t="s">
        <v>1968</v>
      </c>
      <c r="O71" s="246"/>
      <c r="P71" s="246"/>
      <c r="Q71" s="247" t="s">
        <v>1969</v>
      </c>
      <c r="R71" s="247"/>
      <c r="S71" s="247"/>
      <c r="T71" s="247"/>
      <c r="U71" s="247"/>
      <c r="V71" s="247" t="s">
        <v>1972</v>
      </c>
      <c r="W71" s="247" t="s">
        <v>1973</v>
      </c>
      <c r="X71" s="243"/>
      <c r="Y71" s="247" t="s">
        <v>1973</v>
      </c>
      <c r="Z71" s="242" t="s">
        <v>1973</v>
      </c>
      <c r="AA71" s="248" t="s">
        <v>1581</v>
      </c>
      <c r="AB71" s="242"/>
      <c r="AC71" s="242"/>
      <c r="AD71" s="242"/>
    </row>
    <row r="72" spans="1:30" s="249" customFormat="1" ht="24.95" customHeight="1">
      <c r="A72" s="242">
        <v>70</v>
      </c>
      <c r="B72" s="242" t="s">
        <v>334</v>
      </c>
      <c r="C72" s="242"/>
      <c r="D72" s="242" t="s">
        <v>334</v>
      </c>
      <c r="E72" s="242" t="s">
        <v>1967</v>
      </c>
      <c r="F72" s="243" t="s">
        <v>1810</v>
      </c>
      <c r="G72" s="243" t="s">
        <v>1810</v>
      </c>
      <c r="H72" s="244">
        <v>70</v>
      </c>
      <c r="I72" s="244">
        <v>1</v>
      </c>
      <c r="J72" s="244"/>
      <c r="K72" s="243" t="s">
        <v>1888</v>
      </c>
      <c r="L72" s="243" t="s">
        <v>226</v>
      </c>
      <c r="M72" s="243" t="s">
        <v>1962</v>
      </c>
      <c r="N72" s="244" t="s">
        <v>1968</v>
      </c>
      <c r="O72" s="246"/>
      <c r="P72" s="246"/>
      <c r="Q72" s="247" t="s">
        <v>1969</v>
      </c>
      <c r="R72" s="247"/>
      <c r="S72" s="247"/>
      <c r="T72" s="247"/>
      <c r="U72" s="247"/>
      <c r="V72" s="247" t="s">
        <v>1972</v>
      </c>
      <c r="W72" s="247" t="s">
        <v>1973</v>
      </c>
      <c r="X72" s="243"/>
      <c r="Y72" s="247" t="s">
        <v>1973</v>
      </c>
      <c r="Z72" s="242" t="s">
        <v>1973</v>
      </c>
      <c r="AA72" s="248" t="s">
        <v>1581</v>
      </c>
      <c r="AB72" s="242"/>
      <c r="AC72" s="242"/>
      <c r="AD72" s="242"/>
    </row>
    <row r="73" spans="1:30" s="249" customFormat="1" ht="24.95" customHeight="1">
      <c r="A73" s="242">
        <v>71</v>
      </c>
      <c r="B73" s="242" t="s">
        <v>334</v>
      </c>
      <c r="C73" s="242"/>
      <c r="D73" s="242" t="s">
        <v>334</v>
      </c>
      <c r="E73" s="242" t="s">
        <v>1967</v>
      </c>
      <c r="F73" s="243" t="s">
        <v>1810</v>
      </c>
      <c r="G73" s="243" t="s">
        <v>1810</v>
      </c>
      <c r="H73" s="244">
        <v>70</v>
      </c>
      <c r="I73" s="244">
        <v>1</v>
      </c>
      <c r="J73" s="244"/>
      <c r="K73" s="243"/>
      <c r="L73" s="243" t="s">
        <v>1512</v>
      </c>
      <c r="M73" s="243">
        <v>0</v>
      </c>
      <c r="N73" s="244" t="s">
        <v>1968</v>
      </c>
      <c r="O73" s="246"/>
      <c r="P73" s="246"/>
      <c r="Q73" s="247" t="s">
        <v>1969</v>
      </c>
      <c r="R73" s="247"/>
      <c r="S73" s="247"/>
      <c r="T73" s="247"/>
      <c r="U73" s="247"/>
      <c r="V73" s="247" t="s">
        <v>1972</v>
      </c>
      <c r="W73" s="247" t="s">
        <v>1973</v>
      </c>
      <c r="X73" s="243"/>
      <c r="Y73" s="247" t="s">
        <v>1973</v>
      </c>
      <c r="Z73" s="242" t="s">
        <v>1973</v>
      </c>
      <c r="AA73" s="248" t="s">
        <v>1581</v>
      </c>
      <c r="AB73" s="242"/>
      <c r="AC73" s="242"/>
      <c r="AD73" s="242"/>
    </row>
    <row r="74" spans="1:30" s="249" customFormat="1" ht="24.95" customHeight="1">
      <c r="A74" s="242">
        <v>72</v>
      </c>
      <c r="B74" s="242" t="s">
        <v>334</v>
      </c>
      <c r="C74" s="242"/>
      <c r="D74" s="242" t="s">
        <v>334</v>
      </c>
      <c r="E74" s="242" t="s">
        <v>1967</v>
      </c>
      <c r="F74" s="243" t="s">
        <v>1810</v>
      </c>
      <c r="G74" s="243" t="s">
        <v>1810</v>
      </c>
      <c r="H74" s="244">
        <v>70</v>
      </c>
      <c r="I74" s="244">
        <v>1</v>
      </c>
      <c r="J74" s="244"/>
      <c r="K74" s="243"/>
      <c r="L74" s="243" t="s">
        <v>1889</v>
      </c>
      <c r="M74" s="243">
        <v>0</v>
      </c>
      <c r="N74" s="244" t="s">
        <v>1968</v>
      </c>
      <c r="O74" s="246"/>
      <c r="P74" s="246"/>
      <c r="Q74" s="247" t="s">
        <v>1969</v>
      </c>
      <c r="R74" s="247"/>
      <c r="S74" s="247"/>
      <c r="T74" s="247"/>
      <c r="U74" s="247"/>
      <c r="V74" s="247" t="s">
        <v>1972</v>
      </c>
      <c r="W74" s="247" t="s">
        <v>1973</v>
      </c>
      <c r="X74" s="243"/>
      <c r="Y74" s="247" t="s">
        <v>1973</v>
      </c>
      <c r="Z74" s="242" t="s">
        <v>1973</v>
      </c>
      <c r="AA74" s="248" t="s">
        <v>1581</v>
      </c>
      <c r="AB74" s="242"/>
      <c r="AC74" s="242"/>
      <c r="AD74" s="242"/>
    </row>
    <row r="75" spans="1:30" s="249" customFormat="1" ht="24.95" customHeight="1">
      <c r="A75" s="242">
        <v>73</v>
      </c>
      <c r="B75" s="242" t="s">
        <v>334</v>
      </c>
      <c r="C75" s="242"/>
      <c r="D75" s="242" t="s">
        <v>334</v>
      </c>
      <c r="E75" s="242" t="s">
        <v>1967</v>
      </c>
      <c r="F75" s="243" t="s">
        <v>1810</v>
      </c>
      <c r="G75" s="243" t="s">
        <v>1810</v>
      </c>
      <c r="H75" s="244">
        <v>70</v>
      </c>
      <c r="I75" s="244">
        <v>1</v>
      </c>
      <c r="J75" s="244"/>
      <c r="K75" s="243" t="s">
        <v>1890</v>
      </c>
      <c r="L75" s="243" t="s">
        <v>1863</v>
      </c>
      <c r="M75" s="243">
        <v>0</v>
      </c>
      <c r="N75" s="244" t="s">
        <v>1968</v>
      </c>
      <c r="O75" s="246"/>
      <c r="P75" s="246"/>
      <c r="Q75" s="247" t="s">
        <v>1969</v>
      </c>
      <c r="R75" s="247"/>
      <c r="S75" s="247"/>
      <c r="T75" s="247"/>
      <c r="U75" s="247"/>
      <c r="V75" s="247" t="s">
        <v>1972</v>
      </c>
      <c r="W75" s="247" t="s">
        <v>1973</v>
      </c>
      <c r="X75" s="243"/>
      <c r="Y75" s="247" t="s">
        <v>1973</v>
      </c>
      <c r="Z75" s="242" t="s">
        <v>1973</v>
      </c>
      <c r="AA75" s="248" t="s">
        <v>1581</v>
      </c>
      <c r="AB75" s="242"/>
      <c r="AC75" s="242"/>
      <c r="AD75" s="242"/>
    </row>
    <row r="76" spans="1:30" s="249" customFormat="1" ht="24.95" customHeight="1">
      <c r="A76" s="242">
        <v>74</v>
      </c>
      <c r="B76" s="242" t="s">
        <v>334</v>
      </c>
      <c r="C76" s="242"/>
      <c r="D76" s="242" t="s">
        <v>334</v>
      </c>
      <c r="E76" s="242" t="s">
        <v>1967</v>
      </c>
      <c r="F76" s="243" t="s">
        <v>1810</v>
      </c>
      <c r="G76" s="243" t="s">
        <v>1810</v>
      </c>
      <c r="H76" s="244">
        <v>70</v>
      </c>
      <c r="I76" s="244">
        <v>1</v>
      </c>
      <c r="J76" s="244"/>
      <c r="K76" s="243" t="s">
        <v>1910</v>
      </c>
      <c r="L76" s="243" t="s">
        <v>1402</v>
      </c>
      <c r="M76" s="243" t="s">
        <v>1942</v>
      </c>
      <c r="N76" s="244" t="s">
        <v>1968</v>
      </c>
      <c r="O76" s="246"/>
      <c r="P76" s="246"/>
      <c r="Q76" s="247" t="s">
        <v>1969</v>
      </c>
      <c r="R76" s="247"/>
      <c r="S76" s="247"/>
      <c r="T76" s="247"/>
      <c r="U76" s="247"/>
      <c r="V76" s="247" t="s">
        <v>1972</v>
      </c>
      <c r="W76" s="247" t="s">
        <v>1973</v>
      </c>
      <c r="X76" s="243"/>
      <c r="Y76" s="247" t="s">
        <v>1973</v>
      </c>
      <c r="Z76" s="242" t="s">
        <v>1973</v>
      </c>
      <c r="AA76" s="248" t="s">
        <v>1581</v>
      </c>
      <c r="AB76" s="242"/>
      <c r="AC76" s="242"/>
      <c r="AD76" s="242"/>
    </row>
    <row r="77" spans="1:30" s="249" customFormat="1" ht="24.95" customHeight="1">
      <c r="A77" s="242">
        <v>75</v>
      </c>
      <c r="B77" s="242" t="s">
        <v>334</v>
      </c>
      <c r="C77" s="242"/>
      <c r="D77" s="242" t="s">
        <v>334</v>
      </c>
      <c r="E77" s="242" t="s">
        <v>1967</v>
      </c>
      <c r="F77" s="243" t="s">
        <v>1810</v>
      </c>
      <c r="G77" s="243" t="s">
        <v>1810</v>
      </c>
      <c r="H77" s="244">
        <v>70</v>
      </c>
      <c r="I77" s="244">
        <v>1</v>
      </c>
      <c r="J77" s="244"/>
      <c r="K77" s="243"/>
      <c r="L77" s="243" t="s">
        <v>1891</v>
      </c>
      <c r="M77" s="243">
        <v>0</v>
      </c>
      <c r="N77" s="244" t="s">
        <v>1968</v>
      </c>
      <c r="O77" s="246"/>
      <c r="P77" s="246"/>
      <c r="Q77" s="247" t="s">
        <v>1969</v>
      </c>
      <c r="R77" s="247"/>
      <c r="S77" s="247"/>
      <c r="T77" s="247"/>
      <c r="U77" s="247"/>
      <c r="V77" s="247" t="s">
        <v>1972</v>
      </c>
      <c r="W77" s="247" t="s">
        <v>1973</v>
      </c>
      <c r="X77" s="243"/>
      <c r="Y77" s="247" t="s">
        <v>1973</v>
      </c>
      <c r="Z77" s="242" t="s">
        <v>1973</v>
      </c>
      <c r="AA77" s="248" t="s">
        <v>1581</v>
      </c>
      <c r="AB77" s="242"/>
      <c r="AC77" s="242"/>
      <c r="AD77" s="242"/>
    </row>
    <row r="78" spans="1:30" s="249" customFormat="1" ht="24.95" customHeight="1">
      <c r="A78" s="242">
        <v>76</v>
      </c>
      <c r="B78" s="242" t="s">
        <v>334</v>
      </c>
      <c r="C78" s="242"/>
      <c r="D78" s="242" t="s">
        <v>334</v>
      </c>
      <c r="E78" s="242" t="s">
        <v>1967</v>
      </c>
      <c r="F78" s="243" t="s">
        <v>1810</v>
      </c>
      <c r="G78" s="243" t="s">
        <v>1810</v>
      </c>
      <c r="H78" s="244">
        <v>70</v>
      </c>
      <c r="I78" s="244">
        <v>1</v>
      </c>
      <c r="J78" s="244"/>
      <c r="K78" s="243" t="s">
        <v>1892</v>
      </c>
      <c r="L78" s="243" t="s">
        <v>1893</v>
      </c>
      <c r="M78" s="243" t="s">
        <v>1963</v>
      </c>
      <c r="N78" s="244" t="s">
        <v>1968</v>
      </c>
      <c r="O78" s="246"/>
      <c r="P78" s="246"/>
      <c r="Q78" s="247" t="s">
        <v>1969</v>
      </c>
      <c r="R78" s="247"/>
      <c r="S78" s="247"/>
      <c r="T78" s="247"/>
      <c r="U78" s="247"/>
      <c r="V78" s="247" t="s">
        <v>1972</v>
      </c>
      <c r="W78" s="247" t="s">
        <v>1973</v>
      </c>
      <c r="X78" s="243"/>
      <c r="Y78" s="247" t="s">
        <v>1973</v>
      </c>
      <c r="Z78" s="242" t="s">
        <v>1973</v>
      </c>
      <c r="AA78" s="248" t="s">
        <v>1581</v>
      </c>
      <c r="AB78" s="242"/>
      <c r="AC78" s="242"/>
      <c r="AD78" s="242"/>
    </row>
    <row r="79" spans="1:30" s="249" customFormat="1" ht="24.95" customHeight="1">
      <c r="A79" s="242">
        <v>77</v>
      </c>
      <c r="B79" s="242" t="s">
        <v>334</v>
      </c>
      <c r="C79" s="242"/>
      <c r="D79" s="242" t="s">
        <v>334</v>
      </c>
      <c r="E79" s="242" t="s">
        <v>1967</v>
      </c>
      <c r="F79" s="243" t="s">
        <v>1810</v>
      </c>
      <c r="G79" s="243" t="s">
        <v>1810</v>
      </c>
      <c r="H79" s="244">
        <v>70</v>
      </c>
      <c r="I79" s="244">
        <v>1</v>
      </c>
      <c r="J79" s="244"/>
      <c r="K79" s="243" t="s">
        <v>1398</v>
      </c>
      <c r="L79" s="243" t="s">
        <v>1894</v>
      </c>
      <c r="M79" s="243" t="s">
        <v>1944</v>
      </c>
      <c r="N79" s="244" t="s">
        <v>1968</v>
      </c>
      <c r="O79" s="246"/>
      <c r="P79" s="246"/>
      <c r="Q79" s="247" t="s">
        <v>1969</v>
      </c>
      <c r="R79" s="247"/>
      <c r="S79" s="247"/>
      <c r="T79" s="247"/>
      <c r="U79" s="247"/>
      <c r="V79" s="247" t="s">
        <v>1972</v>
      </c>
      <c r="W79" s="247" t="s">
        <v>1973</v>
      </c>
      <c r="X79" s="243"/>
      <c r="Y79" s="247" t="s">
        <v>1973</v>
      </c>
      <c r="Z79" s="242" t="s">
        <v>1973</v>
      </c>
      <c r="AA79" s="248" t="s">
        <v>1581</v>
      </c>
      <c r="AB79" s="242"/>
      <c r="AC79" s="242"/>
      <c r="AD79" s="242"/>
    </row>
    <row r="80" spans="1:30" s="249" customFormat="1" ht="24.95" customHeight="1">
      <c r="A80" s="242">
        <v>78</v>
      </c>
      <c r="B80" s="242" t="s">
        <v>334</v>
      </c>
      <c r="C80" s="242"/>
      <c r="D80" s="242" t="s">
        <v>334</v>
      </c>
      <c r="E80" s="242" t="s">
        <v>1967</v>
      </c>
      <c r="F80" s="243" t="s">
        <v>1810</v>
      </c>
      <c r="G80" s="243" t="s">
        <v>1810</v>
      </c>
      <c r="H80" s="244">
        <v>70</v>
      </c>
      <c r="I80" s="244">
        <v>1</v>
      </c>
      <c r="J80" s="244"/>
      <c r="K80" s="243" t="s">
        <v>1895</v>
      </c>
      <c r="L80" s="243"/>
      <c r="M80" s="243" t="s">
        <v>1945</v>
      </c>
      <c r="N80" s="244" t="s">
        <v>1968</v>
      </c>
      <c r="O80" s="246"/>
      <c r="P80" s="246"/>
      <c r="Q80" s="247" t="s">
        <v>1969</v>
      </c>
      <c r="R80" s="247"/>
      <c r="S80" s="247"/>
      <c r="T80" s="247"/>
      <c r="U80" s="247"/>
      <c r="V80" s="247" t="s">
        <v>1972</v>
      </c>
      <c r="W80" s="247" t="s">
        <v>1973</v>
      </c>
      <c r="X80" s="243"/>
      <c r="Y80" s="247" t="s">
        <v>1973</v>
      </c>
      <c r="Z80" s="242" t="s">
        <v>1973</v>
      </c>
      <c r="AA80" s="248" t="s">
        <v>1581</v>
      </c>
      <c r="AB80" s="242"/>
      <c r="AC80" s="242"/>
      <c r="AD80" s="242"/>
    </row>
    <row r="81" spans="1:30" s="249" customFormat="1" ht="24.95" customHeight="1">
      <c r="A81" s="242">
        <v>79</v>
      </c>
      <c r="B81" s="242" t="s">
        <v>334</v>
      </c>
      <c r="C81" s="242"/>
      <c r="D81" s="242" t="s">
        <v>334</v>
      </c>
      <c r="E81" s="242" t="s">
        <v>1967</v>
      </c>
      <c r="F81" s="243" t="s">
        <v>1810</v>
      </c>
      <c r="G81" s="243" t="s">
        <v>1810</v>
      </c>
      <c r="H81" s="244">
        <v>70</v>
      </c>
      <c r="I81" s="244">
        <v>1</v>
      </c>
      <c r="J81" s="244"/>
      <c r="K81" s="243" t="s">
        <v>1858</v>
      </c>
      <c r="L81" s="243"/>
      <c r="M81" s="243" t="s">
        <v>1940</v>
      </c>
      <c r="N81" s="244" t="s">
        <v>1968</v>
      </c>
      <c r="O81" s="246"/>
      <c r="P81" s="246"/>
      <c r="Q81" s="247" t="s">
        <v>1969</v>
      </c>
      <c r="R81" s="247"/>
      <c r="S81" s="247"/>
      <c r="T81" s="247"/>
      <c r="U81" s="247"/>
      <c r="V81" s="247" t="s">
        <v>1972</v>
      </c>
      <c r="W81" s="247" t="s">
        <v>1973</v>
      </c>
      <c r="X81" s="243"/>
      <c r="Y81" s="247" t="s">
        <v>1973</v>
      </c>
      <c r="Z81" s="242" t="s">
        <v>1973</v>
      </c>
      <c r="AA81" s="248" t="s">
        <v>1581</v>
      </c>
      <c r="AB81" s="242"/>
      <c r="AC81" s="242"/>
      <c r="AD81" s="242"/>
    </row>
    <row r="82" spans="1:30" s="249" customFormat="1" ht="24.95" customHeight="1">
      <c r="A82" s="242">
        <v>80</v>
      </c>
      <c r="B82" s="242" t="s">
        <v>334</v>
      </c>
      <c r="C82" s="242"/>
      <c r="D82" s="242" t="s">
        <v>334</v>
      </c>
      <c r="E82" s="242" t="s">
        <v>1967</v>
      </c>
      <c r="F82" s="243" t="s">
        <v>1810</v>
      </c>
      <c r="G82" s="243" t="s">
        <v>1810</v>
      </c>
      <c r="H82" s="244">
        <v>70</v>
      </c>
      <c r="I82" s="244">
        <v>1</v>
      </c>
      <c r="J82" s="244"/>
      <c r="K82" s="243" t="s">
        <v>1896</v>
      </c>
      <c r="L82" s="243" t="s">
        <v>1897</v>
      </c>
      <c r="M82" s="243" t="s">
        <v>1950</v>
      </c>
      <c r="N82" s="244" t="s">
        <v>1968</v>
      </c>
      <c r="O82" s="246"/>
      <c r="P82" s="246"/>
      <c r="Q82" s="247" t="s">
        <v>1969</v>
      </c>
      <c r="R82" s="247"/>
      <c r="S82" s="247"/>
      <c r="T82" s="247"/>
      <c r="U82" s="247"/>
      <c r="V82" s="247" t="s">
        <v>1972</v>
      </c>
      <c r="W82" s="247" t="s">
        <v>1973</v>
      </c>
      <c r="X82" s="243"/>
      <c r="Y82" s="247" t="s">
        <v>1973</v>
      </c>
      <c r="Z82" s="242" t="s">
        <v>1973</v>
      </c>
      <c r="AA82" s="248" t="s">
        <v>1581</v>
      </c>
      <c r="AB82" s="242"/>
      <c r="AC82" s="242"/>
      <c r="AD82" s="242"/>
    </row>
    <row r="83" spans="1:30" s="249" customFormat="1" ht="24.95" customHeight="1">
      <c r="A83" s="242">
        <v>81</v>
      </c>
      <c r="B83" s="242" t="s">
        <v>334</v>
      </c>
      <c r="C83" s="242"/>
      <c r="D83" s="242" t="s">
        <v>334</v>
      </c>
      <c r="E83" s="242" t="s">
        <v>1967</v>
      </c>
      <c r="F83" s="243" t="s">
        <v>1810</v>
      </c>
      <c r="G83" s="243" t="s">
        <v>1810</v>
      </c>
      <c r="H83" s="244">
        <v>70</v>
      </c>
      <c r="I83" s="244">
        <v>1</v>
      </c>
      <c r="J83" s="244"/>
      <c r="K83" s="243" t="s">
        <v>1898</v>
      </c>
      <c r="L83" s="243" t="s">
        <v>1899</v>
      </c>
      <c r="M83" s="243" t="s">
        <v>1950</v>
      </c>
      <c r="N83" s="244" t="s">
        <v>1968</v>
      </c>
      <c r="O83" s="246"/>
      <c r="P83" s="246"/>
      <c r="Q83" s="247" t="s">
        <v>1969</v>
      </c>
      <c r="R83" s="247"/>
      <c r="S83" s="247"/>
      <c r="T83" s="247"/>
      <c r="U83" s="247"/>
      <c r="V83" s="247" t="s">
        <v>1972</v>
      </c>
      <c r="W83" s="247" t="s">
        <v>1973</v>
      </c>
      <c r="X83" s="250"/>
      <c r="Y83" s="247" t="s">
        <v>1973</v>
      </c>
      <c r="Z83" s="242" t="s">
        <v>1973</v>
      </c>
      <c r="AA83" s="248" t="s">
        <v>1581</v>
      </c>
      <c r="AB83" s="242"/>
      <c r="AC83" s="242"/>
      <c r="AD83" s="242"/>
    </row>
    <row r="84" spans="1:30" s="249" customFormat="1" ht="24.95" customHeight="1">
      <c r="A84" s="242">
        <v>82</v>
      </c>
      <c r="B84" s="242" t="s">
        <v>334</v>
      </c>
      <c r="C84" s="242"/>
      <c r="D84" s="242" t="s">
        <v>334</v>
      </c>
      <c r="E84" s="242" t="s">
        <v>1967</v>
      </c>
      <c r="F84" s="243" t="s">
        <v>1810</v>
      </c>
      <c r="G84" s="243" t="s">
        <v>1810</v>
      </c>
      <c r="H84" s="244">
        <v>70</v>
      </c>
      <c r="I84" s="244">
        <v>1</v>
      </c>
      <c r="J84" s="244"/>
      <c r="K84" s="243" t="s">
        <v>1900</v>
      </c>
      <c r="L84" s="243" t="s">
        <v>1901</v>
      </c>
      <c r="M84" s="243" t="s">
        <v>1964</v>
      </c>
      <c r="N84" s="244" t="s">
        <v>1968</v>
      </c>
      <c r="O84" s="246"/>
      <c r="P84" s="246"/>
      <c r="Q84" s="247" t="s">
        <v>1969</v>
      </c>
      <c r="R84" s="247"/>
      <c r="S84" s="247"/>
      <c r="T84" s="247"/>
      <c r="U84" s="247"/>
      <c r="V84" s="247" t="s">
        <v>1972</v>
      </c>
      <c r="W84" s="247" t="s">
        <v>1973</v>
      </c>
      <c r="X84" s="250"/>
      <c r="Y84" s="247" t="s">
        <v>1973</v>
      </c>
      <c r="Z84" s="242" t="s">
        <v>1973</v>
      </c>
      <c r="AA84" s="248" t="s">
        <v>1581</v>
      </c>
      <c r="AB84" s="242"/>
      <c r="AC84" s="242"/>
      <c r="AD84" s="242"/>
    </row>
    <row r="85" spans="1:30" s="249" customFormat="1" ht="24.95" customHeight="1">
      <c r="A85" s="242">
        <v>83</v>
      </c>
      <c r="B85" s="242" t="s">
        <v>334</v>
      </c>
      <c r="C85" s="242"/>
      <c r="D85" s="242" t="s">
        <v>334</v>
      </c>
      <c r="E85" s="242" t="s">
        <v>1967</v>
      </c>
      <c r="F85" s="243" t="s">
        <v>1810</v>
      </c>
      <c r="G85" s="243" t="s">
        <v>1810</v>
      </c>
      <c r="H85" s="244">
        <v>70</v>
      </c>
      <c r="I85" s="244">
        <v>1</v>
      </c>
      <c r="J85" s="244"/>
      <c r="K85" s="243" t="s">
        <v>1830</v>
      </c>
      <c r="L85" s="243" t="s">
        <v>1904</v>
      </c>
      <c r="M85" s="243" t="s">
        <v>1942</v>
      </c>
      <c r="N85" s="244" t="s">
        <v>1968</v>
      </c>
      <c r="O85" s="246"/>
      <c r="P85" s="246"/>
      <c r="Q85" s="247" t="s">
        <v>1969</v>
      </c>
      <c r="R85" s="247"/>
      <c r="S85" s="247"/>
      <c r="T85" s="247"/>
      <c r="U85" s="247"/>
      <c r="V85" s="247" t="s">
        <v>1972</v>
      </c>
      <c r="W85" s="247" t="s">
        <v>1973</v>
      </c>
      <c r="X85" s="250"/>
      <c r="Y85" s="247" t="s">
        <v>1973</v>
      </c>
      <c r="Z85" s="242" t="s">
        <v>1973</v>
      </c>
      <c r="AA85" s="248" t="s">
        <v>1581</v>
      </c>
      <c r="AB85" s="242"/>
      <c r="AC85" s="242"/>
      <c r="AD85" s="242"/>
    </row>
    <row r="86" spans="1:30" s="249" customFormat="1" ht="24.95" customHeight="1">
      <c r="A86" s="242">
        <v>84</v>
      </c>
      <c r="B86" s="242" t="s">
        <v>334</v>
      </c>
      <c r="C86" s="242"/>
      <c r="D86" s="242" t="s">
        <v>334</v>
      </c>
      <c r="E86" s="242" t="s">
        <v>1967</v>
      </c>
      <c r="F86" s="243" t="s">
        <v>1810</v>
      </c>
      <c r="G86" s="243" t="s">
        <v>1810</v>
      </c>
      <c r="H86" s="244">
        <v>70</v>
      </c>
      <c r="I86" s="244">
        <v>1</v>
      </c>
      <c r="J86" s="244"/>
      <c r="K86" s="243" t="s">
        <v>1902</v>
      </c>
      <c r="L86" s="243" t="s">
        <v>1903</v>
      </c>
      <c r="M86" s="243" t="s">
        <v>1951</v>
      </c>
      <c r="N86" s="244" t="s">
        <v>1968</v>
      </c>
      <c r="O86" s="246"/>
      <c r="P86" s="246"/>
      <c r="Q86" s="247" t="s">
        <v>1969</v>
      </c>
      <c r="R86" s="247"/>
      <c r="S86" s="247"/>
      <c r="T86" s="247"/>
      <c r="U86" s="247"/>
      <c r="V86" s="247" t="s">
        <v>1972</v>
      </c>
      <c r="W86" s="247" t="s">
        <v>1973</v>
      </c>
      <c r="X86" s="250"/>
      <c r="Y86" s="247" t="s">
        <v>1973</v>
      </c>
      <c r="Z86" s="242" t="s">
        <v>1973</v>
      </c>
      <c r="AA86" s="248" t="s">
        <v>1581</v>
      </c>
      <c r="AB86" s="242"/>
      <c r="AC86" s="242"/>
      <c r="AD86" s="242"/>
    </row>
    <row r="87" spans="1:30" s="249" customFormat="1" ht="24.95" customHeight="1">
      <c r="A87" s="242">
        <v>85</v>
      </c>
      <c r="B87" s="242" t="s">
        <v>334</v>
      </c>
      <c r="C87" s="242"/>
      <c r="D87" s="242" t="s">
        <v>334</v>
      </c>
      <c r="E87" s="242" t="s">
        <v>1967</v>
      </c>
      <c r="F87" s="243" t="s">
        <v>1810</v>
      </c>
      <c r="G87" s="243" t="s">
        <v>1810</v>
      </c>
      <c r="H87" s="244">
        <v>70</v>
      </c>
      <c r="I87" s="244">
        <v>1</v>
      </c>
      <c r="J87" s="244"/>
      <c r="K87" s="243" t="s">
        <v>1905</v>
      </c>
      <c r="L87" s="243" t="s">
        <v>1903</v>
      </c>
      <c r="M87" s="243" t="s">
        <v>1952</v>
      </c>
      <c r="N87" s="244" t="s">
        <v>1968</v>
      </c>
      <c r="O87" s="246"/>
      <c r="P87" s="246"/>
      <c r="Q87" s="247" t="s">
        <v>1969</v>
      </c>
      <c r="R87" s="247"/>
      <c r="S87" s="247"/>
      <c r="T87" s="247"/>
      <c r="U87" s="247"/>
      <c r="V87" s="247" t="s">
        <v>1972</v>
      </c>
      <c r="W87" s="247" t="s">
        <v>1973</v>
      </c>
      <c r="X87" s="250"/>
      <c r="Y87" s="247" t="s">
        <v>1973</v>
      </c>
      <c r="Z87" s="242" t="s">
        <v>1973</v>
      </c>
      <c r="AA87" s="248" t="s">
        <v>1581</v>
      </c>
      <c r="AB87" s="242"/>
      <c r="AC87" s="242"/>
      <c r="AD87" s="242"/>
    </row>
    <row r="88" spans="1:30" s="249" customFormat="1" ht="24.95" customHeight="1">
      <c r="A88" s="242">
        <v>86</v>
      </c>
      <c r="B88" s="242" t="s">
        <v>334</v>
      </c>
      <c r="C88" s="242"/>
      <c r="D88" s="242" t="s">
        <v>334</v>
      </c>
      <c r="E88" s="242" t="s">
        <v>1967</v>
      </c>
      <c r="F88" s="243" t="s">
        <v>1810</v>
      </c>
      <c r="G88" s="243" t="s">
        <v>1810</v>
      </c>
      <c r="H88" s="244">
        <v>70</v>
      </c>
      <c r="I88" s="244">
        <v>1</v>
      </c>
      <c r="J88" s="244"/>
      <c r="K88" s="243" t="s">
        <v>1867</v>
      </c>
      <c r="L88" s="243" t="s">
        <v>1906</v>
      </c>
      <c r="M88" s="243" t="s">
        <v>1944</v>
      </c>
      <c r="N88" s="244" t="s">
        <v>1968</v>
      </c>
      <c r="O88" s="246"/>
      <c r="P88" s="246"/>
      <c r="Q88" s="247" t="s">
        <v>1969</v>
      </c>
      <c r="R88" s="247"/>
      <c r="S88" s="247"/>
      <c r="T88" s="247"/>
      <c r="U88" s="247"/>
      <c r="V88" s="247" t="s">
        <v>1972</v>
      </c>
      <c r="W88" s="247" t="s">
        <v>1973</v>
      </c>
      <c r="X88" s="250"/>
      <c r="Y88" s="247" t="s">
        <v>1973</v>
      </c>
      <c r="Z88" s="242" t="s">
        <v>1973</v>
      </c>
      <c r="AA88" s="248" t="s">
        <v>1581</v>
      </c>
      <c r="AB88" s="242"/>
      <c r="AC88" s="242"/>
      <c r="AD88" s="242"/>
    </row>
    <row r="89" spans="1:30" s="249" customFormat="1" ht="24.95" customHeight="1">
      <c r="A89" s="242">
        <v>87</v>
      </c>
      <c r="B89" s="242" t="s">
        <v>334</v>
      </c>
      <c r="C89" s="242"/>
      <c r="D89" s="242" t="s">
        <v>334</v>
      </c>
      <c r="E89" s="242" t="s">
        <v>1967</v>
      </c>
      <c r="F89" s="243" t="s">
        <v>1810</v>
      </c>
      <c r="G89" s="243" t="s">
        <v>1810</v>
      </c>
      <c r="H89" s="244">
        <v>70</v>
      </c>
      <c r="I89" s="244">
        <v>1</v>
      </c>
      <c r="J89" s="244"/>
      <c r="K89" s="243" t="s">
        <v>1907</v>
      </c>
      <c r="L89" s="243" t="s">
        <v>1906</v>
      </c>
      <c r="M89" s="243" t="s">
        <v>1952</v>
      </c>
      <c r="N89" s="244" t="s">
        <v>1968</v>
      </c>
      <c r="O89" s="246"/>
      <c r="P89" s="246"/>
      <c r="Q89" s="247" t="s">
        <v>1969</v>
      </c>
      <c r="R89" s="247"/>
      <c r="S89" s="247"/>
      <c r="T89" s="247"/>
      <c r="U89" s="247"/>
      <c r="V89" s="247" t="s">
        <v>1972</v>
      </c>
      <c r="W89" s="247" t="s">
        <v>1973</v>
      </c>
      <c r="X89" s="250"/>
      <c r="Y89" s="247" t="s">
        <v>1973</v>
      </c>
      <c r="Z89" s="242" t="s">
        <v>1973</v>
      </c>
      <c r="AA89" s="248" t="s">
        <v>1581</v>
      </c>
      <c r="AB89" s="242"/>
      <c r="AC89" s="242"/>
      <c r="AD89" s="242"/>
    </row>
    <row r="90" spans="1:30" s="249" customFormat="1" ht="24.95" customHeight="1">
      <c r="A90" s="242">
        <v>88</v>
      </c>
      <c r="B90" s="242" t="s">
        <v>334</v>
      </c>
      <c r="C90" s="242"/>
      <c r="D90" s="242" t="s">
        <v>334</v>
      </c>
      <c r="E90" s="242" t="s">
        <v>1967</v>
      </c>
      <c r="F90" s="243" t="s">
        <v>1810</v>
      </c>
      <c r="G90" s="243" t="s">
        <v>1810</v>
      </c>
      <c r="H90" s="244">
        <v>70</v>
      </c>
      <c r="I90" s="244">
        <v>1</v>
      </c>
      <c r="J90" s="244"/>
      <c r="K90" s="243" t="s">
        <v>1856</v>
      </c>
      <c r="L90" s="243" t="s">
        <v>1906</v>
      </c>
      <c r="M90" s="243" t="s">
        <v>1939</v>
      </c>
      <c r="N90" s="244" t="s">
        <v>1968</v>
      </c>
      <c r="O90" s="246"/>
      <c r="P90" s="246"/>
      <c r="Q90" s="247" t="s">
        <v>1969</v>
      </c>
      <c r="R90" s="247"/>
      <c r="S90" s="247"/>
      <c r="T90" s="247"/>
      <c r="U90" s="247"/>
      <c r="V90" s="247" t="s">
        <v>1972</v>
      </c>
      <c r="W90" s="247" t="s">
        <v>1973</v>
      </c>
      <c r="X90" s="250"/>
      <c r="Y90" s="247" t="s">
        <v>1973</v>
      </c>
      <c r="Z90" s="242" t="s">
        <v>1973</v>
      </c>
      <c r="AA90" s="248" t="s">
        <v>1581</v>
      </c>
      <c r="AB90" s="242"/>
      <c r="AC90" s="242"/>
      <c r="AD90" s="242"/>
    </row>
    <row r="91" spans="1:30" s="249" customFormat="1" ht="24.95" customHeight="1">
      <c r="A91" s="242">
        <v>89</v>
      </c>
      <c r="B91" s="242" t="s">
        <v>334</v>
      </c>
      <c r="C91" s="242"/>
      <c r="D91" s="242" t="s">
        <v>334</v>
      </c>
      <c r="E91" s="242" t="s">
        <v>1967</v>
      </c>
      <c r="F91" s="243" t="s">
        <v>1810</v>
      </c>
      <c r="G91" s="243" t="s">
        <v>1810</v>
      </c>
      <c r="H91" s="244">
        <v>70</v>
      </c>
      <c r="I91" s="244">
        <v>1</v>
      </c>
      <c r="J91" s="244"/>
      <c r="K91" s="243" t="s">
        <v>1908</v>
      </c>
      <c r="L91" s="243" t="s">
        <v>1402</v>
      </c>
      <c r="M91" s="243" t="s">
        <v>1959</v>
      </c>
      <c r="N91" s="244" t="s">
        <v>1968</v>
      </c>
      <c r="O91" s="246"/>
      <c r="P91" s="246"/>
      <c r="Q91" s="247" t="s">
        <v>1969</v>
      </c>
      <c r="R91" s="247"/>
      <c r="S91" s="247"/>
      <c r="T91" s="247"/>
      <c r="U91" s="247"/>
      <c r="V91" s="247" t="s">
        <v>1972</v>
      </c>
      <c r="W91" s="247" t="s">
        <v>1973</v>
      </c>
      <c r="X91" s="250"/>
      <c r="Y91" s="247" t="s">
        <v>1973</v>
      </c>
      <c r="Z91" s="242" t="s">
        <v>1973</v>
      </c>
      <c r="AA91" s="248" t="s">
        <v>1581</v>
      </c>
      <c r="AB91" s="242"/>
      <c r="AC91" s="242"/>
      <c r="AD91" s="242"/>
    </row>
    <row r="92" spans="1:30" s="249" customFormat="1" ht="24.95" customHeight="1">
      <c r="A92" s="242">
        <v>90</v>
      </c>
      <c r="B92" s="242" t="s">
        <v>334</v>
      </c>
      <c r="C92" s="242"/>
      <c r="D92" s="242" t="s">
        <v>334</v>
      </c>
      <c r="E92" s="242" t="s">
        <v>1967</v>
      </c>
      <c r="F92" s="243" t="s">
        <v>1810</v>
      </c>
      <c r="G92" s="243" t="s">
        <v>1810</v>
      </c>
      <c r="H92" s="244">
        <v>70</v>
      </c>
      <c r="I92" s="244">
        <v>1</v>
      </c>
      <c r="J92" s="244"/>
      <c r="K92" s="243" t="s">
        <v>1909</v>
      </c>
      <c r="L92" s="243" t="s">
        <v>1402</v>
      </c>
      <c r="M92" s="243" t="s">
        <v>1163</v>
      </c>
      <c r="N92" s="244" t="s">
        <v>1968</v>
      </c>
      <c r="O92" s="246"/>
      <c r="P92" s="246"/>
      <c r="Q92" s="247" t="s">
        <v>1969</v>
      </c>
      <c r="R92" s="247"/>
      <c r="S92" s="247"/>
      <c r="T92" s="247"/>
      <c r="U92" s="247"/>
      <c r="V92" s="247" t="s">
        <v>1972</v>
      </c>
      <c r="W92" s="247" t="s">
        <v>1973</v>
      </c>
      <c r="X92" s="250"/>
      <c r="Y92" s="247" t="s">
        <v>1973</v>
      </c>
      <c r="Z92" s="242" t="s">
        <v>1973</v>
      </c>
      <c r="AA92" s="248" t="s">
        <v>1581</v>
      </c>
      <c r="AB92" s="242"/>
      <c r="AC92" s="242"/>
      <c r="AD92" s="242"/>
    </row>
    <row r="93" spans="1:30" s="249" customFormat="1" ht="24.95" customHeight="1">
      <c r="A93" s="242">
        <v>91</v>
      </c>
      <c r="B93" s="242" t="s">
        <v>334</v>
      </c>
      <c r="C93" s="242"/>
      <c r="D93" s="242" t="s">
        <v>334</v>
      </c>
      <c r="E93" s="242" t="s">
        <v>1967</v>
      </c>
      <c r="F93" s="243" t="s">
        <v>1810</v>
      </c>
      <c r="G93" s="243" t="s">
        <v>1810</v>
      </c>
      <c r="H93" s="244">
        <v>70</v>
      </c>
      <c r="I93" s="244">
        <v>1</v>
      </c>
      <c r="J93" s="244"/>
      <c r="K93" s="243" t="s">
        <v>1842</v>
      </c>
      <c r="L93" s="243" t="s">
        <v>1402</v>
      </c>
      <c r="M93" s="243" t="s">
        <v>1940</v>
      </c>
      <c r="N93" s="244" t="s">
        <v>1968</v>
      </c>
      <c r="O93" s="246"/>
      <c r="P93" s="246"/>
      <c r="Q93" s="247" t="s">
        <v>1969</v>
      </c>
      <c r="R93" s="247"/>
      <c r="S93" s="247"/>
      <c r="T93" s="247"/>
      <c r="U93" s="247"/>
      <c r="V93" s="247" t="s">
        <v>1972</v>
      </c>
      <c r="W93" s="247" t="s">
        <v>1973</v>
      </c>
      <c r="X93" s="250"/>
      <c r="Y93" s="247" t="s">
        <v>1973</v>
      </c>
      <c r="Z93" s="242" t="s">
        <v>1973</v>
      </c>
      <c r="AA93" s="248" t="s">
        <v>1581</v>
      </c>
      <c r="AB93" s="242"/>
      <c r="AC93" s="242"/>
      <c r="AD93" s="242"/>
    </row>
    <row r="94" spans="1:30" s="249" customFormat="1" ht="24.95" customHeight="1">
      <c r="A94" s="242">
        <v>92</v>
      </c>
      <c r="B94" s="242" t="s">
        <v>334</v>
      </c>
      <c r="C94" s="242"/>
      <c r="D94" s="242" t="s">
        <v>334</v>
      </c>
      <c r="E94" s="242" t="s">
        <v>1967</v>
      </c>
      <c r="F94" s="243" t="s">
        <v>1810</v>
      </c>
      <c r="G94" s="243" t="s">
        <v>1810</v>
      </c>
      <c r="H94" s="244">
        <v>70</v>
      </c>
      <c r="I94" s="244">
        <v>1</v>
      </c>
      <c r="J94" s="244"/>
      <c r="K94" s="243" t="s">
        <v>1910</v>
      </c>
      <c r="L94" s="243" t="s">
        <v>1402</v>
      </c>
      <c r="M94" s="243" t="s">
        <v>1945</v>
      </c>
      <c r="N94" s="244" t="s">
        <v>1968</v>
      </c>
      <c r="O94" s="246"/>
      <c r="P94" s="246"/>
      <c r="Q94" s="247" t="s">
        <v>1969</v>
      </c>
      <c r="R94" s="247"/>
      <c r="S94" s="247"/>
      <c r="T94" s="247"/>
      <c r="U94" s="247"/>
      <c r="V94" s="247" t="s">
        <v>1972</v>
      </c>
      <c r="W94" s="247" t="s">
        <v>1973</v>
      </c>
      <c r="X94" s="250"/>
      <c r="Y94" s="247" t="s">
        <v>1973</v>
      </c>
      <c r="Z94" s="242" t="s">
        <v>1973</v>
      </c>
      <c r="AA94" s="248" t="s">
        <v>1581</v>
      </c>
      <c r="AB94" s="242"/>
      <c r="AC94" s="242"/>
      <c r="AD94" s="242"/>
    </row>
    <row r="95" spans="1:30" s="249" customFormat="1" ht="24.95" customHeight="1">
      <c r="A95" s="242">
        <v>93</v>
      </c>
      <c r="B95" s="242" t="s">
        <v>334</v>
      </c>
      <c r="C95" s="242"/>
      <c r="D95" s="242" t="s">
        <v>334</v>
      </c>
      <c r="E95" s="242" t="s">
        <v>1967</v>
      </c>
      <c r="F95" s="243" t="s">
        <v>1810</v>
      </c>
      <c r="G95" s="243" t="s">
        <v>1810</v>
      </c>
      <c r="H95" s="244">
        <v>70</v>
      </c>
      <c r="I95" s="244">
        <v>1</v>
      </c>
      <c r="J95" s="244"/>
      <c r="K95" s="243" t="s">
        <v>1911</v>
      </c>
      <c r="L95" s="243" t="s">
        <v>1518</v>
      </c>
      <c r="M95" s="243" t="s">
        <v>1952</v>
      </c>
      <c r="N95" s="244" t="s">
        <v>1968</v>
      </c>
      <c r="O95" s="246"/>
      <c r="P95" s="246"/>
      <c r="Q95" s="247" t="s">
        <v>1969</v>
      </c>
      <c r="R95" s="247"/>
      <c r="S95" s="247"/>
      <c r="T95" s="247"/>
      <c r="U95" s="247"/>
      <c r="V95" s="247" t="s">
        <v>1972</v>
      </c>
      <c r="W95" s="247" t="s">
        <v>1973</v>
      </c>
      <c r="X95" s="250"/>
      <c r="Y95" s="247" t="s">
        <v>1973</v>
      </c>
      <c r="Z95" s="242" t="s">
        <v>1973</v>
      </c>
      <c r="AA95" s="248" t="s">
        <v>1581</v>
      </c>
      <c r="AB95" s="242"/>
      <c r="AC95" s="242"/>
      <c r="AD95" s="242"/>
    </row>
    <row r="96" spans="1:30" s="249" customFormat="1" ht="24.95" customHeight="1">
      <c r="A96" s="242">
        <v>94</v>
      </c>
      <c r="B96" s="242" t="s">
        <v>334</v>
      </c>
      <c r="C96" s="242"/>
      <c r="D96" s="242" t="s">
        <v>334</v>
      </c>
      <c r="E96" s="242" t="s">
        <v>1967</v>
      </c>
      <c r="F96" s="243" t="s">
        <v>1810</v>
      </c>
      <c r="G96" s="243" t="s">
        <v>1810</v>
      </c>
      <c r="H96" s="244">
        <v>70</v>
      </c>
      <c r="I96" s="244">
        <v>1</v>
      </c>
      <c r="J96" s="244"/>
      <c r="K96" s="243" t="s">
        <v>1912</v>
      </c>
      <c r="L96" s="243" t="s">
        <v>1518</v>
      </c>
      <c r="M96" s="243" t="s">
        <v>1965</v>
      </c>
      <c r="N96" s="244" t="s">
        <v>1968</v>
      </c>
      <c r="O96" s="246"/>
      <c r="P96" s="246"/>
      <c r="Q96" s="247" t="s">
        <v>1969</v>
      </c>
      <c r="R96" s="247"/>
      <c r="S96" s="247"/>
      <c r="T96" s="247"/>
      <c r="U96" s="247"/>
      <c r="V96" s="247" t="s">
        <v>1972</v>
      </c>
      <c r="W96" s="247" t="s">
        <v>1973</v>
      </c>
      <c r="X96" s="250"/>
      <c r="Y96" s="247" t="s">
        <v>1973</v>
      </c>
      <c r="Z96" s="242" t="s">
        <v>1973</v>
      </c>
      <c r="AA96" s="248" t="s">
        <v>1581</v>
      </c>
      <c r="AB96" s="242"/>
      <c r="AC96" s="242"/>
      <c r="AD96" s="242"/>
    </row>
    <row r="97" spans="1:30" s="249" customFormat="1" ht="24.95" customHeight="1">
      <c r="A97" s="242">
        <v>95</v>
      </c>
      <c r="B97" s="242" t="s">
        <v>334</v>
      </c>
      <c r="C97" s="242"/>
      <c r="D97" s="242" t="s">
        <v>334</v>
      </c>
      <c r="E97" s="242" t="s">
        <v>1967</v>
      </c>
      <c r="F97" s="243" t="s">
        <v>1810</v>
      </c>
      <c r="G97" s="243" t="s">
        <v>1810</v>
      </c>
      <c r="H97" s="244">
        <v>70</v>
      </c>
      <c r="I97" s="244">
        <v>1</v>
      </c>
      <c r="J97" s="244"/>
      <c r="K97" s="243" t="s">
        <v>1913</v>
      </c>
      <c r="L97" s="243" t="s">
        <v>1518</v>
      </c>
      <c r="M97" s="243" t="s">
        <v>1163</v>
      </c>
      <c r="N97" s="244" t="s">
        <v>1968</v>
      </c>
      <c r="O97" s="246"/>
      <c r="P97" s="246"/>
      <c r="Q97" s="247" t="s">
        <v>1969</v>
      </c>
      <c r="R97" s="247"/>
      <c r="S97" s="247"/>
      <c r="T97" s="247"/>
      <c r="U97" s="247"/>
      <c r="V97" s="247" t="s">
        <v>1972</v>
      </c>
      <c r="W97" s="247" t="s">
        <v>1973</v>
      </c>
      <c r="X97" s="250"/>
      <c r="Y97" s="247" t="s">
        <v>1973</v>
      </c>
      <c r="Z97" s="242" t="s">
        <v>1973</v>
      </c>
      <c r="AA97" s="248" t="s">
        <v>1581</v>
      </c>
      <c r="AB97" s="242"/>
      <c r="AC97" s="242"/>
      <c r="AD97" s="242"/>
    </row>
    <row r="98" spans="1:30" s="249" customFormat="1" ht="24.95" customHeight="1">
      <c r="A98" s="242">
        <v>96</v>
      </c>
      <c r="B98" s="242" t="s">
        <v>334</v>
      </c>
      <c r="C98" s="242"/>
      <c r="D98" s="242" t="s">
        <v>334</v>
      </c>
      <c r="E98" s="242" t="s">
        <v>1967</v>
      </c>
      <c r="F98" s="243" t="s">
        <v>1810</v>
      </c>
      <c r="G98" s="243" t="s">
        <v>1810</v>
      </c>
      <c r="H98" s="244">
        <v>70</v>
      </c>
      <c r="I98" s="244">
        <v>1</v>
      </c>
      <c r="J98" s="244"/>
      <c r="K98" s="243" t="s">
        <v>1537</v>
      </c>
      <c r="L98" s="243" t="s">
        <v>419</v>
      </c>
      <c r="M98" s="243" t="s">
        <v>1962</v>
      </c>
      <c r="N98" s="244" t="s">
        <v>1968</v>
      </c>
      <c r="O98" s="246"/>
      <c r="P98" s="246"/>
      <c r="Q98" s="247" t="s">
        <v>1969</v>
      </c>
      <c r="R98" s="247"/>
      <c r="S98" s="247"/>
      <c r="T98" s="247"/>
      <c r="U98" s="247"/>
      <c r="V98" s="247" t="s">
        <v>1972</v>
      </c>
      <c r="W98" s="247" t="s">
        <v>1973</v>
      </c>
      <c r="X98" s="250"/>
      <c r="Y98" s="247" t="s">
        <v>1973</v>
      </c>
      <c r="Z98" s="242" t="s">
        <v>1973</v>
      </c>
      <c r="AA98" s="248" t="s">
        <v>1581</v>
      </c>
      <c r="AB98" s="242"/>
      <c r="AC98" s="242"/>
      <c r="AD98" s="242"/>
    </row>
    <row r="99" spans="1:30" s="249" customFormat="1" ht="24.95" customHeight="1">
      <c r="A99" s="242">
        <v>97</v>
      </c>
      <c r="B99" s="242" t="s">
        <v>334</v>
      </c>
      <c r="C99" s="242"/>
      <c r="D99" s="242" t="s">
        <v>334</v>
      </c>
      <c r="E99" s="242" t="s">
        <v>1967</v>
      </c>
      <c r="F99" s="243" t="s">
        <v>1810</v>
      </c>
      <c r="G99" s="243" t="s">
        <v>1810</v>
      </c>
      <c r="H99" s="244">
        <v>70</v>
      </c>
      <c r="I99" s="244">
        <v>1</v>
      </c>
      <c r="J99" s="244"/>
      <c r="K99" s="243" t="s">
        <v>1817</v>
      </c>
      <c r="L99" s="243" t="s">
        <v>419</v>
      </c>
      <c r="M99" s="243" t="s">
        <v>1947</v>
      </c>
      <c r="N99" s="244" t="s">
        <v>1968</v>
      </c>
      <c r="O99" s="246"/>
      <c r="P99" s="246"/>
      <c r="Q99" s="247" t="s">
        <v>1969</v>
      </c>
      <c r="R99" s="247"/>
      <c r="S99" s="247"/>
      <c r="T99" s="247"/>
      <c r="U99" s="247"/>
      <c r="V99" s="247" t="s">
        <v>1972</v>
      </c>
      <c r="W99" s="247" t="s">
        <v>1973</v>
      </c>
      <c r="X99" s="250"/>
      <c r="Y99" s="247" t="s">
        <v>1973</v>
      </c>
      <c r="Z99" s="242" t="s">
        <v>1973</v>
      </c>
      <c r="AA99" s="248" t="s">
        <v>1581</v>
      </c>
      <c r="AB99" s="242"/>
      <c r="AC99" s="242"/>
      <c r="AD99" s="242"/>
    </row>
    <row r="100" spans="1:30" s="249" customFormat="1" ht="24.95" customHeight="1">
      <c r="A100" s="242">
        <v>98</v>
      </c>
      <c r="B100" s="242" t="s">
        <v>334</v>
      </c>
      <c r="C100" s="242"/>
      <c r="D100" s="242" t="s">
        <v>334</v>
      </c>
      <c r="E100" s="242" t="s">
        <v>1967</v>
      </c>
      <c r="F100" s="243" t="s">
        <v>1810</v>
      </c>
      <c r="G100" s="243" t="s">
        <v>1810</v>
      </c>
      <c r="H100" s="244">
        <v>70</v>
      </c>
      <c r="I100" s="244">
        <v>1</v>
      </c>
      <c r="J100" s="244"/>
      <c r="K100" s="243" t="s">
        <v>1914</v>
      </c>
      <c r="L100" s="243" t="s">
        <v>1885</v>
      </c>
      <c r="M100" s="243" t="s">
        <v>1959</v>
      </c>
      <c r="N100" s="244" t="s">
        <v>1968</v>
      </c>
      <c r="O100" s="246"/>
      <c r="P100" s="246"/>
      <c r="Q100" s="247" t="s">
        <v>1969</v>
      </c>
      <c r="R100" s="247"/>
      <c r="S100" s="247"/>
      <c r="T100" s="247"/>
      <c r="U100" s="247"/>
      <c r="V100" s="247" t="s">
        <v>1972</v>
      </c>
      <c r="W100" s="247" t="s">
        <v>1973</v>
      </c>
      <c r="X100" s="250"/>
      <c r="Y100" s="247" t="s">
        <v>1973</v>
      </c>
      <c r="Z100" s="242" t="s">
        <v>1973</v>
      </c>
      <c r="AA100" s="248" t="s">
        <v>1581</v>
      </c>
      <c r="AB100" s="242"/>
      <c r="AC100" s="242"/>
      <c r="AD100" s="242"/>
    </row>
    <row r="101" spans="1:30" s="249" customFormat="1" ht="24.95" customHeight="1">
      <c r="A101" s="242">
        <v>99</v>
      </c>
      <c r="B101" s="242" t="s">
        <v>334</v>
      </c>
      <c r="C101" s="242"/>
      <c r="D101" s="242" t="s">
        <v>334</v>
      </c>
      <c r="E101" s="242" t="s">
        <v>1967</v>
      </c>
      <c r="F101" s="243" t="s">
        <v>1810</v>
      </c>
      <c r="G101" s="243" t="s">
        <v>1810</v>
      </c>
      <c r="H101" s="244">
        <v>70</v>
      </c>
      <c r="I101" s="244">
        <v>1</v>
      </c>
      <c r="J101" s="244"/>
      <c r="K101" s="243" t="s">
        <v>1915</v>
      </c>
      <c r="L101" s="243" t="s">
        <v>1387</v>
      </c>
      <c r="M101" s="243" t="s">
        <v>1940</v>
      </c>
      <c r="N101" s="244" t="s">
        <v>1968</v>
      </c>
      <c r="O101" s="246"/>
      <c r="P101" s="246"/>
      <c r="Q101" s="247" t="s">
        <v>1969</v>
      </c>
      <c r="R101" s="247"/>
      <c r="S101" s="247"/>
      <c r="T101" s="247"/>
      <c r="U101" s="247"/>
      <c r="V101" s="247" t="s">
        <v>1972</v>
      </c>
      <c r="W101" s="247" t="s">
        <v>1973</v>
      </c>
      <c r="X101" s="250"/>
      <c r="Y101" s="247" t="s">
        <v>1973</v>
      </c>
      <c r="Z101" s="242" t="s">
        <v>1973</v>
      </c>
      <c r="AA101" s="248" t="s">
        <v>1581</v>
      </c>
      <c r="AB101" s="242"/>
      <c r="AC101" s="242"/>
      <c r="AD101" s="242"/>
    </row>
    <row r="102" spans="1:30" s="249" customFormat="1" ht="24.95" customHeight="1">
      <c r="A102" s="242">
        <v>100</v>
      </c>
      <c r="B102" s="242" t="s">
        <v>334</v>
      </c>
      <c r="C102" s="242"/>
      <c r="D102" s="242" t="s">
        <v>334</v>
      </c>
      <c r="E102" s="242" t="s">
        <v>1967</v>
      </c>
      <c r="F102" s="243" t="s">
        <v>1810</v>
      </c>
      <c r="G102" s="243" t="s">
        <v>1810</v>
      </c>
      <c r="H102" s="244">
        <v>70</v>
      </c>
      <c r="I102" s="244">
        <v>1</v>
      </c>
      <c r="J102" s="397"/>
      <c r="K102" s="242" t="s">
        <v>1917</v>
      </c>
      <c r="L102" s="244" t="s">
        <v>1916</v>
      </c>
      <c r="M102" s="398">
        <v>0</v>
      </c>
      <c r="N102" s="244" t="s">
        <v>1968</v>
      </c>
      <c r="O102" s="246"/>
      <c r="P102" s="246"/>
      <c r="Q102" s="247" t="s">
        <v>1969</v>
      </c>
      <c r="R102" s="247"/>
      <c r="S102" s="247"/>
      <c r="T102" s="247"/>
      <c r="U102" s="247"/>
      <c r="V102" s="247" t="s">
        <v>1972</v>
      </c>
      <c r="W102" s="247" t="s">
        <v>1973</v>
      </c>
      <c r="X102" s="250"/>
      <c r="Y102" s="247" t="s">
        <v>1973</v>
      </c>
      <c r="Z102" s="242" t="s">
        <v>1973</v>
      </c>
      <c r="AA102" s="248" t="s">
        <v>1581</v>
      </c>
      <c r="AB102" s="242"/>
      <c r="AC102" s="242"/>
      <c r="AD102" s="242"/>
    </row>
    <row r="103" spans="1:30" s="405" customFormat="1" ht="30" customHeight="1">
      <c r="A103" s="242">
        <v>101</v>
      </c>
      <c r="B103" s="242" t="s">
        <v>334</v>
      </c>
      <c r="C103" s="242"/>
      <c r="D103" s="242" t="s">
        <v>334</v>
      </c>
      <c r="E103" s="242" t="s">
        <v>1967</v>
      </c>
      <c r="F103" s="243" t="s">
        <v>1810</v>
      </c>
      <c r="G103" s="243" t="s">
        <v>1810</v>
      </c>
      <c r="H103" s="244">
        <v>70</v>
      </c>
      <c r="I103" s="244">
        <v>1</v>
      </c>
      <c r="J103" s="411"/>
      <c r="K103" s="242" t="s">
        <v>1917</v>
      </c>
      <c r="L103" s="244" t="s">
        <v>1916</v>
      </c>
      <c r="M103" s="412">
        <v>0</v>
      </c>
      <c r="N103" s="244" t="s">
        <v>1968</v>
      </c>
      <c r="O103" s="246"/>
      <c r="P103" s="246"/>
      <c r="Q103" s="247" t="s">
        <v>1969</v>
      </c>
      <c r="R103" s="414"/>
      <c r="S103" s="414"/>
      <c r="T103" s="414"/>
      <c r="U103" s="414"/>
      <c r="V103" s="247" t="s">
        <v>1972</v>
      </c>
      <c r="W103" s="247" t="s">
        <v>1973</v>
      </c>
      <c r="X103" s="416"/>
      <c r="Y103" s="247" t="s">
        <v>1973</v>
      </c>
      <c r="Z103" s="242" t="s">
        <v>1973</v>
      </c>
      <c r="AA103" s="248" t="s">
        <v>1581</v>
      </c>
      <c r="AB103" s="409"/>
      <c r="AC103" s="409"/>
      <c r="AD103" s="409"/>
    </row>
    <row r="104" spans="1:30" s="405" customFormat="1" ht="30" customHeight="1">
      <c r="A104" s="242">
        <v>102</v>
      </c>
      <c r="B104" s="242" t="s">
        <v>334</v>
      </c>
      <c r="C104" s="242"/>
      <c r="D104" s="242" t="s">
        <v>334</v>
      </c>
      <c r="E104" s="242" t="s">
        <v>1967</v>
      </c>
      <c r="F104" s="243" t="s">
        <v>1810</v>
      </c>
      <c r="G104" s="243" t="s">
        <v>1810</v>
      </c>
      <c r="H104" s="244">
        <v>70</v>
      </c>
      <c r="I104" s="244">
        <v>1</v>
      </c>
      <c r="J104" s="411"/>
      <c r="K104" s="411" t="s">
        <v>1918</v>
      </c>
      <c r="L104" s="412" t="s">
        <v>1512</v>
      </c>
      <c r="M104" s="412" t="s">
        <v>1952</v>
      </c>
      <c r="N104" s="244" t="s">
        <v>1968</v>
      </c>
      <c r="O104" s="246"/>
      <c r="P104" s="246"/>
      <c r="Q104" s="247" t="s">
        <v>1969</v>
      </c>
      <c r="R104" s="414"/>
      <c r="S104" s="414"/>
      <c r="T104" s="414"/>
      <c r="U104" s="414"/>
      <c r="V104" s="247" t="s">
        <v>1972</v>
      </c>
      <c r="W104" s="247" t="s">
        <v>1973</v>
      </c>
      <c r="X104" s="416"/>
      <c r="Y104" s="247" t="s">
        <v>1973</v>
      </c>
      <c r="Z104" s="242" t="s">
        <v>1973</v>
      </c>
      <c r="AA104" s="248" t="s">
        <v>1581</v>
      </c>
      <c r="AB104" s="409"/>
      <c r="AC104" s="409"/>
      <c r="AD104" s="409"/>
    </row>
    <row r="105" spans="1:30" s="405" customFormat="1" ht="30" customHeight="1">
      <c r="A105" s="242">
        <v>103</v>
      </c>
      <c r="B105" s="242" t="s">
        <v>334</v>
      </c>
      <c r="C105" s="242"/>
      <c r="D105" s="242" t="s">
        <v>334</v>
      </c>
      <c r="E105" s="242" t="s">
        <v>1967</v>
      </c>
      <c r="F105" s="243" t="s">
        <v>1810</v>
      </c>
      <c r="G105" s="243" t="s">
        <v>1810</v>
      </c>
      <c r="H105" s="244">
        <v>70</v>
      </c>
      <c r="I105" s="244">
        <v>1</v>
      </c>
      <c r="J105" s="411"/>
      <c r="K105" s="411" t="s">
        <v>1919</v>
      </c>
      <c r="L105" s="412" t="s">
        <v>1920</v>
      </c>
      <c r="M105" s="412" t="s">
        <v>1947</v>
      </c>
      <c r="N105" s="244" t="s">
        <v>1968</v>
      </c>
      <c r="O105" s="246"/>
      <c r="P105" s="246"/>
      <c r="Q105" s="247" t="s">
        <v>1969</v>
      </c>
      <c r="R105" s="414"/>
      <c r="S105" s="414"/>
      <c r="T105" s="414"/>
      <c r="U105" s="414"/>
      <c r="V105" s="247" t="s">
        <v>1972</v>
      </c>
      <c r="W105" s="247" t="s">
        <v>1973</v>
      </c>
      <c r="X105" s="416"/>
      <c r="Y105" s="247" t="s">
        <v>1973</v>
      </c>
      <c r="Z105" s="242" t="s">
        <v>1973</v>
      </c>
      <c r="AA105" s="248" t="s">
        <v>1581</v>
      </c>
      <c r="AB105" s="409"/>
      <c r="AC105" s="409"/>
      <c r="AD105" s="409"/>
    </row>
    <row r="106" spans="1:30" s="405" customFormat="1" ht="30" customHeight="1">
      <c r="A106" s="242">
        <v>104</v>
      </c>
      <c r="B106" s="242" t="s">
        <v>334</v>
      </c>
      <c r="C106" s="242"/>
      <c r="D106" s="242" t="s">
        <v>334</v>
      </c>
      <c r="E106" s="242" t="s">
        <v>1967</v>
      </c>
      <c r="F106" s="243" t="s">
        <v>1810</v>
      </c>
      <c r="G106" s="243" t="s">
        <v>1810</v>
      </c>
      <c r="H106" s="244">
        <v>70</v>
      </c>
      <c r="I106" s="244">
        <v>1</v>
      </c>
      <c r="J106" s="411"/>
      <c r="K106" s="411" t="s">
        <v>1921</v>
      </c>
      <c r="L106" s="412" t="s">
        <v>1537</v>
      </c>
      <c r="M106" s="412" t="s">
        <v>1944</v>
      </c>
      <c r="N106" s="244" t="s">
        <v>1968</v>
      </c>
      <c r="O106" s="246"/>
      <c r="P106" s="246"/>
      <c r="Q106" s="247" t="s">
        <v>1969</v>
      </c>
      <c r="R106" s="414"/>
      <c r="S106" s="414"/>
      <c r="T106" s="414"/>
      <c r="U106" s="414"/>
      <c r="V106" s="247" t="s">
        <v>1972</v>
      </c>
      <c r="W106" s="247" t="s">
        <v>1973</v>
      </c>
      <c r="X106" s="416"/>
      <c r="Y106" s="247" t="s">
        <v>1973</v>
      </c>
      <c r="Z106" s="242" t="s">
        <v>1973</v>
      </c>
      <c r="AA106" s="248" t="s">
        <v>1581</v>
      </c>
      <c r="AB106" s="409"/>
      <c r="AC106" s="409"/>
      <c r="AD106" s="409"/>
    </row>
    <row r="107" spans="1:30" s="405" customFormat="1" ht="30" customHeight="1">
      <c r="A107" s="242">
        <v>105</v>
      </c>
      <c r="B107" s="242" t="s">
        <v>334</v>
      </c>
      <c r="C107" s="242"/>
      <c r="D107" s="242" t="s">
        <v>334</v>
      </c>
      <c r="E107" s="242" t="s">
        <v>1967</v>
      </c>
      <c r="F107" s="243" t="s">
        <v>1810</v>
      </c>
      <c r="G107" s="243" t="s">
        <v>1810</v>
      </c>
      <c r="H107" s="244">
        <v>70</v>
      </c>
      <c r="I107" s="244">
        <v>1</v>
      </c>
      <c r="J107" s="411"/>
      <c r="K107" s="418" t="s">
        <v>1922</v>
      </c>
      <c r="L107" s="418" t="s">
        <v>1512</v>
      </c>
      <c r="M107" s="419" t="s">
        <v>1943</v>
      </c>
      <c r="N107" s="244" t="s">
        <v>1968</v>
      </c>
      <c r="O107" s="246"/>
      <c r="P107" s="246"/>
      <c r="Q107" s="247" t="s">
        <v>1969</v>
      </c>
      <c r="R107" s="414"/>
      <c r="S107" s="414"/>
      <c r="T107" s="414"/>
      <c r="U107" s="414"/>
      <c r="V107" s="247" t="s">
        <v>1972</v>
      </c>
      <c r="W107" s="247" t="s">
        <v>1973</v>
      </c>
      <c r="X107" s="416"/>
      <c r="Y107" s="247" t="s">
        <v>1973</v>
      </c>
      <c r="Z107" s="242" t="s">
        <v>1973</v>
      </c>
      <c r="AA107" s="248" t="s">
        <v>1581</v>
      </c>
      <c r="AB107" s="409"/>
      <c r="AC107" s="409"/>
      <c r="AD107" s="409"/>
    </row>
    <row r="108" spans="1:30" s="405" customFormat="1" ht="30" customHeight="1">
      <c r="A108" s="242">
        <v>106</v>
      </c>
      <c r="B108" s="242" t="s">
        <v>334</v>
      </c>
      <c r="C108" s="242"/>
      <c r="D108" s="242" t="s">
        <v>334</v>
      </c>
      <c r="E108" s="242" t="s">
        <v>1967</v>
      </c>
      <c r="F108" s="243" t="s">
        <v>1810</v>
      </c>
      <c r="G108" s="243" t="s">
        <v>1810</v>
      </c>
      <c r="H108" s="244">
        <v>70</v>
      </c>
      <c r="I108" s="244">
        <v>1</v>
      </c>
      <c r="J108" s="411"/>
      <c r="K108" s="418" t="s">
        <v>1923</v>
      </c>
      <c r="L108" s="418" t="s">
        <v>1924</v>
      </c>
      <c r="M108" s="419" t="s">
        <v>1943</v>
      </c>
      <c r="N108" s="244" t="s">
        <v>1968</v>
      </c>
      <c r="O108" s="246"/>
      <c r="P108" s="246"/>
      <c r="Q108" s="247" t="s">
        <v>1969</v>
      </c>
      <c r="R108" s="414"/>
      <c r="S108" s="414"/>
      <c r="T108" s="414"/>
      <c r="U108" s="414"/>
      <c r="V108" s="247" t="s">
        <v>1972</v>
      </c>
      <c r="W108" s="247" t="s">
        <v>1973</v>
      </c>
      <c r="X108" s="416"/>
      <c r="Y108" s="247" t="s">
        <v>1973</v>
      </c>
      <c r="Z108" s="242" t="s">
        <v>1973</v>
      </c>
      <c r="AA108" s="248" t="s">
        <v>1581</v>
      </c>
      <c r="AB108" s="409"/>
      <c r="AC108" s="409"/>
      <c r="AD108" s="409"/>
    </row>
    <row r="109" spans="1:30" s="405" customFormat="1" ht="30" customHeight="1">
      <c r="A109" s="242">
        <v>107</v>
      </c>
      <c r="B109" s="242" t="s">
        <v>334</v>
      </c>
      <c r="C109" s="242"/>
      <c r="D109" s="242" t="s">
        <v>334</v>
      </c>
      <c r="E109" s="242" t="s">
        <v>1967</v>
      </c>
      <c r="F109" s="243" t="s">
        <v>1810</v>
      </c>
      <c r="G109" s="243" t="s">
        <v>1810</v>
      </c>
      <c r="H109" s="244">
        <v>70</v>
      </c>
      <c r="I109" s="244">
        <v>1</v>
      </c>
      <c r="J109" s="411"/>
      <c r="K109" s="418" t="s">
        <v>1925</v>
      </c>
      <c r="L109" s="418" t="s">
        <v>1924</v>
      </c>
      <c r="M109" s="419" t="s">
        <v>1942</v>
      </c>
      <c r="N109" s="244" t="s">
        <v>1968</v>
      </c>
      <c r="O109" s="246"/>
      <c r="P109" s="246"/>
      <c r="Q109" s="247" t="s">
        <v>1969</v>
      </c>
      <c r="R109" s="414"/>
      <c r="S109" s="414"/>
      <c r="T109" s="414"/>
      <c r="U109" s="414"/>
      <c r="V109" s="247" t="s">
        <v>1972</v>
      </c>
      <c r="W109" s="247" t="s">
        <v>1973</v>
      </c>
      <c r="X109" s="416"/>
      <c r="Y109" s="247" t="s">
        <v>1973</v>
      </c>
      <c r="Z109" s="242" t="s">
        <v>1973</v>
      </c>
      <c r="AA109" s="248" t="s">
        <v>1581</v>
      </c>
      <c r="AB109" s="409"/>
      <c r="AC109" s="409"/>
      <c r="AD109" s="409"/>
    </row>
    <row r="110" spans="1:30" s="132" customFormat="1" ht="20.100000000000001" customHeight="1">
      <c r="A110" s="242">
        <v>108</v>
      </c>
      <c r="B110" s="242" t="s">
        <v>334</v>
      </c>
      <c r="C110" s="242"/>
      <c r="D110" s="242" t="s">
        <v>334</v>
      </c>
      <c r="E110" s="242" t="s">
        <v>1967</v>
      </c>
      <c r="F110" s="243" t="s">
        <v>1810</v>
      </c>
      <c r="G110" s="243" t="s">
        <v>1810</v>
      </c>
      <c r="H110" s="244">
        <v>70</v>
      </c>
      <c r="I110" s="244">
        <v>1</v>
      </c>
      <c r="J110" s="162"/>
      <c r="K110" s="399" t="s">
        <v>1926</v>
      </c>
      <c r="L110" s="399" t="s">
        <v>1523</v>
      </c>
      <c r="M110" s="399" t="s">
        <v>1940</v>
      </c>
      <c r="N110" s="244" t="s">
        <v>1968</v>
      </c>
      <c r="O110" s="246"/>
      <c r="P110" s="246"/>
      <c r="Q110" s="247" t="s">
        <v>1969</v>
      </c>
      <c r="R110" s="251"/>
      <c r="S110" s="162"/>
      <c r="T110" s="162"/>
      <c r="U110" s="162"/>
      <c r="V110" s="247" t="s">
        <v>1972</v>
      </c>
      <c r="W110" s="247" t="s">
        <v>1973</v>
      </c>
      <c r="X110" s="399"/>
      <c r="Y110" s="247" t="s">
        <v>1973</v>
      </c>
      <c r="Z110" s="242" t="s">
        <v>1973</v>
      </c>
      <c r="AA110" s="248" t="s">
        <v>1581</v>
      </c>
      <c r="AB110" s="162"/>
      <c r="AC110" s="162"/>
      <c r="AD110" s="162"/>
    </row>
    <row r="111" spans="1:30" s="132" customFormat="1" ht="20.100000000000001" customHeight="1">
      <c r="A111" s="242">
        <v>109</v>
      </c>
      <c r="B111" s="242" t="s">
        <v>334</v>
      </c>
      <c r="C111" s="242"/>
      <c r="D111" s="242" t="s">
        <v>334</v>
      </c>
      <c r="E111" s="242" t="s">
        <v>1967</v>
      </c>
      <c r="F111" s="243" t="s">
        <v>1810</v>
      </c>
      <c r="G111" s="243" t="s">
        <v>1810</v>
      </c>
      <c r="H111" s="244">
        <v>70</v>
      </c>
      <c r="I111" s="410">
        <v>2</v>
      </c>
      <c r="J111" s="410"/>
      <c r="K111" s="399" t="s">
        <v>1927</v>
      </c>
      <c r="L111" s="399" t="s">
        <v>1392</v>
      </c>
      <c r="M111" s="399" t="s">
        <v>1964</v>
      </c>
      <c r="N111" s="244" t="s">
        <v>1968</v>
      </c>
      <c r="O111" s="246"/>
      <c r="P111" s="246"/>
      <c r="Q111" s="247" t="s">
        <v>1969</v>
      </c>
      <c r="R111" s="464"/>
      <c r="S111" s="414"/>
      <c r="T111" s="414"/>
      <c r="U111" s="414"/>
      <c r="V111" s="247" t="s">
        <v>1972</v>
      </c>
      <c r="W111" s="247" t="s">
        <v>1973</v>
      </c>
      <c r="X111" s="399"/>
      <c r="Y111" s="247" t="s">
        <v>1973</v>
      </c>
      <c r="Z111" s="242" t="s">
        <v>1973</v>
      </c>
      <c r="AA111" s="248" t="s">
        <v>1581</v>
      </c>
      <c r="AB111" s="409"/>
      <c r="AC111" s="409"/>
      <c r="AD111" s="409"/>
    </row>
    <row r="112" spans="1:30" s="132" customFormat="1" ht="20.100000000000001" customHeight="1">
      <c r="A112" s="242">
        <v>110</v>
      </c>
      <c r="B112" s="242" t="s">
        <v>334</v>
      </c>
      <c r="C112" s="242"/>
      <c r="D112" s="242" t="s">
        <v>334</v>
      </c>
      <c r="E112" s="242" t="s">
        <v>1967</v>
      </c>
      <c r="F112" s="243" t="s">
        <v>1810</v>
      </c>
      <c r="G112" s="243" t="s">
        <v>1810</v>
      </c>
      <c r="H112" s="244">
        <v>70</v>
      </c>
      <c r="I112" s="410">
        <v>2</v>
      </c>
      <c r="J112" s="410"/>
      <c r="K112" s="399" t="s">
        <v>1928</v>
      </c>
      <c r="L112" s="399" t="s">
        <v>354</v>
      </c>
      <c r="M112" s="399" t="s">
        <v>1942</v>
      </c>
      <c r="N112" s="244" t="s">
        <v>1968</v>
      </c>
      <c r="O112" s="246"/>
      <c r="P112" s="246"/>
      <c r="Q112" s="247" t="s">
        <v>1969</v>
      </c>
      <c r="R112" s="464"/>
      <c r="S112" s="414"/>
      <c r="T112" s="414"/>
      <c r="U112" s="414"/>
      <c r="V112" s="247" t="s">
        <v>1972</v>
      </c>
      <c r="W112" s="247" t="s">
        <v>1973</v>
      </c>
      <c r="X112" s="399"/>
      <c r="Y112" s="247" t="s">
        <v>1973</v>
      </c>
      <c r="Z112" s="242" t="s">
        <v>1973</v>
      </c>
      <c r="AA112" s="248" t="s">
        <v>1581</v>
      </c>
      <c r="AB112" s="409"/>
      <c r="AC112" s="409"/>
      <c r="AD112" s="409"/>
    </row>
    <row r="113" spans="1:30" s="132" customFormat="1" ht="20.100000000000001" customHeight="1">
      <c r="A113" s="242">
        <v>111</v>
      </c>
      <c r="B113" s="242" t="s">
        <v>334</v>
      </c>
      <c r="C113" s="242"/>
      <c r="D113" s="242" t="s">
        <v>334</v>
      </c>
      <c r="E113" s="242" t="s">
        <v>1967</v>
      </c>
      <c r="F113" s="243" t="s">
        <v>1810</v>
      </c>
      <c r="G113" s="243" t="s">
        <v>1810</v>
      </c>
      <c r="H113" s="244">
        <v>70</v>
      </c>
      <c r="I113" s="410">
        <v>2</v>
      </c>
      <c r="J113" s="410"/>
      <c r="K113" s="399" t="s">
        <v>1929</v>
      </c>
      <c r="L113" s="399" t="s">
        <v>1930</v>
      </c>
      <c r="M113" s="399" t="s">
        <v>1944</v>
      </c>
      <c r="N113" s="244" t="s">
        <v>1968</v>
      </c>
      <c r="O113" s="246"/>
      <c r="P113" s="246"/>
      <c r="Q113" s="247" t="s">
        <v>1969</v>
      </c>
      <c r="R113" s="464"/>
      <c r="S113" s="414"/>
      <c r="T113" s="414"/>
      <c r="U113" s="414"/>
      <c r="V113" s="247" t="s">
        <v>1972</v>
      </c>
      <c r="W113" s="247" t="s">
        <v>1973</v>
      </c>
      <c r="X113" s="399"/>
      <c r="Y113" s="247" t="s">
        <v>1973</v>
      </c>
      <c r="Z113" s="242" t="s">
        <v>1973</v>
      </c>
      <c r="AA113" s="248" t="s">
        <v>1581</v>
      </c>
      <c r="AB113" s="409"/>
      <c r="AC113" s="409"/>
      <c r="AD113" s="409"/>
    </row>
    <row r="114" spans="1:30" s="132" customFormat="1" ht="20.100000000000001" customHeight="1">
      <c r="A114" s="242">
        <v>112</v>
      </c>
      <c r="B114" s="242" t="s">
        <v>334</v>
      </c>
      <c r="C114" s="242"/>
      <c r="D114" s="242" t="s">
        <v>334</v>
      </c>
      <c r="E114" s="242" t="s">
        <v>1967</v>
      </c>
      <c r="F114" s="243" t="s">
        <v>1810</v>
      </c>
      <c r="G114" s="243" t="s">
        <v>1810</v>
      </c>
      <c r="H114" s="244">
        <v>70</v>
      </c>
      <c r="I114" s="410">
        <v>2</v>
      </c>
      <c r="J114" s="410"/>
      <c r="K114" s="399" t="s">
        <v>1931</v>
      </c>
      <c r="L114" s="399" t="s">
        <v>1930</v>
      </c>
      <c r="M114" s="399" t="s">
        <v>1941</v>
      </c>
      <c r="N114" s="244" t="s">
        <v>1968</v>
      </c>
      <c r="O114" s="246"/>
      <c r="P114" s="246"/>
      <c r="Q114" s="247" t="s">
        <v>1969</v>
      </c>
      <c r="R114" s="464"/>
      <c r="S114" s="414"/>
      <c r="T114" s="414"/>
      <c r="U114" s="414"/>
      <c r="V114" s="247" t="s">
        <v>1972</v>
      </c>
      <c r="W114" s="247" t="s">
        <v>1973</v>
      </c>
      <c r="X114" s="399"/>
      <c r="Y114" s="247" t="s">
        <v>1973</v>
      </c>
      <c r="Z114" s="242" t="s">
        <v>1973</v>
      </c>
      <c r="AA114" s="248" t="s">
        <v>1581</v>
      </c>
      <c r="AB114" s="409"/>
      <c r="AC114" s="409"/>
      <c r="AD114" s="409"/>
    </row>
    <row r="115" spans="1:30" s="132" customFormat="1" ht="20.100000000000001" customHeight="1">
      <c r="A115" s="242">
        <v>113</v>
      </c>
      <c r="B115" s="242" t="s">
        <v>334</v>
      </c>
      <c r="C115" s="242"/>
      <c r="D115" s="242" t="s">
        <v>334</v>
      </c>
      <c r="E115" s="242" t="s">
        <v>1967</v>
      </c>
      <c r="F115" s="243" t="s">
        <v>1810</v>
      </c>
      <c r="G115" s="243" t="s">
        <v>1810</v>
      </c>
      <c r="H115" s="244">
        <v>70</v>
      </c>
      <c r="I115" s="410">
        <v>3</v>
      </c>
      <c r="J115" s="410"/>
      <c r="K115" s="399" t="s">
        <v>1932</v>
      </c>
      <c r="L115" s="399" t="s">
        <v>1531</v>
      </c>
      <c r="M115" s="399" t="s">
        <v>1944</v>
      </c>
      <c r="N115" s="244" t="s">
        <v>1968</v>
      </c>
      <c r="O115" s="246"/>
      <c r="P115" s="246"/>
      <c r="Q115" s="247" t="s">
        <v>1969</v>
      </c>
      <c r="R115" s="414"/>
      <c r="S115" s="414"/>
      <c r="T115" s="414"/>
      <c r="U115" s="414"/>
      <c r="V115" s="247" t="s">
        <v>1972</v>
      </c>
      <c r="W115" s="247" t="s">
        <v>1973</v>
      </c>
      <c r="X115" s="399"/>
      <c r="Y115" s="247" t="s">
        <v>1973</v>
      </c>
      <c r="Z115" s="242" t="s">
        <v>1973</v>
      </c>
      <c r="AA115" s="248" t="s">
        <v>1581</v>
      </c>
      <c r="AB115" s="409"/>
      <c r="AC115" s="409"/>
      <c r="AD115" s="409"/>
    </row>
    <row r="116" spans="1:30" s="132" customFormat="1" ht="20.100000000000001" customHeight="1">
      <c r="A116" s="242">
        <v>114</v>
      </c>
      <c r="B116" s="242" t="s">
        <v>334</v>
      </c>
      <c r="C116" s="242"/>
      <c r="D116" s="242" t="s">
        <v>334</v>
      </c>
      <c r="E116" s="242" t="s">
        <v>1967</v>
      </c>
      <c r="F116" s="243" t="s">
        <v>1810</v>
      </c>
      <c r="G116" s="243" t="s">
        <v>1810</v>
      </c>
      <c r="H116" s="244">
        <v>70</v>
      </c>
      <c r="I116" s="410">
        <v>3</v>
      </c>
      <c r="J116" s="410"/>
      <c r="K116" s="399" t="s">
        <v>1933</v>
      </c>
      <c r="L116" s="399" t="s">
        <v>1531</v>
      </c>
      <c r="M116" s="399" t="s">
        <v>1965</v>
      </c>
      <c r="N116" s="244" t="s">
        <v>1968</v>
      </c>
      <c r="O116" s="246"/>
      <c r="P116" s="246"/>
      <c r="Q116" s="247" t="s">
        <v>1969</v>
      </c>
      <c r="R116" s="414"/>
      <c r="S116" s="414"/>
      <c r="T116" s="414"/>
      <c r="U116" s="414"/>
      <c r="V116" s="247" t="s">
        <v>1972</v>
      </c>
      <c r="W116" s="247" t="s">
        <v>1973</v>
      </c>
      <c r="X116" s="399"/>
      <c r="Y116" s="247" t="s">
        <v>1973</v>
      </c>
      <c r="Z116" s="242" t="s">
        <v>1973</v>
      </c>
      <c r="AA116" s="248" t="s">
        <v>1581</v>
      </c>
      <c r="AB116" s="409"/>
      <c r="AC116" s="409"/>
      <c r="AD116" s="409"/>
    </row>
    <row r="117" spans="1:30" s="132" customFormat="1" ht="20.100000000000001" customHeight="1">
      <c r="A117" s="242">
        <v>115</v>
      </c>
      <c r="B117" s="242" t="s">
        <v>334</v>
      </c>
      <c r="C117" s="242"/>
      <c r="D117" s="242" t="s">
        <v>334</v>
      </c>
      <c r="E117" s="242" t="s">
        <v>1967</v>
      </c>
      <c r="F117" s="243" t="s">
        <v>1810</v>
      </c>
      <c r="G117" s="243" t="s">
        <v>1810</v>
      </c>
      <c r="H117" s="244">
        <v>70</v>
      </c>
      <c r="I117" s="162">
        <v>3</v>
      </c>
      <c r="J117" s="162"/>
      <c r="K117" s="399" t="s">
        <v>1398</v>
      </c>
      <c r="L117" s="399" t="s">
        <v>1531</v>
      </c>
      <c r="M117" s="399" t="s">
        <v>1163</v>
      </c>
      <c r="N117" s="244" t="s">
        <v>1968</v>
      </c>
      <c r="O117" s="246"/>
      <c r="P117" s="246"/>
      <c r="Q117" s="247" t="s">
        <v>1969</v>
      </c>
      <c r="R117" s="414"/>
      <c r="S117" s="414"/>
      <c r="T117" s="414"/>
      <c r="U117" s="414"/>
      <c r="V117" s="247" t="s">
        <v>1972</v>
      </c>
      <c r="W117" s="247" t="s">
        <v>1973</v>
      </c>
      <c r="X117" s="416"/>
      <c r="Y117" s="247" t="s">
        <v>1973</v>
      </c>
      <c r="Z117" s="242" t="s">
        <v>1973</v>
      </c>
      <c r="AA117" s="248" t="s">
        <v>1581</v>
      </c>
      <c r="AB117" s="409"/>
      <c r="AC117" s="409"/>
      <c r="AD117" s="409"/>
    </row>
    <row r="118" spans="1:30" s="132" customFormat="1" ht="20.100000000000001" customHeight="1">
      <c r="A118" s="242">
        <v>116</v>
      </c>
      <c r="B118" s="242" t="s">
        <v>334</v>
      </c>
      <c r="C118" s="242"/>
      <c r="D118" s="242" t="s">
        <v>334</v>
      </c>
      <c r="E118" s="242" t="s">
        <v>1967</v>
      </c>
      <c r="F118" s="243" t="s">
        <v>1810</v>
      </c>
      <c r="G118" s="243" t="s">
        <v>1810</v>
      </c>
      <c r="H118" s="244">
        <v>70</v>
      </c>
      <c r="I118" s="162">
        <v>3</v>
      </c>
      <c r="J118" s="162"/>
      <c r="K118" s="399" t="s">
        <v>1934</v>
      </c>
      <c r="L118" s="399" t="s">
        <v>316</v>
      </c>
      <c r="M118" s="399" t="s">
        <v>1945</v>
      </c>
      <c r="N118" s="244" t="s">
        <v>1968</v>
      </c>
      <c r="O118" s="246"/>
      <c r="P118" s="246"/>
      <c r="Q118" s="247" t="s">
        <v>1969</v>
      </c>
      <c r="R118" s="414"/>
      <c r="S118" s="414"/>
      <c r="T118" s="414"/>
      <c r="U118" s="414"/>
      <c r="V118" s="247" t="s">
        <v>1972</v>
      </c>
      <c r="W118" s="247" t="s">
        <v>1973</v>
      </c>
      <c r="X118" s="416"/>
      <c r="Y118" s="247" t="s">
        <v>1973</v>
      </c>
      <c r="Z118" s="242" t="s">
        <v>1973</v>
      </c>
      <c r="AA118" s="248" t="s">
        <v>1581</v>
      </c>
      <c r="AB118" s="409"/>
      <c r="AC118" s="409"/>
      <c r="AD118" s="409"/>
    </row>
    <row r="119" spans="1:30" s="132" customFormat="1" ht="20.100000000000001" customHeight="1">
      <c r="A119" s="242">
        <v>117</v>
      </c>
      <c r="B119" s="242" t="s">
        <v>334</v>
      </c>
      <c r="C119" s="242"/>
      <c r="D119" s="242" t="s">
        <v>334</v>
      </c>
      <c r="E119" s="242" t="s">
        <v>1967</v>
      </c>
      <c r="F119" s="243" t="s">
        <v>1810</v>
      </c>
      <c r="G119" s="243" t="s">
        <v>1810</v>
      </c>
      <c r="H119" s="244">
        <v>70</v>
      </c>
      <c r="I119" s="162">
        <v>3</v>
      </c>
      <c r="J119" s="162"/>
      <c r="K119" s="399" t="s">
        <v>1935</v>
      </c>
      <c r="L119" s="399" t="s">
        <v>232</v>
      </c>
      <c r="M119" s="399" t="s">
        <v>1966</v>
      </c>
      <c r="N119" s="244" t="s">
        <v>1968</v>
      </c>
      <c r="O119" s="246"/>
      <c r="P119" s="246"/>
      <c r="Q119" s="247" t="s">
        <v>1969</v>
      </c>
      <c r="R119" s="414"/>
      <c r="S119" s="414"/>
      <c r="T119" s="414"/>
      <c r="U119" s="414"/>
      <c r="V119" s="247" t="s">
        <v>1972</v>
      </c>
      <c r="W119" s="247" t="s">
        <v>1973</v>
      </c>
      <c r="X119" s="416"/>
      <c r="Y119" s="247" t="s">
        <v>1973</v>
      </c>
      <c r="Z119" s="242" t="s">
        <v>1973</v>
      </c>
      <c r="AA119" s="248" t="s">
        <v>1581</v>
      </c>
      <c r="AB119" s="409"/>
      <c r="AC119" s="409"/>
      <c r="AD119" s="409"/>
    </row>
    <row r="120" spans="1:30" s="132" customFormat="1" ht="20.100000000000001" customHeight="1">
      <c r="A120" s="242">
        <v>118</v>
      </c>
      <c r="B120" s="242" t="s">
        <v>334</v>
      </c>
      <c r="C120" s="242"/>
      <c r="D120" s="242" t="s">
        <v>334</v>
      </c>
      <c r="E120" s="242" t="s">
        <v>1967</v>
      </c>
      <c r="F120" s="243" t="s">
        <v>1810</v>
      </c>
      <c r="G120" s="243" t="s">
        <v>1810</v>
      </c>
      <c r="H120" s="244">
        <v>70</v>
      </c>
      <c r="I120" s="162">
        <v>3</v>
      </c>
      <c r="J120" s="162"/>
      <c r="K120" s="252" t="s">
        <v>1936</v>
      </c>
      <c r="L120" s="252" t="s">
        <v>1937</v>
      </c>
      <c r="M120" s="253" t="s">
        <v>1942</v>
      </c>
      <c r="N120" s="244" t="s">
        <v>1968</v>
      </c>
      <c r="O120" s="246"/>
      <c r="P120" s="246"/>
      <c r="Q120" s="247" t="s">
        <v>1969</v>
      </c>
      <c r="R120" s="414"/>
      <c r="S120" s="414"/>
      <c r="T120" s="414"/>
      <c r="U120" s="414"/>
      <c r="V120" s="247" t="s">
        <v>1972</v>
      </c>
      <c r="W120" s="247" t="s">
        <v>1973</v>
      </c>
      <c r="X120" s="416"/>
      <c r="Y120" s="247" t="s">
        <v>1973</v>
      </c>
      <c r="Z120" s="242" t="s">
        <v>1973</v>
      </c>
      <c r="AA120" s="248" t="s">
        <v>1581</v>
      </c>
      <c r="AB120" s="409"/>
      <c r="AC120" s="409"/>
      <c r="AD120" s="409"/>
    </row>
    <row r="121" spans="1:30" s="132" customFormat="1" ht="20.100000000000001" customHeight="1">
      <c r="A121" s="242">
        <v>119</v>
      </c>
      <c r="B121" s="242" t="s">
        <v>334</v>
      </c>
      <c r="C121" s="409"/>
      <c r="D121" s="242" t="s">
        <v>334</v>
      </c>
      <c r="E121" s="242" t="s">
        <v>1967</v>
      </c>
      <c r="F121" s="243" t="s">
        <v>1810</v>
      </c>
      <c r="G121" s="243" t="s">
        <v>1810</v>
      </c>
      <c r="H121" s="410">
        <v>70</v>
      </c>
      <c r="I121" s="162">
        <v>1</v>
      </c>
      <c r="J121" s="162"/>
      <c r="K121" s="252" t="s">
        <v>1975</v>
      </c>
      <c r="L121" s="252" t="s">
        <v>1976</v>
      </c>
      <c r="M121" s="253">
        <v>41</v>
      </c>
      <c r="N121" s="244" t="s">
        <v>1968</v>
      </c>
      <c r="O121" s="412"/>
      <c r="P121" s="413"/>
      <c r="Q121" s="247" t="s">
        <v>1969</v>
      </c>
      <c r="R121" s="414"/>
      <c r="S121" s="414"/>
      <c r="T121" s="414"/>
      <c r="U121" s="414"/>
      <c r="V121" s="415"/>
      <c r="W121" s="414"/>
      <c r="X121" s="416"/>
      <c r="Y121" s="417"/>
      <c r="Z121" s="409"/>
      <c r="AA121" s="415"/>
      <c r="AB121" s="409"/>
      <c r="AC121" s="409"/>
      <c r="AD121" s="409"/>
    </row>
    <row r="122" spans="1:30" s="132" customFormat="1" ht="20.100000000000001" customHeight="1">
      <c r="A122" s="242">
        <v>120</v>
      </c>
      <c r="B122" s="242" t="s">
        <v>334</v>
      </c>
      <c r="C122" s="409"/>
      <c r="D122" s="242" t="s">
        <v>334</v>
      </c>
      <c r="E122" s="242" t="s">
        <v>1967</v>
      </c>
      <c r="F122" s="243" t="s">
        <v>1810</v>
      </c>
      <c r="G122" s="243" t="s">
        <v>1810</v>
      </c>
      <c r="H122" s="410">
        <v>70</v>
      </c>
      <c r="I122" s="162">
        <v>1</v>
      </c>
      <c r="J122" s="162"/>
      <c r="K122" s="252" t="s">
        <v>224</v>
      </c>
      <c r="L122" s="252" t="s">
        <v>1977</v>
      </c>
      <c r="M122" s="253">
        <v>29</v>
      </c>
      <c r="N122" s="244" t="s">
        <v>1968</v>
      </c>
      <c r="O122" s="412"/>
      <c r="P122" s="413"/>
      <c r="Q122" s="247" t="s">
        <v>1969</v>
      </c>
      <c r="R122" s="414"/>
      <c r="S122" s="414"/>
      <c r="T122" s="414"/>
      <c r="U122" s="414"/>
      <c r="V122" s="415"/>
      <c r="W122" s="414"/>
      <c r="X122" s="416"/>
      <c r="Y122" s="417"/>
      <c r="Z122" s="409"/>
      <c r="AA122" s="415"/>
      <c r="AB122" s="409"/>
      <c r="AC122" s="409"/>
      <c r="AD122" s="409"/>
    </row>
    <row r="123" spans="1:30" s="132" customFormat="1" ht="20.100000000000001" customHeight="1">
      <c r="A123" s="242">
        <v>121</v>
      </c>
      <c r="B123" s="242" t="s">
        <v>334</v>
      </c>
      <c r="C123" s="409"/>
      <c r="D123" s="242" t="s">
        <v>334</v>
      </c>
      <c r="E123" s="242" t="s">
        <v>1967</v>
      </c>
      <c r="F123" s="243" t="s">
        <v>1810</v>
      </c>
      <c r="G123" s="243" t="s">
        <v>1810</v>
      </c>
      <c r="H123" s="410">
        <v>70</v>
      </c>
      <c r="I123" s="162">
        <v>1</v>
      </c>
      <c r="J123" s="162"/>
      <c r="K123" s="252" t="s">
        <v>1978</v>
      </c>
      <c r="L123" s="252" t="s">
        <v>1979</v>
      </c>
      <c r="M123" s="253">
        <v>9</v>
      </c>
      <c r="N123" s="244" t="s">
        <v>1968</v>
      </c>
      <c r="O123" s="412"/>
      <c r="P123" s="413"/>
      <c r="Q123" s="247" t="s">
        <v>1969</v>
      </c>
      <c r="R123" s="414"/>
      <c r="S123" s="414"/>
      <c r="T123" s="414"/>
      <c r="U123" s="414"/>
      <c r="V123" s="415"/>
      <c r="W123" s="414"/>
      <c r="X123" s="416"/>
      <c r="Y123" s="417"/>
      <c r="Z123" s="409"/>
      <c r="AA123" s="415"/>
      <c r="AB123" s="409"/>
      <c r="AC123" s="409"/>
      <c r="AD123" s="409"/>
    </row>
    <row r="124" spans="1:30" s="132" customFormat="1" ht="20.100000000000001" customHeight="1">
      <c r="A124" s="162">
        <v>14</v>
      </c>
      <c r="B124" s="409"/>
      <c r="C124" s="409"/>
      <c r="D124" s="409"/>
      <c r="E124" s="409"/>
      <c r="F124" s="410"/>
      <c r="G124" s="410"/>
      <c r="H124" s="410"/>
      <c r="I124" s="162"/>
      <c r="J124" s="162"/>
      <c r="K124" s="252"/>
      <c r="L124" s="252"/>
      <c r="M124" s="253"/>
      <c r="N124" s="412"/>
      <c r="O124" s="412"/>
      <c r="P124" s="413"/>
      <c r="Q124" s="414"/>
      <c r="R124" s="414"/>
      <c r="S124" s="414"/>
      <c r="T124" s="414"/>
      <c r="U124" s="414"/>
      <c r="V124" s="415"/>
      <c r="W124" s="414"/>
      <c r="X124" s="416"/>
      <c r="Y124" s="417"/>
      <c r="Z124" s="409"/>
      <c r="AA124" s="415"/>
      <c r="AB124" s="409"/>
      <c r="AC124" s="409"/>
      <c r="AD124" s="409"/>
    </row>
    <row r="125" spans="1:30" s="132" customFormat="1" ht="20.100000000000001" customHeight="1">
      <c r="A125" s="162">
        <v>15</v>
      </c>
      <c r="B125" s="409"/>
      <c r="C125" s="409"/>
      <c r="D125" s="409"/>
      <c r="E125" s="409"/>
      <c r="F125" s="410"/>
      <c r="G125" s="410"/>
      <c r="H125" s="410"/>
      <c r="I125" s="162"/>
      <c r="J125" s="162"/>
      <c r="K125" s="252"/>
      <c r="L125" s="252"/>
      <c r="M125" s="253"/>
      <c r="N125" s="412"/>
      <c r="O125" s="412"/>
      <c r="P125" s="413"/>
      <c r="Q125" s="414"/>
      <c r="R125" s="414"/>
      <c r="S125" s="414"/>
      <c r="T125" s="414"/>
      <c r="U125" s="414"/>
      <c r="V125" s="415"/>
      <c r="W125" s="414"/>
      <c r="X125" s="416"/>
      <c r="Y125" s="417"/>
      <c r="Z125" s="409"/>
      <c r="AA125" s="415"/>
      <c r="AB125" s="409"/>
      <c r="AC125" s="409"/>
      <c r="AD125" s="409"/>
    </row>
    <row r="126" spans="1:30" s="132" customFormat="1" ht="20.100000000000001" customHeight="1">
      <c r="A126" s="162"/>
      <c r="B126" s="162"/>
      <c r="C126" s="162"/>
      <c r="D126" s="162"/>
      <c r="E126" s="162"/>
      <c r="F126" s="162"/>
      <c r="G126" s="400"/>
      <c r="H126" s="162"/>
      <c r="I126" s="162"/>
      <c r="J126" s="162"/>
      <c r="K126" s="252"/>
      <c r="L126" s="252"/>
      <c r="M126" s="253"/>
      <c r="N126" s="162"/>
      <c r="O126" s="162"/>
      <c r="P126" s="162"/>
      <c r="Q126" s="162"/>
      <c r="R126" s="251"/>
      <c r="S126" s="162"/>
      <c r="T126" s="162"/>
      <c r="U126" s="162"/>
      <c r="V126" s="162"/>
      <c r="W126" s="162"/>
      <c r="X126" s="252"/>
      <c r="Y126" s="162"/>
      <c r="Z126" s="162"/>
      <c r="AA126" s="162"/>
      <c r="AB126" s="162"/>
      <c r="AC126" s="162"/>
      <c r="AD126" s="162"/>
    </row>
    <row r="127" spans="1:30" s="132" customFormat="1" ht="20.100000000000001" customHeight="1">
      <c r="A127" s="162"/>
      <c r="B127" s="162"/>
      <c r="C127" s="162"/>
      <c r="D127" s="162"/>
      <c r="E127" s="162"/>
      <c r="F127" s="162"/>
      <c r="G127" s="400"/>
      <c r="H127" s="162"/>
      <c r="I127" s="162"/>
      <c r="J127" s="162"/>
      <c r="K127" s="252"/>
      <c r="L127" s="252"/>
      <c r="M127" s="253"/>
      <c r="N127" s="162"/>
      <c r="O127" s="162"/>
      <c r="P127" s="162"/>
      <c r="Q127" s="162"/>
      <c r="R127" s="251"/>
      <c r="S127" s="162"/>
      <c r="T127" s="162"/>
      <c r="U127" s="162"/>
      <c r="V127" s="162"/>
      <c r="W127" s="162"/>
      <c r="X127" s="252"/>
      <c r="Y127" s="162"/>
      <c r="Z127" s="162"/>
      <c r="AA127" s="162"/>
      <c r="AB127" s="162"/>
      <c r="AC127" s="162"/>
      <c r="AD127" s="162"/>
    </row>
    <row r="128" spans="1:30" s="132" customFormat="1" ht="20.100000000000001" customHeight="1">
      <c r="A128" s="162"/>
      <c r="B128" s="162"/>
      <c r="C128" s="162"/>
      <c r="D128" s="162"/>
      <c r="E128" s="162"/>
      <c r="F128" s="162"/>
      <c r="G128" s="400"/>
      <c r="H128" s="162"/>
      <c r="I128" s="162"/>
      <c r="J128" s="162"/>
      <c r="K128" s="252"/>
      <c r="L128" s="252"/>
      <c r="M128" s="253"/>
      <c r="N128" s="162"/>
      <c r="O128" s="162"/>
      <c r="P128" s="162"/>
      <c r="Q128" s="162"/>
      <c r="R128" s="251"/>
      <c r="S128" s="162"/>
      <c r="T128" s="162"/>
      <c r="U128" s="162"/>
      <c r="V128" s="162"/>
      <c r="W128" s="162"/>
      <c r="X128" s="252"/>
      <c r="Y128" s="162"/>
      <c r="Z128" s="162"/>
      <c r="AA128" s="162"/>
      <c r="AB128" s="162"/>
      <c r="AC128" s="162"/>
      <c r="AD128" s="162"/>
    </row>
    <row r="129" spans="1:30" s="132" customFormat="1" ht="20.100000000000001" customHeight="1">
      <c r="A129" s="162"/>
      <c r="B129" s="162"/>
      <c r="C129" s="162"/>
      <c r="D129" s="162"/>
      <c r="E129" s="162"/>
      <c r="F129" s="162"/>
      <c r="G129" s="401"/>
      <c r="H129" s="162"/>
      <c r="I129" s="162"/>
      <c r="J129" s="162"/>
      <c r="K129" s="401"/>
      <c r="L129" s="401"/>
      <c r="M129" s="401"/>
      <c r="N129" s="162"/>
      <c r="O129" s="162"/>
      <c r="P129" s="162"/>
      <c r="Q129" s="162"/>
      <c r="R129" s="251"/>
      <c r="S129" s="162"/>
      <c r="T129" s="162"/>
      <c r="U129" s="162"/>
      <c r="V129" s="162"/>
      <c r="W129" s="162"/>
      <c r="X129" s="401"/>
      <c r="Y129" s="162"/>
      <c r="Z129" s="162"/>
      <c r="AA129" s="162"/>
      <c r="AB129" s="162"/>
      <c r="AC129" s="162"/>
      <c r="AD129" s="162"/>
    </row>
    <row r="130" spans="1:30" s="132" customFormat="1" ht="20.100000000000001" customHeight="1">
      <c r="A130" s="162"/>
      <c r="B130" s="162"/>
      <c r="C130" s="162"/>
      <c r="D130" s="162"/>
      <c r="E130" s="162"/>
      <c r="F130" s="162"/>
      <c r="G130" s="401"/>
      <c r="H130" s="162"/>
      <c r="I130" s="162"/>
      <c r="J130" s="162"/>
      <c r="K130" s="162"/>
      <c r="L130" s="162"/>
      <c r="M130" s="162"/>
      <c r="N130" s="162"/>
      <c r="O130" s="162"/>
      <c r="P130" s="162"/>
      <c r="Q130" s="162"/>
      <c r="R130" s="251"/>
      <c r="S130" s="162"/>
      <c r="T130" s="162"/>
      <c r="U130" s="162"/>
      <c r="V130" s="162"/>
      <c r="W130" s="162"/>
      <c r="X130" s="162"/>
      <c r="Y130" s="162"/>
      <c r="Z130" s="162"/>
      <c r="AA130" s="162"/>
      <c r="AB130" s="162"/>
      <c r="AC130" s="162"/>
      <c r="AD130" s="162"/>
    </row>
    <row r="131" spans="1:30" s="132" customFormat="1" ht="20.100000000000001" customHeight="1">
      <c r="A131" s="162"/>
      <c r="B131" s="162"/>
      <c r="C131" s="162"/>
      <c r="D131" s="162"/>
      <c r="E131" s="162"/>
      <c r="F131" s="162"/>
      <c r="G131" s="401"/>
      <c r="H131" s="162"/>
      <c r="I131" s="162"/>
      <c r="J131" s="162"/>
      <c r="K131" s="401"/>
      <c r="L131" s="401"/>
      <c r="M131" s="402"/>
      <c r="N131" s="162"/>
      <c r="O131" s="162"/>
      <c r="P131" s="162"/>
      <c r="Q131" s="162"/>
      <c r="R131" s="251"/>
      <c r="S131" s="162"/>
      <c r="T131" s="162"/>
      <c r="U131" s="162"/>
      <c r="V131" s="162"/>
      <c r="W131" s="162"/>
      <c r="X131" s="401"/>
      <c r="Y131" s="162"/>
      <c r="Z131" s="162"/>
      <c r="AA131" s="162"/>
      <c r="AB131" s="162"/>
      <c r="AC131" s="162"/>
      <c r="AD131" s="162"/>
    </row>
    <row r="132" spans="1:30" s="132" customFormat="1" ht="20.100000000000001" customHeight="1">
      <c r="A132" s="162"/>
      <c r="B132" s="162"/>
      <c r="C132" s="162"/>
      <c r="D132" s="162"/>
      <c r="E132" s="162"/>
      <c r="F132" s="162"/>
      <c r="G132" s="401"/>
      <c r="H132" s="162"/>
      <c r="I132" s="162"/>
      <c r="J132" s="162"/>
      <c r="K132" s="401"/>
      <c r="L132" s="401"/>
      <c r="M132" s="402"/>
      <c r="N132" s="162"/>
      <c r="O132" s="162"/>
      <c r="P132" s="162"/>
      <c r="Q132" s="162"/>
      <c r="R132" s="251"/>
      <c r="S132" s="162"/>
      <c r="T132" s="162"/>
      <c r="U132" s="162"/>
      <c r="V132" s="162"/>
      <c r="W132" s="162"/>
      <c r="X132" s="401"/>
      <c r="Y132" s="162"/>
      <c r="Z132" s="162"/>
      <c r="AA132" s="162"/>
      <c r="AB132" s="162"/>
      <c r="AC132" s="162"/>
      <c r="AD132" s="162"/>
    </row>
    <row r="133" spans="1:30" s="132" customFormat="1" ht="20.100000000000001" customHeight="1">
      <c r="A133" s="162"/>
      <c r="B133" s="162"/>
      <c r="C133" s="162"/>
      <c r="D133" s="162"/>
      <c r="E133" s="162"/>
      <c r="F133" s="162"/>
      <c r="G133" s="401"/>
      <c r="H133" s="162"/>
      <c r="I133" s="162"/>
      <c r="J133" s="162"/>
      <c r="K133" s="401"/>
      <c r="L133" s="401"/>
      <c r="M133" s="402"/>
      <c r="N133" s="162"/>
      <c r="O133" s="162"/>
      <c r="P133" s="162"/>
      <c r="Q133" s="162"/>
      <c r="R133" s="251"/>
      <c r="S133" s="162"/>
      <c r="T133" s="162"/>
      <c r="U133" s="162"/>
      <c r="V133" s="162"/>
      <c r="W133" s="162"/>
      <c r="X133" s="401"/>
      <c r="Y133" s="162"/>
      <c r="Z133" s="162"/>
      <c r="AA133" s="162"/>
      <c r="AB133" s="162"/>
      <c r="AC133" s="162"/>
      <c r="AD133" s="162"/>
    </row>
    <row r="134" spans="1:30" s="132" customFormat="1" ht="20.100000000000001" customHeight="1">
      <c r="A134" s="162"/>
      <c r="B134" s="162"/>
      <c r="C134" s="162"/>
      <c r="D134" s="162"/>
      <c r="E134" s="162"/>
      <c r="F134" s="162"/>
      <c r="G134" s="162"/>
      <c r="H134" s="162"/>
      <c r="I134" s="162"/>
      <c r="J134" s="162"/>
      <c r="K134" s="162"/>
      <c r="L134" s="162"/>
      <c r="M134" s="162"/>
      <c r="N134" s="162"/>
      <c r="O134" s="162"/>
      <c r="P134" s="162"/>
      <c r="Q134" s="162"/>
      <c r="R134" s="251"/>
      <c r="S134" s="162"/>
      <c r="T134" s="162"/>
      <c r="U134" s="162"/>
      <c r="V134" s="162"/>
      <c r="W134" s="162"/>
      <c r="X134" s="162"/>
      <c r="Y134" s="162"/>
      <c r="Z134" s="162"/>
      <c r="AA134" s="162"/>
      <c r="AB134" s="162"/>
      <c r="AC134" s="162"/>
      <c r="AD134" s="162"/>
    </row>
    <row r="135" spans="1:30" s="132" customFormat="1" ht="20.100000000000001" customHeight="1">
      <c r="A135" s="162"/>
      <c r="B135" s="162"/>
      <c r="C135" s="162"/>
      <c r="D135" s="162"/>
      <c r="E135" s="162"/>
      <c r="F135" s="162"/>
      <c r="G135" s="254"/>
      <c r="H135" s="162"/>
      <c r="I135" s="162"/>
      <c r="J135" s="162"/>
      <c r="K135" s="252"/>
      <c r="L135" s="252"/>
      <c r="M135" s="253"/>
      <c r="N135" s="162"/>
      <c r="O135" s="162"/>
      <c r="P135" s="162"/>
      <c r="Q135" s="162"/>
      <c r="R135" s="251"/>
      <c r="S135" s="162"/>
      <c r="T135" s="162"/>
      <c r="U135" s="162"/>
      <c r="V135" s="162"/>
      <c r="W135" s="162"/>
      <c r="X135" s="252"/>
      <c r="Y135" s="162"/>
      <c r="Z135" s="162"/>
      <c r="AA135" s="162"/>
      <c r="AB135" s="162"/>
      <c r="AC135" s="162"/>
      <c r="AD135" s="162"/>
    </row>
    <row r="136" spans="1:30" s="132" customFormat="1" ht="20.100000000000001" customHeight="1">
      <c r="A136" s="162"/>
      <c r="B136" s="162"/>
      <c r="C136" s="162"/>
      <c r="D136" s="162"/>
      <c r="E136" s="162"/>
      <c r="F136" s="162"/>
      <c r="G136" s="254"/>
      <c r="H136" s="162"/>
      <c r="I136" s="162"/>
      <c r="J136" s="162"/>
      <c r="K136" s="252"/>
      <c r="L136" s="255"/>
      <c r="M136" s="253"/>
      <c r="N136" s="162"/>
      <c r="O136" s="162"/>
      <c r="P136" s="162"/>
      <c r="Q136" s="162"/>
      <c r="R136" s="251"/>
      <c r="S136" s="162"/>
      <c r="T136" s="162"/>
      <c r="U136" s="162"/>
      <c r="V136" s="162"/>
      <c r="W136" s="162"/>
      <c r="X136" s="255"/>
      <c r="Y136" s="162"/>
      <c r="Z136" s="162"/>
      <c r="AA136" s="162"/>
      <c r="AB136" s="162"/>
      <c r="AC136" s="162"/>
      <c r="AD136" s="162"/>
    </row>
    <row r="137" spans="1:30" s="132" customFormat="1" ht="20.100000000000001" customHeight="1">
      <c r="A137" s="162"/>
      <c r="B137" s="162"/>
      <c r="C137" s="162"/>
      <c r="D137" s="162"/>
      <c r="E137" s="162"/>
      <c r="F137" s="162"/>
      <c r="G137" s="254"/>
      <c r="H137" s="162"/>
      <c r="I137" s="162"/>
      <c r="J137" s="162"/>
      <c r="K137" s="252"/>
      <c r="L137" s="252"/>
      <c r="M137" s="253"/>
      <c r="N137" s="162"/>
      <c r="O137" s="162"/>
      <c r="P137" s="162"/>
      <c r="Q137" s="162"/>
      <c r="R137" s="251"/>
      <c r="S137" s="162"/>
      <c r="T137" s="162"/>
      <c r="U137" s="162"/>
      <c r="V137" s="162"/>
      <c r="W137" s="162"/>
      <c r="X137" s="252"/>
      <c r="Y137" s="162"/>
      <c r="Z137" s="162"/>
      <c r="AA137" s="162"/>
      <c r="AB137" s="162"/>
      <c r="AC137" s="162"/>
      <c r="AD137" s="162"/>
    </row>
    <row r="138" spans="1:30" s="132" customFormat="1" ht="20.100000000000001" customHeight="1">
      <c r="A138" s="162"/>
      <c r="B138" s="162"/>
      <c r="C138" s="162"/>
      <c r="D138" s="162"/>
      <c r="E138" s="162"/>
      <c r="F138" s="162"/>
      <c r="G138" s="254"/>
      <c r="H138" s="162"/>
      <c r="I138" s="162"/>
      <c r="J138" s="162"/>
      <c r="K138" s="162"/>
      <c r="L138" s="162"/>
      <c r="M138" s="162"/>
      <c r="N138" s="162"/>
      <c r="O138" s="162"/>
      <c r="P138" s="162"/>
      <c r="Q138" s="162"/>
      <c r="R138" s="251"/>
      <c r="S138" s="162"/>
      <c r="T138" s="162"/>
      <c r="U138" s="162"/>
      <c r="V138" s="162"/>
      <c r="W138" s="162"/>
      <c r="X138" s="162"/>
      <c r="Y138" s="162"/>
      <c r="Z138" s="162"/>
      <c r="AA138" s="162"/>
      <c r="AB138" s="162"/>
      <c r="AC138" s="162"/>
      <c r="AD138" s="162"/>
    </row>
    <row r="139" spans="1:30" s="132" customFormat="1" ht="20.100000000000001" customHeight="1">
      <c r="A139" s="162"/>
      <c r="B139" s="162"/>
      <c r="C139" s="162"/>
      <c r="D139" s="162"/>
      <c r="E139" s="162"/>
      <c r="F139" s="162"/>
      <c r="G139" s="254"/>
      <c r="H139" s="162"/>
      <c r="I139" s="162"/>
      <c r="J139" s="162"/>
      <c r="K139" s="252"/>
      <c r="L139" s="252"/>
      <c r="M139" s="253"/>
      <c r="N139" s="162"/>
      <c r="O139" s="162"/>
      <c r="P139" s="162"/>
      <c r="Q139" s="162"/>
      <c r="R139" s="251"/>
      <c r="S139" s="162"/>
      <c r="T139" s="162"/>
      <c r="U139" s="162"/>
      <c r="V139" s="162"/>
      <c r="W139" s="162"/>
      <c r="X139" s="252"/>
      <c r="Y139" s="162"/>
      <c r="Z139" s="162"/>
      <c r="AA139" s="162"/>
      <c r="AB139" s="162"/>
      <c r="AC139" s="162"/>
      <c r="AD139" s="162"/>
    </row>
    <row r="140" spans="1:30" s="132" customFormat="1" ht="20.100000000000001" customHeight="1">
      <c r="A140" s="162"/>
      <c r="B140" s="162"/>
      <c r="C140" s="162"/>
      <c r="D140" s="162"/>
      <c r="E140" s="162"/>
      <c r="F140" s="162"/>
      <c r="G140" s="254"/>
      <c r="H140" s="162"/>
      <c r="I140" s="162"/>
      <c r="J140" s="162"/>
      <c r="K140" s="252"/>
      <c r="L140" s="252"/>
      <c r="M140" s="253"/>
      <c r="N140" s="162"/>
      <c r="O140" s="162"/>
      <c r="P140" s="162"/>
      <c r="Q140" s="162"/>
      <c r="R140" s="251"/>
      <c r="S140" s="162"/>
      <c r="T140" s="162"/>
      <c r="U140" s="162"/>
      <c r="V140" s="162"/>
      <c r="W140" s="162"/>
      <c r="X140" s="252"/>
      <c r="Y140" s="162"/>
      <c r="Z140" s="162"/>
      <c r="AA140" s="162"/>
      <c r="AB140" s="162"/>
      <c r="AC140" s="162"/>
      <c r="AD140" s="162"/>
    </row>
    <row r="141" spans="1:30" s="132" customFormat="1" ht="20.100000000000001" customHeight="1">
      <c r="A141" s="162"/>
      <c r="B141" s="162"/>
      <c r="C141" s="162"/>
      <c r="D141" s="162"/>
      <c r="E141" s="162"/>
      <c r="F141" s="162"/>
      <c r="G141" s="254"/>
      <c r="H141" s="162"/>
      <c r="I141" s="162"/>
      <c r="J141" s="162"/>
      <c r="K141" s="256"/>
      <c r="L141" s="256"/>
      <c r="M141" s="256"/>
      <c r="N141" s="162"/>
      <c r="O141" s="162"/>
      <c r="P141" s="162"/>
      <c r="Q141" s="162"/>
      <c r="R141" s="251"/>
      <c r="S141" s="162"/>
      <c r="T141" s="162"/>
      <c r="U141" s="162"/>
      <c r="V141" s="162"/>
      <c r="W141" s="162"/>
      <c r="X141" s="256"/>
      <c r="Y141" s="162"/>
      <c r="Z141" s="162"/>
      <c r="AA141" s="162"/>
      <c r="AB141" s="162"/>
      <c r="AC141" s="162"/>
      <c r="AD141" s="162"/>
    </row>
    <row r="142" spans="1:30" s="132" customFormat="1" ht="20.100000000000001" customHeight="1">
      <c r="A142" s="162"/>
      <c r="B142" s="162"/>
      <c r="C142" s="162"/>
      <c r="D142" s="162"/>
      <c r="E142" s="162"/>
      <c r="F142" s="162"/>
      <c r="G142" s="254"/>
      <c r="H142" s="162"/>
      <c r="I142" s="162"/>
      <c r="J142" s="162"/>
      <c r="K142" s="257"/>
      <c r="L142" s="258"/>
      <c r="M142" s="258"/>
      <c r="N142" s="162"/>
      <c r="O142" s="162"/>
      <c r="P142" s="162"/>
      <c r="Q142" s="162"/>
      <c r="R142" s="251"/>
      <c r="S142" s="162"/>
      <c r="T142" s="162"/>
      <c r="U142" s="162"/>
      <c r="V142" s="162"/>
      <c r="W142" s="162"/>
      <c r="X142" s="258"/>
      <c r="Y142" s="162"/>
      <c r="Z142" s="162"/>
      <c r="AA142" s="162"/>
      <c r="AB142" s="162"/>
      <c r="AC142" s="162"/>
      <c r="AD142" s="162"/>
    </row>
    <row r="143" spans="1:30" s="132" customFormat="1" ht="20.100000000000001" customHeight="1">
      <c r="A143" s="162"/>
      <c r="B143" s="162"/>
      <c r="C143" s="162"/>
      <c r="D143" s="162"/>
      <c r="E143" s="162"/>
      <c r="F143" s="162"/>
      <c r="G143" s="254"/>
      <c r="H143" s="162"/>
      <c r="I143" s="162"/>
      <c r="J143" s="162"/>
      <c r="K143" s="259"/>
      <c r="L143" s="259"/>
      <c r="M143" s="259"/>
      <c r="N143" s="162"/>
      <c r="O143" s="162"/>
      <c r="P143" s="162"/>
      <c r="Q143" s="162"/>
      <c r="R143" s="251"/>
      <c r="S143" s="162"/>
      <c r="T143" s="162"/>
      <c r="U143" s="162"/>
      <c r="V143" s="162"/>
      <c r="W143" s="162"/>
      <c r="X143" s="259"/>
      <c r="Y143" s="162"/>
      <c r="Z143" s="162"/>
      <c r="AA143" s="162"/>
      <c r="AB143" s="162"/>
      <c r="AC143" s="162"/>
      <c r="AD143" s="162"/>
    </row>
  </sheetData>
  <mergeCells count="1">
    <mergeCell ref="A1:AD1"/>
  </mergeCells>
  <pageMargins left="0.1" right="0.1" top="0.5" bottom="0" header="0.3" footer="0.3"/>
  <pageSetup scale="31"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sheetPr>
    <pageSetUpPr fitToPage="1"/>
  </sheetPr>
  <dimension ref="A1:W50"/>
  <sheetViews>
    <sheetView showGridLines="0" zoomScale="60" zoomScaleNormal="60" workbookViewId="0">
      <selection activeCell="I21" sqref="I21"/>
    </sheetView>
  </sheetViews>
  <sheetFormatPr defaultRowHeight="15"/>
  <cols>
    <col min="2" max="2" width="22" customWidth="1"/>
    <col min="3" max="3" width="15.85546875" customWidth="1"/>
    <col min="4" max="4" width="10.42578125" customWidth="1"/>
    <col min="5" max="5" width="13.140625" customWidth="1"/>
    <col min="7" max="7" width="9.140625" customWidth="1"/>
    <col min="8" max="8" width="17.7109375" customWidth="1"/>
    <col min="9" max="10" width="9.140625" customWidth="1"/>
    <col min="11" max="11" width="15.5703125" customWidth="1"/>
    <col min="12" max="12" width="11.5703125" customWidth="1"/>
    <col min="13" max="13" width="9.140625" customWidth="1"/>
    <col min="14" max="14" width="15.7109375" customWidth="1"/>
    <col min="15" max="16" width="10" customWidth="1"/>
    <col min="17" max="17" width="25.140625" customWidth="1"/>
    <col min="18" max="19" width="9.140625" customWidth="1"/>
    <col min="20" max="20" width="44" customWidth="1"/>
  </cols>
  <sheetData>
    <row r="1" spans="1:23" ht="27.75" customHeight="1" thickTop="1">
      <c r="A1" s="275"/>
      <c r="B1" s="276"/>
      <c r="C1" s="276"/>
      <c r="D1" s="276"/>
      <c r="E1" s="276"/>
      <c r="F1" s="276"/>
      <c r="G1" s="276"/>
      <c r="H1" s="1112" t="s">
        <v>22</v>
      </c>
      <c r="I1" s="1112"/>
      <c r="J1" s="1112"/>
      <c r="K1" s="1112"/>
      <c r="L1" s="1112"/>
      <c r="M1" s="1112"/>
      <c r="N1" s="276"/>
      <c r="O1" s="276"/>
      <c r="P1" s="276"/>
      <c r="Q1" s="1113" t="s">
        <v>1</v>
      </c>
      <c r="R1" s="1113"/>
      <c r="S1" s="1113"/>
      <c r="T1" s="1114"/>
    </row>
    <row r="2" spans="1:23" ht="30.75" customHeight="1">
      <c r="A2" s="1116">
        <f>'UC MP Urdu'!C3</f>
        <v>45785</v>
      </c>
      <c r="B2" s="967"/>
      <c r="C2" s="967"/>
      <c r="D2" s="967"/>
      <c r="E2" s="1117" t="s">
        <v>2</v>
      </c>
      <c r="F2" s="1117"/>
      <c r="G2" s="1"/>
      <c r="H2" s="914"/>
      <c r="I2" s="914"/>
      <c r="J2" s="914"/>
      <c r="K2" s="914"/>
      <c r="L2" s="914"/>
      <c r="M2" s="914"/>
      <c r="N2" s="1"/>
      <c r="Q2" s="922"/>
      <c r="R2" s="922"/>
      <c r="S2" s="922"/>
      <c r="T2" s="1115"/>
    </row>
    <row r="3" spans="1:23" ht="36.75" thickBot="1">
      <c r="A3" s="277"/>
      <c r="C3" s="6"/>
      <c r="D3" s="6"/>
      <c r="E3" s="6"/>
      <c r="F3" s="6"/>
      <c r="G3" s="6"/>
      <c r="H3" s="1"/>
      <c r="I3" s="1"/>
      <c r="J3" s="1"/>
      <c r="K3" s="1"/>
      <c r="L3" s="2"/>
      <c r="M3" s="2"/>
      <c r="N3" s="1"/>
      <c r="O3" s="1"/>
      <c r="P3" s="1"/>
      <c r="T3" s="278"/>
    </row>
    <row r="4" spans="1:23" ht="85.5" customHeight="1" thickBot="1">
      <c r="A4" s="1118" t="str">
        <f>'UC MP Urdu'!A5:D5</f>
        <v>یونین کونسل:ــــــــ56دورانہ لنگانہ Cـــ</v>
      </c>
      <c r="B4" s="1119"/>
      <c r="C4" s="1119"/>
      <c r="D4" s="1119"/>
      <c r="E4" s="1119" t="str">
        <f>'UC MP Urdu'!E5:J5</f>
        <v>تحصیل/تعلقہ/ٹاؤن:ــــــــملتان   رورل</v>
      </c>
      <c r="F4" s="1119"/>
      <c r="G4" s="1119"/>
      <c r="H4" s="1119"/>
      <c r="I4" s="1119"/>
      <c r="J4" s="1119"/>
      <c r="K4" s="1119" t="str">
        <f>'UC MP Urdu'!K5:N5</f>
        <v>ضلع / ایجنسی:ــــــــملتان</v>
      </c>
      <c r="L4" s="1119"/>
      <c r="M4" s="1119"/>
      <c r="N4" s="1120"/>
      <c r="O4" s="110" t="str">
        <f>'UC MP Urdu'!O5</f>
        <v>مہم کا نام : SNID 1 Sep to 4 Sep 2025</v>
      </c>
      <c r="P4" s="32"/>
      <c r="Q4" s="32"/>
      <c r="R4" s="32"/>
      <c r="S4" s="32"/>
      <c r="T4" s="279"/>
    </row>
    <row r="5" spans="1:23" s="5" customFormat="1" ht="70.5" customHeight="1" thickBot="1">
      <c r="A5" s="1121" t="str">
        <f>'UC MP Urdu'!A6:D6</f>
        <v xml:space="preserve">    ویکسینیٹر کا نام:ــــسعید حسینـــ</v>
      </c>
      <c r="B5" s="1122"/>
      <c r="C5" s="1122"/>
      <c r="D5" s="1122"/>
      <c r="E5" s="1123" t="s">
        <v>461</v>
      </c>
      <c r="F5" s="1123"/>
      <c r="G5" s="1123"/>
      <c r="H5" s="1123"/>
      <c r="I5" s="1123"/>
      <c r="J5" s="1123"/>
      <c r="K5" s="1123"/>
      <c r="L5" s="1123"/>
      <c r="M5" s="1123"/>
      <c r="N5" s="1122" t="s">
        <v>460</v>
      </c>
      <c r="O5" s="1122"/>
      <c r="P5" s="1122"/>
      <c r="Q5" s="1122"/>
      <c r="R5" s="1122"/>
      <c r="S5" s="1122"/>
      <c r="T5" s="1124"/>
    </row>
    <row r="6" spans="1:23" ht="30" customHeight="1" thickTop="1" thickBot="1">
      <c r="A6" s="1150" t="s">
        <v>327</v>
      </c>
      <c r="B6" s="1151"/>
      <c r="C6" s="1151"/>
      <c r="D6" s="1151"/>
      <c r="E6" s="1151"/>
      <c r="F6" s="1151"/>
      <c r="G6" s="1151"/>
      <c r="H6" s="1151"/>
      <c r="I6" s="1151"/>
      <c r="J6" s="1151"/>
      <c r="K6" s="1151"/>
      <c r="L6" s="1151"/>
      <c r="M6" s="1151"/>
      <c r="N6" s="1151"/>
      <c r="O6" s="1151"/>
      <c r="P6" s="1151"/>
      <c r="Q6" s="1151"/>
      <c r="R6" s="1151"/>
      <c r="S6" s="1151"/>
      <c r="T6" s="1152"/>
    </row>
    <row r="7" spans="1:23" ht="30" customHeight="1" thickBot="1">
      <c r="A7" s="1128">
        <f>SUM(C7:D8,H7,K7)</f>
        <v>570</v>
      </c>
      <c r="B7" s="1129" t="s">
        <v>70</v>
      </c>
      <c r="C7" s="1153">
        <f>C10</f>
        <v>0</v>
      </c>
      <c r="D7" s="1154"/>
      <c r="E7" s="1153" t="s">
        <v>328</v>
      </c>
      <c r="F7" s="1155"/>
      <c r="G7" s="1154"/>
      <c r="H7" s="1156">
        <f>H10</f>
        <v>20</v>
      </c>
      <c r="I7" s="1158" t="s">
        <v>69</v>
      </c>
      <c r="J7" s="1159"/>
      <c r="K7" s="1156">
        <f>K10</f>
        <v>550</v>
      </c>
      <c r="L7" s="1156" t="s">
        <v>118</v>
      </c>
      <c r="M7" s="1153">
        <f>M10</f>
        <v>65</v>
      </c>
      <c r="N7" s="1154"/>
      <c r="O7" s="1153" t="s">
        <v>116</v>
      </c>
      <c r="P7" s="1154"/>
      <c r="Q7" s="1156" t="s">
        <v>61</v>
      </c>
      <c r="R7" s="1158">
        <f>R10</f>
        <v>1069</v>
      </c>
      <c r="S7" s="1159"/>
      <c r="T7" s="1162" t="s">
        <v>43</v>
      </c>
    </row>
    <row r="8" spans="1:23" ht="30" customHeight="1" thickBot="1">
      <c r="A8" s="945"/>
      <c r="B8" s="1130"/>
      <c r="C8" s="1164">
        <f>C11</f>
        <v>0</v>
      </c>
      <c r="D8" s="1165"/>
      <c r="E8" s="1153" t="s">
        <v>329</v>
      </c>
      <c r="F8" s="1155"/>
      <c r="G8" s="1154"/>
      <c r="H8" s="1157"/>
      <c r="I8" s="1160"/>
      <c r="J8" s="1161"/>
      <c r="K8" s="1157"/>
      <c r="L8" s="1157"/>
      <c r="M8" s="1166">
        <f>M11</f>
        <v>485</v>
      </c>
      <c r="N8" s="1165"/>
      <c r="O8" s="1164" t="s">
        <v>117</v>
      </c>
      <c r="P8" s="1165"/>
      <c r="Q8" s="1157"/>
      <c r="R8" s="1160"/>
      <c r="S8" s="1161"/>
      <c r="T8" s="1163"/>
    </row>
    <row r="9" spans="1:23" ht="37.5" customHeight="1" thickBot="1">
      <c r="A9" s="1125" t="s">
        <v>119</v>
      </c>
      <c r="B9" s="1126"/>
      <c r="C9" s="1126"/>
      <c r="D9" s="1126"/>
      <c r="E9" s="1126"/>
      <c r="F9" s="1126"/>
      <c r="G9" s="1126"/>
      <c r="H9" s="1126"/>
      <c r="I9" s="1126"/>
      <c r="J9" s="1126"/>
      <c r="K9" s="1126"/>
      <c r="L9" s="1126"/>
      <c r="M9" s="1126"/>
      <c r="N9" s="1126"/>
      <c r="O9" s="1126"/>
      <c r="P9" s="1126"/>
      <c r="Q9" s="1126"/>
      <c r="R9" s="1126"/>
      <c r="S9" s="1126"/>
      <c r="T9" s="1127"/>
      <c r="V9">
        <v>54</v>
      </c>
      <c r="W9">
        <v>246</v>
      </c>
    </row>
    <row r="10" spans="1:23" ht="30.6" customHeight="1">
      <c r="A10" s="1128">
        <f>SUM(C10:D11,H10,K10)</f>
        <v>570</v>
      </c>
      <c r="B10" s="1129" t="s">
        <v>70</v>
      </c>
      <c r="C10" s="1131">
        <v>0</v>
      </c>
      <c r="D10" s="1131"/>
      <c r="E10" s="903" t="s">
        <v>120</v>
      </c>
      <c r="F10" s="903"/>
      <c r="G10" s="903"/>
      <c r="H10" s="903">
        <f>SUM('Operational Plan Urdu'!I218:J218)</f>
        <v>20</v>
      </c>
      <c r="I10" s="903" t="s">
        <v>69</v>
      </c>
      <c r="J10" s="903"/>
      <c r="K10" s="903">
        <f>SUM(M10:N11)</f>
        <v>550</v>
      </c>
      <c r="L10" s="903" t="s">
        <v>118</v>
      </c>
      <c r="M10" s="903">
        <f>SUM('Operational Plan Urdu'!G218:H218)</f>
        <v>65</v>
      </c>
      <c r="N10" s="903"/>
      <c r="O10" s="903" t="s">
        <v>116</v>
      </c>
      <c r="P10" s="903"/>
      <c r="Q10" s="903" t="s">
        <v>61</v>
      </c>
      <c r="R10" s="903">
        <f>SUM('Operational Plan Urdu'!K218)</f>
        <v>1069</v>
      </c>
      <c r="S10" s="903"/>
      <c r="T10" s="929" t="s">
        <v>393</v>
      </c>
      <c r="V10">
        <v>76</v>
      </c>
      <c r="W10">
        <v>312</v>
      </c>
    </row>
    <row r="11" spans="1:23" ht="30.6" customHeight="1" thickBot="1">
      <c r="A11" s="945"/>
      <c r="B11" s="1130"/>
      <c r="C11" s="1132">
        <v>0</v>
      </c>
      <c r="D11" s="1132"/>
      <c r="E11" s="901" t="s">
        <v>121</v>
      </c>
      <c r="F11" s="901"/>
      <c r="G11" s="901"/>
      <c r="H11" s="901"/>
      <c r="I11" s="901"/>
      <c r="J11" s="901"/>
      <c r="K11" s="901"/>
      <c r="L11" s="901"/>
      <c r="M11" s="1133">
        <f>SUM('Operational Plan Urdu'!F218)</f>
        <v>485</v>
      </c>
      <c r="N11" s="901"/>
      <c r="O11" s="901" t="s">
        <v>117</v>
      </c>
      <c r="P11" s="901"/>
      <c r="Q11" s="901"/>
      <c r="R11" s="901"/>
      <c r="S11" s="901"/>
      <c r="T11" s="930"/>
      <c r="V11">
        <v>73</v>
      </c>
      <c r="W11">
        <v>264</v>
      </c>
    </row>
    <row r="12" spans="1:23" ht="45" customHeight="1" thickTop="1" thickBot="1">
      <c r="A12" s="1146" t="s">
        <v>54</v>
      </c>
      <c r="B12" s="1145"/>
      <c r="C12" s="1147" t="s">
        <v>330</v>
      </c>
      <c r="D12" s="1148"/>
      <c r="E12" s="1149"/>
      <c r="F12" s="1147" t="s">
        <v>331</v>
      </c>
      <c r="G12" s="1149"/>
      <c r="H12" s="407" t="s">
        <v>332</v>
      </c>
      <c r="I12" s="1134">
        <v>2</v>
      </c>
      <c r="J12" s="1134"/>
      <c r="K12" s="896" t="s">
        <v>9</v>
      </c>
      <c r="L12" s="896"/>
      <c r="M12" s="896"/>
      <c r="N12" s="78" t="s">
        <v>138</v>
      </c>
      <c r="O12" s="897" t="s">
        <v>239</v>
      </c>
      <c r="P12" s="897"/>
      <c r="Q12" s="78" t="s">
        <v>240</v>
      </c>
      <c r="R12" s="1134">
        <v>5</v>
      </c>
      <c r="S12" s="1134"/>
      <c r="T12" s="79" t="s">
        <v>8</v>
      </c>
      <c r="V12">
        <v>10</v>
      </c>
      <c r="W12">
        <v>63</v>
      </c>
    </row>
    <row r="13" spans="1:23" ht="63" customHeight="1" thickBot="1">
      <c r="A13" s="408" t="s">
        <v>25</v>
      </c>
      <c r="B13" s="408" t="s">
        <v>38</v>
      </c>
      <c r="C13" s="272"/>
      <c r="D13" s="270">
        <v>3</v>
      </c>
      <c r="E13" s="1134" t="s">
        <v>6</v>
      </c>
      <c r="F13" s="1134"/>
      <c r="G13" s="158">
        <v>6</v>
      </c>
      <c r="H13" s="81" t="s">
        <v>3</v>
      </c>
      <c r="I13" s="117">
        <v>50</v>
      </c>
      <c r="J13" s="900" t="s">
        <v>16</v>
      </c>
      <c r="K13" s="900"/>
      <c r="L13" s="117">
        <v>11</v>
      </c>
      <c r="M13" s="117" t="s">
        <v>4</v>
      </c>
      <c r="N13" s="83">
        <v>5</v>
      </c>
      <c r="O13" s="117" t="s">
        <v>5</v>
      </c>
      <c r="P13" s="117">
        <f>SUM(R12)</f>
        <v>5</v>
      </c>
      <c r="Q13" s="81" t="s">
        <v>7</v>
      </c>
      <c r="R13" s="1135">
        <f>SUM(A10*1.11)</f>
        <v>632.70000000000005</v>
      </c>
      <c r="S13" s="1135"/>
      <c r="T13" s="82" t="s">
        <v>147</v>
      </c>
      <c r="V13">
        <v>11</v>
      </c>
      <c r="W13">
        <v>105</v>
      </c>
    </row>
    <row r="14" spans="1:23" ht="15.6" customHeight="1" thickBot="1">
      <c r="A14" s="28"/>
      <c r="B14" s="28"/>
      <c r="C14" s="30"/>
      <c r="D14" s="6"/>
      <c r="E14" s="35"/>
      <c r="F14" s="35"/>
      <c r="H14" s="6"/>
      <c r="I14" s="6"/>
      <c r="J14" s="30"/>
      <c r="K14" s="30"/>
      <c r="L14" s="6"/>
      <c r="M14" s="6"/>
      <c r="O14" s="6"/>
      <c r="P14" s="6"/>
      <c r="Q14" s="6"/>
      <c r="R14" s="35"/>
      <c r="S14" s="35"/>
      <c r="T14" s="6"/>
      <c r="V14">
        <v>11</v>
      </c>
      <c r="W14">
        <v>80</v>
      </c>
    </row>
    <row r="15" spans="1:23" ht="27.95" customHeight="1" thickBot="1">
      <c r="A15" s="958" t="s">
        <v>17</v>
      </c>
      <c r="B15" s="958"/>
      <c r="C15" s="958"/>
      <c r="D15" s="958"/>
      <c r="E15" s="958"/>
      <c r="I15" s="6"/>
      <c r="J15" s="6"/>
      <c r="K15" s="959" t="s">
        <v>122</v>
      </c>
      <c r="L15" s="960"/>
      <c r="M15" s="960"/>
      <c r="N15" s="960"/>
      <c r="O15" s="961"/>
      <c r="P15" s="6"/>
      <c r="Q15" s="6"/>
      <c r="R15" s="959" t="s">
        <v>10</v>
      </c>
      <c r="S15" s="960"/>
      <c r="T15" s="1136"/>
    </row>
    <row r="16" spans="1:23" ht="27.95" customHeight="1" thickBot="1">
      <c r="A16" s="958"/>
      <c r="B16" s="958"/>
      <c r="C16" s="958"/>
      <c r="D16" s="958"/>
      <c r="E16" s="958"/>
      <c r="I16" s="6"/>
      <c r="J16" s="6"/>
      <c r="K16" s="962"/>
      <c r="L16" s="963"/>
      <c r="M16" s="963"/>
      <c r="N16" s="963"/>
      <c r="O16" s="964"/>
      <c r="P16" s="6"/>
      <c r="Q16" s="6"/>
      <c r="R16" s="959"/>
      <c r="S16" s="960"/>
      <c r="T16" s="1136"/>
    </row>
    <row r="17" spans="1:20" ht="68.45" customHeight="1" thickBot="1">
      <c r="A17" s="72">
        <f>SUM('Operational Plan Urdu'!B218)</f>
        <v>15</v>
      </c>
      <c r="B17" s="948" t="s">
        <v>18</v>
      </c>
      <c r="C17" s="948"/>
      <c r="D17" s="948"/>
      <c r="E17" s="948"/>
      <c r="I17" s="6"/>
      <c r="J17" s="6"/>
      <c r="K17" s="71">
        <v>0</v>
      </c>
      <c r="L17" s="950" t="s">
        <v>115</v>
      </c>
      <c r="M17" s="950"/>
      <c r="N17" s="950"/>
      <c r="O17" s="950"/>
      <c r="P17" s="6"/>
      <c r="Q17" s="6"/>
      <c r="R17" s="1137">
        <v>0</v>
      </c>
      <c r="S17" s="1138"/>
      <c r="T17" s="280" t="s">
        <v>11</v>
      </c>
    </row>
    <row r="18" spans="1:20" ht="68.45" customHeight="1" thickBot="1">
      <c r="A18" s="73">
        <v>0</v>
      </c>
      <c r="B18" s="948" t="s">
        <v>19</v>
      </c>
      <c r="C18" s="948"/>
      <c r="D18" s="948"/>
      <c r="E18" s="948"/>
      <c r="F18" s="949"/>
      <c r="G18" s="949"/>
      <c r="H18" s="949"/>
      <c r="I18" s="6"/>
      <c r="J18" s="6"/>
      <c r="K18" s="71">
        <v>0</v>
      </c>
      <c r="L18" s="950" t="s">
        <v>45</v>
      </c>
      <c r="M18" s="950"/>
      <c r="N18" s="950"/>
      <c r="O18" s="950"/>
      <c r="P18" s="6"/>
      <c r="Q18" s="6"/>
      <c r="R18" s="1137">
        <v>5</v>
      </c>
      <c r="S18" s="1138"/>
      <c r="T18" s="280" t="s">
        <v>13</v>
      </c>
    </row>
    <row r="19" spans="1:20" ht="68.45" customHeight="1" thickBot="1">
      <c r="A19" s="951" t="s">
        <v>123</v>
      </c>
      <c r="B19" s="952"/>
      <c r="C19" s="952"/>
      <c r="D19" s="952"/>
      <c r="E19" s="953"/>
      <c r="F19" s="949"/>
      <c r="G19" s="949"/>
      <c r="H19" s="949"/>
      <c r="I19" s="6"/>
      <c r="J19" s="6"/>
      <c r="K19" s="71">
        <v>4</v>
      </c>
      <c r="L19" s="950" t="s">
        <v>12</v>
      </c>
      <c r="M19" s="950"/>
      <c r="N19" s="950"/>
      <c r="O19" s="950"/>
      <c r="P19" s="6"/>
      <c r="Q19" s="6"/>
      <c r="R19" s="1137">
        <v>5</v>
      </c>
      <c r="S19" s="1138"/>
      <c r="T19" s="280" t="s">
        <v>14</v>
      </c>
    </row>
    <row r="20" spans="1:20" ht="58.15" customHeight="1" thickBot="1">
      <c r="A20" s="73">
        <v>0</v>
      </c>
      <c r="B20" s="948" t="s">
        <v>124</v>
      </c>
      <c r="C20" s="948"/>
      <c r="D20" s="948"/>
      <c r="E20" s="948"/>
      <c r="F20" s="949"/>
      <c r="G20" s="949"/>
      <c r="H20" s="949"/>
      <c r="I20" s="6"/>
      <c r="J20" s="6"/>
      <c r="K20" s="71">
        <v>1</v>
      </c>
      <c r="L20" s="950" t="s">
        <v>125</v>
      </c>
      <c r="M20" s="950"/>
      <c r="N20" s="950"/>
      <c r="O20" s="950"/>
      <c r="P20" s="6"/>
      <c r="R20" s="1137">
        <v>5</v>
      </c>
      <c r="S20" s="1138"/>
      <c r="T20" s="280" t="s">
        <v>126</v>
      </c>
    </row>
    <row r="21" spans="1:20" ht="73.5" customHeight="1" thickBot="1">
      <c r="A21" s="73">
        <v>0</v>
      </c>
      <c r="B21" s="948" t="s">
        <v>52</v>
      </c>
      <c r="C21" s="948"/>
      <c r="D21" s="948"/>
      <c r="E21" s="948"/>
      <c r="F21" s="949"/>
      <c r="G21" s="949"/>
      <c r="H21" s="949"/>
      <c r="I21" s="6"/>
      <c r="J21" s="26"/>
      <c r="K21" s="71">
        <v>1</v>
      </c>
      <c r="L21" s="957" t="s">
        <v>127</v>
      </c>
      <c r="M21" s="957"/>
      <c r="N21" s="957"/>
      <c r="O21" s="957"/>
      <c r="P21" s="25"/>
      <c r="R21" s="1139">
        <f>SUM('Operational Plan Urdu'!A218)</f>
        <v>4</v>
      </c>
      <c r="S21" s="1138"/>
      <c r="T21" s="268" t="s">
        <v>238</v>
      </c>
    </row>
    <row r="22" spans="1:20" ht="19.899999999999999" customHeight="1" thickBot="1">
      <c r="A22" s="281"/>
      <c r="B22" s="28"/>
      <c r="C22" s="1"/>
      <c r="D22" s="1"/>
      <c r="E22" s="1"/>
      <c r="F22" s="1"/>
      <c r="G22" s="1"/>
      <c r="H22" s="1"/>
      <c r="I22" s="1"/>
      <c r="J22" s="1"/>
      <c r="K22" s="1"/>
      <c r="L22" s="1"/>
      <c r="M22" s="1"/>
      <c r="N22" s="1"/>
      <c r="O22" s="1"/>
      <c r="P22" s="1"/>
      <c r="Q22" s="1140"/>
      <c r="R22" s="1141"/>
      <c r="S22" s="1141"/>
      <c r="T22" s="1142"/>
    </row>
    <row r="23" spans="1:20" ht="180" customHeight="1" thickBot="1">
      <c r="A23" s="1143" t="s">
        <v>325</v>
      </c>
      <c r="B23" s="1144"/>
      <c r="C23" s="1144"/>
      <c r="D23" s="1144"/>
      <c r="E23" s="1144"/>
      <c r="F23" s="1144"/>
      <c r="G23" s="1144"/>
      <c r="H23" s="1144"/>
      <c r="I23" s="1144"/>
      <c r="J23" s="1144"/>
      <c r="K23" s="1144"/>
      <c r="L23" s="1144"/>
      <c r="M23" s="1144"/>
      <c r="N23" s="1144"/>
      <c r="O23" s="1144"/>
      <c r="P23" s="1144"/>
      <c r="Q23" s="1144"/>
      <c r="R23" s="1144"/>
      <c r="S23" s="1144"/>
      <c r="T23" s="1145"/>
    </row>
    <row r="24" spans="1:20" ht="75.599999999999994" customHeight="1">
      <c r="A24" s="968" t="s">
        <v>157</v>
      </c>
      <c r="B24" s="969"/>
      <c r="C24" s="969"/>
      <c r="D24" s="969"/>
      <c r="E24" s="1"/>
      <c r="F24" s="967" t="s">
        <v>44</v>
      </c>
      <c r="G24" s="967"/>
      <c r="H24" s="967"/>
      <c r="I24" s="967"/>
      <c r="J24" s="967"/>
      <c r="K24" s="967"/>
      <c r="N24" s="967" t="s">
        <v>158</v>
      </c>
      <c r="O24" s="967"/>
      <c r="P24" s="967"/>
      <c r="Q24" s="967"/>
      <c r="R24" s="967"/>
      <c r="S24" s="4"/>
      <c r="T24" s="142" t="s">
        <v>15</v>
      </c>
    </row>
    <row r="25" spans="1:20">
      <c r="A25" s="86"/>
      <c r="T25" s="87"/>
    </row>
    <row r="26" spans="1:20" ht="48" customHeight="1">
      <c r="A26" s="965" t="s">
        <v>159</v>
      </c>
      <c r="B26" s="966"/>
      <c r="C26" s="966"/>
      <c r="D26" s="966"/>
      <c r="E26" s="1"/>
      <c r="F26" s="967" t="s">
        <v>160</v>
      </c>
      <c r="G26" s="967"/>
      <c r="H26" s="967"/>
      <c r="I26" s="967"/>
      <c r="J26" s="967"/>
      <c r="K26" s="967"/>
      <c r="N26" s="967" t="s">
        <v>20</v>
      </c>
      <c r="O26" s="967"/>
      <c r="P26" s="967"/>
      <c r="Q26" s="967"/>
      <c r="R26" s="967"/>
      <c r="T26" s="87"/>
    </row>
    <row r="27" spans="1:20" ht="15.75" thickBot="1">
      <c r="A27" s="143"/>
      <c r="B27" s="144"/>
      <c r="C27" s="144"/>
      <c r="D27" s="144"/>
      <c r="E27" s="144"/>
      <c r="F27" s="144"/>
      <c r="G27" s="144"/>
      <c r="H27" s="144"/>
      <c r="I27" s="144"/>
      <c r="J27" s="144"/>
      <c r="K27" s="144"/>
      <c r="L27" s="144"/>
      <c r="M27" s="144"/>
      <c r="N27" s="144"/>
      <c r="O27" s="144"/>
      <c r="P27" s="144"/>
      <c r="Q27" s="144"/>
      <c r="R27" s="144"/>
      <c r="S27" s="144"/>
      <c r="T27" s="145"/>
    </row>
    <row r="50" spans="7:7">
      <c r="G50" t="s">
        <v>62</v>
      </c>
    </row>
  </sheetData>
  <mergeCells count="86">
    <mergeCell ref="T7:T8"/>
    <mergeCell ref="C8:D8"/>
    <mergeCell ref="E8:G8"/>
    <mergeCell ref="M8:N8"/>
    <mergeCell ref="O8:P8"/>
    <mergeCell ref="A12:B12"/>
    <mergeCell ref="C12:E12"/>
    <mergeCell ref="F12:G12"/>
    <mergeCell ref="A6:T6"/>
    <mergeCell ref="A7:A8"/>
    <mergeCell ref="B7:B8"/>
    <mergeCell ref="C7:D7"/>
    <mergeCell ref="E7:G7"/>
    <mergeCell ref="H7:H8"/>
    <mergeCell ref="I7:J8"/>
    <mergeCell ref="K7:K8"/>
    <mergeCell ref="L7:L8"/>
    <mergeCell ref="M7:N7"/>
    <mergeCell ref="O7:P7"/>
    <mergeCell ref="Q7:Q8"/>
    <mergeCell ref="R7:S8"/>
    <mergeCell ref="Q22:T22"/>
    <mergeCell ref="A24:D24"/>
    <mergeCell ref="F24:K24"/>
    <mergeCell ref="N24:R24"/>
    <mergeCell ref="A26:D26"/>
    <mergeCell ref="F26:K26"/>
    <mergeCell ref="N26:R26"/>
    <mergeCell ref="A23:T23"/>
    <mergeCell ref="B20:E20"/>
    <mergeCell ref="F20:H20"/>
    <mergeCell ref="L20:O20"/>
    <mergeCell ref="R20:S20"/>
    <mergeCell ref="B21:E21"/>
    <mergeCell ref="F21:H21"/>
    <mergeCell ref="L21:O21"/>
    <mergeCell ref="R21:S21"/>
    <mergeCell ref="B18:E18"/>
    <mergeCell ref="F18:H18"/>
    <mergeCell ref="L18:O18"/>
    <mergeCell ref="R18:S18"/>
    <mergeCell ref="A19:E19"/>
    <mergeCell ref="F19:H19"/>
    <mergeCell ref="L19:O19"/>
    <mergeCell ref="R19:S19"/>
    <mergeCell ref="A15:E16"/>
    <mergeCell ref="K15:O16"/>
    <mergeCell ref="R15:T16"/>
    <mergeCell ref="B17:E17"/>
    <mergeCell ref="L17:O17"/>
    <mergeCell ref="R17:S17"/>
    <mergeCell ref="E13:F13"/>
    <mergeCell ref="J13:K13"/>
    <mergeCell ref="R13:S13"/>
    <mergeCell ref="L10:L11"/>
    <mergeCell ref="M10:N10"/>
    <mergeCell ref="O10:P10"/>
    <mergeCell ref="Q10:Q11"/>
    <mergeCell ref="R10:S11"/>
    <mergeCell ref="I12:J12"/>
    <mergeCell ref="K12:M12"/>
    <mergeCell ref="O12:P12"/>
    <mergeCell ref="R12:S12"/>
    <mergeCell ref="A5:D5"/>
    <mergeCell ref="E5:M5"/>
    <mergeCell ref="N5:T5"/>
    <mergeCell ref="A9:T9"/>
    <mergeCell ref="A10:A11"/>
    <mergeCell ref="B10:B11"/>
    <mergeCell ref="C10:D10"/>
    <mergeCell ref="E10:G10"/>
    <mergeCell ref="H10:H11"/>
    <mergeCell ref="I10:J11"/>
    <mergeCell ref="T10:T11"/>
    <mergeCell ref="C11:D11"/>
    <mergeCell ref="E11:G11"/>
    <mergeCell ref="M11:N11"/>
    <mergeCell ref="O11:P11"/>
    <mergeCell ref="K10:K11"/>
    <mergeCell ref="H1:M2"/>
    <mergeCell ref="Q1:T2"/>
    <mergeCell ref="A2:D2"/>
    <mergeCell ref="E2:F2"/>
    <mergeCell ref="A4:D4"/>
    <mergeCell ref="E4:J4"/>
    <mergeCell ref="K4:N4"/>
  </mergeCells>
  <pageMargins left="0.16" right="0.16" top="0.23" bottom="0.16" header="0.3" footer="0.3"/>
  <pageSetup scale="46" orientation="landscape" r:id="rId1"/>
</worksheet>
</file>

<file path=xl/worksheets/sheet6.xml><?xml version="1.0" encoding="utf-8"?>
<worksheet xmlns="http://schemas.openxmlformats.org/spreadsheetml/2006/main" xmlns:r="http://schemas.openxmlformats.org/officeDocument/2006/relationships">
  <dimension ref="A1:AJ237"/>
  <sheetViews>
    <sheetView topLeftCell="C1" zoomScale="80" zoomScaleNormal="80" workbookViewId="0">
      <pane ySplit="7" topLeftCell="A8" activePane="bottomLeft" state="frozen"/>
      <selection activeCell="M48" sqref="M48:P48"/>
      <selection pane="bottomLeft" activeCell="AJ31" sqref="AJ31"/>
    </sheetView>
  </sheetViews>
  <sheetFormatPr defaultRowHeight="12.75"/>
  <cols>
    <col min="1" max="1" width="11" style="8" customWidth="1"/>
    <col min="2" max="2" width="11" style="12" customWidth="1"/>
    <col min="3" max="3" width="11" style="8" customWidth="1"/>
    <col min="4" max="4" width="5.140625" style="8" customWidth="1"/>
    <col min="5" max="5" width="4" style="8" customWidth="1"/>
    <col min="6" max="6" width="8.28515625" style="8" customWidth="1"/>
    <col min="7" max="8" width="4.28515625" style="8" customWidth="1"/>
    <col min="9" max="9" width="6.28515625" style="8" customWidth="1"/>
    <col min="10" max="10" width="3" style="8" customWidth="1"/>
    <col min="11" max="12" width="7.7109375" style="8" customWidth="1"/>
    <col min="13" max="13" width="5.5703125" style="8" customWidth="1"/>
    <col min="14" max="14" width="7.5703125" style="8" customWidth="1"/>
    <col min="15" max="15" width="7.28515625" style="8" customWidth="1"/>
    <col min="16" max="16" width="3.140625" style="8" customWidth="1"/>
    <col min="17" max="18" width="3.42578125" style="8" customWidth="1"/>
    <col min="19" max="19" width="3.85546875" style="8" customWidth="1"/>
    <col min="20" max="20" width="3.42578125" style="8" customWidth="1"/>
    <col min="21" max="21" width="5.5703125" style="8" customWidth="1"/>
    <col min="22" max="22" width="5.28515625" style="8" customWidth="1"/>
    <col min="23" max="23" width="6.42578125" style="8" customWidth="1"/>
    <col min="24" max="24" width="5.85546875" style="8" customWidth="1"/>
    <col min="25" max="25" width="6.5703125" style="8" customWidth="1"/>
    <col min="26" max="26" width="4.42578125" style="18" customWidth="1"/>
    <col min="27" max="27" width="4.140625" style="8" customWidth="1"/>
    <col min="28" max="28" width="3.7109375" style="8" customWidth="1"/>
    <col min="29" max="29" width="12.28515625" style="8" customWidth="1"/>
    <col min="30" max="30" width="5" style="19" customWidth="1"/>
    <col min="31" max="31" width="3.85546875" style="8" customWidth="1"/>
    <col min="32" max="256" width="9.140625" style="8"/>
    <col min="257" max="258" width="5.140625" style="8" customWidth="1"/>
    <col min="259" max="259" width="7.42578125" style="8" customWidth="1"/>
    <col min="260" max="261" width="5.140625" style="8" customWidth="1"/>
    <col min="262" max="262" width="8.28515625" style="8" customWidth="1"/>
    <col min="263" max="263" width="4.42578125" style="8" customWidth="1"/>
    <col min="264" max="264" width="3.7109375" style="8" customWidth="1"/>
    <col min="265" max="265" width="6.7109375" style="8" customWidth="1"/>
    <col min="266" max="266" width="5" style="8" customWidth="1"/>
    <col min="267" max="267" width="5.140625" style="8" customWidth="1"/>
    <col min="268" max="268" width="5.28515625" style="8" customWidth="1"/>
    <col min="269" max="269" width="9.7109375" style="8" customWidth="1"/>
    <col min="270" max="271" width="7.5703125" style="8" customWidth="1"/>
    <col min="272" max="272" width="7.28515625" style="8" customWidth="1"/>
    <col min="273" max="273" width="3.140625" style="8" customWidth="1"/>
    <col min="274" max="275" width="3.42578125" style="8" customWidth="1"/>
    <col min="276" max="276" width="3.85546875" style="8" customWidth="1"/>
    <col min="277" max="277" width="3.42578125" style="8" customWidth="1"/>
    <col min="278" max="278" width="5.5703125" style="8" customWidth="1"/>
    <col min="279" max="279" width="5.28515625" style="8" customWidth="1"/>
    <col min="280" max="280" width="6.42578125" style="8" customWidth="1"/>
    <col min="281" max="281" width="5.85546875" style="8" customWidth="1"/>
    <col min="282" max="282" width="5.5703125" style="8" customWidth="1"/>
    <col min="283" max="283" width="6.5703125" style="8" customWidth="1"/>
    <col min="284" max="284" width="4.85546875" style="8" customWidth="1"/>
    <col min="285" max="285" width="12.28515625" style="8" customWidth="1"/>
    <col min="286" max="286" width="5" style="8" customWidth="1"/>
    <col min="287" max="287" width="3.85546875" style="8" customWidth="1"/>
    <col min="288" max="512" width="9.140625" style="8"/>
    <col min="513" max="514" width="5.140625" style="8" customWidth="1"/>
    <col min="515" max="515" width="7.42578125" style="8" customWidth="1"/>
    <col min="516" max="517" width="5.140625" style="8" customWidth="1"/>
    <col min="518" max="518" width="8.28515625" style="8" customWidth="1"/>
    <col min="519" max="519" width="4.42578125" style="8" customWidth="1"/>
    <col min="520" max="520" width="3.7109375" style="8" customWidth="1"/>
    <col min="521" max="521" width="6.7109375" style="8" customWidth="1"/>
    <col min="522" max="522" width="5" style="8" customWidth="1"/>
    <col min="523" max="523" width="5.140625" style="8" customWidth="1"/>
    <col min="524" max="524" width="5.28515625" style="8" customWidth="1"/>
    <col min="525" max="525" width="9.7109375" style="8" customWidth="1"/>
    <col min="526" max="527" width="7.5703125" style="8" customWidth="1"/>
    <col min="528" max="528" width="7.28515625" style="8" customWidth="1"/>
    <col min="529" max="529" width="3.140625" style="8" customWidth="1"/>
    <col min="530" max="531" width="3.42578125" style="8" customWidth="1"/>
    <col min="532" max="532" width="3.85546875" style="8" customWidth="1"/>
    <col min="533" max="533" width="3.42578125" style="8" customWidth="1"/>
    <col min="534" max="534" width="5.5703125" style="8" customWidth="1"/>
    <col min="535" max="535" width="5.28515625" style="8" customWidth="1"/>
    <col min="536" max="536" width="6.42578125" style="8" customWidth="1"/>
    <col min="537" max="537" width="5.85546875" style="8" customWidth="1"/>
    <col min="538" max="538" width="5.5703125" style="8" customWidth="1"/>
    <col min="539" max="539" width="6.5703125" style="8" customWidth="1"/>
    <col min="540" max="540" width="4.85546875" style="8" customWidth="1"/>
    <col min="541" max="541" width="12.28515625" style="8" customWidth="1"/>
    <col min="542" max="542" width="5" style="8" customWidth="1"/>
    <col min="543" max="543" width="3.85546875" style="8" customWidth="1"/>
    <col min="544" max="768" width="9.140625" style="8"/>
    <col min="769" max="770" width="5.140625" style="8" customWidth="1"/>
    <col min="771" max="771" width="7.42578125" style="8" customWidth="1"/>
    <col min="772" max="773" width="5.140625" style="8" customWidth="1"/>
    <col min="774" max="774" width="8.28515625" style="8" customWidth="1"/>
    <col min="775" max="775" width="4.42578125" style="8" customWidth="1"/>
    <col min="776" max="776" width="3.7109375" style="8" customWidth="1"/>
    <col min="777" max="777" width="6.7109375" style="8" customWidth="1"/>
    <col min="778" max="778" width="5" style="8" customWidth="1"/>
    <col min="779" max="779" width="5.140625" style="8" customWidth="1"/>
    <col min="780" max="780" width="5.28515625" style="8" customWidth="1"/>
    <col min="781" max="781" width="9.7109375" style="8" customWidth="1"/>
    <col min="782" max="783" width="7.5703125" style="8" customWidth="1"/>
    <col min="784" max="784" width="7.28515625" style="8" customWidth="1"/>
    <col min="785" max="785" width="3.140625" style="8" customWidth="1"/>
    <col min="786" max="787" width="3.42578125" style="8" customWidth="1"/>
    <col min="788" max="788" width="3.85546875" style="8" customWidth="1"/>
    <col min="789" max="789" width="3.42578125" style="8" customWidth="1"/>
    <col min="790" max="790" width="5.5703125" style="8" customWidth="1"/>
    <col min="791" max="791" width="5.28515625" style="8" customWidth="1"/>
    <col min="792" max="792" width="6.42578125" style="8" customWidth="1"/>
    <col min="793" max="793" width="5.85546875" style="8" customWidth="1"/>
    <col min="794" max="794" width="5.5703125" style="8" customWidth="1"/>
    <col min="795" max="795" width="6.5703125" style="8" customWidth="1"/>
    <col min="796" max="796" width="4.85546875" style="8" customWidth="1"/>
    <col min="797" max="797" width="12.28515625" style="8" customWidth="1"/>
    <col min="798" max="798" width="5" style="8" customWidth="1"/>
    <col min="799" max="799" width="3.85546875" style="8" customWidth="1"/>
    <col min="800" max="1024" width="9.140625" style="8"/>
    <col min="1025" max="1026" width="5.140625" style="8" customWidth="1"/>
    <col min="1027" max="1027" width="7.42578125" style="8" customWidth="1"/>
    <col min="1028" max="1029" width="5.140625" style="8" customWidth="1"/>
    <col min="1030" max="1030" width="8.28515625" style="8" customWidth="1"/>
    <col min="1031" max="1031" width="4.42578125" style="8" customWidth="1"/>
    <col min="1032" max="1032" width="3.7109375" style="8" customWidth="1"/>
    <col min="1033" max="1033" width="6.7109375" style="8" customWidth="1"/>
    <col min="1034" max="1034" width="5" style="8" customWidth="1"/>
    <col min="1035" max="1035" width="5.140625" style="8" customWidth="1"/>
    <col min="1036" max="1036" width="5.28515625" style="8" customWidth="1"/>
    <col min="1037" max="1037" width="9.7109375" style="8" customWidth="1"/>
    <col min="1038" max="1039" width="7.5703125" style="8" customWidth="1"/>
    <col min="1040" max="1040" width="7.28515625" style="8" customWidth="1"/>
    <col min="1041" max="1041" width="3.140625" style="8" customWidth="1"/>
    <col min="1042" max="1043" width="3.42578125" style="8" customWidth="1"/>
    <col min="1044" max="1044" width="3.85546875" style="8" customWidth="1"/>
    <col min="1045" max="1045" width="3.42578125" style="8" customWidth="1"/>
    <col min="1046" max="1046" width="5.5703125" style="8" customWidth="1"/>
    <col min="1047" max="1047" width="5.28515625" style="8" customWidth="1"/>
    <col min="1048" max="1048" width="6.42578125" style="8" customWidth="1"/>
    <col min="1049" max="1049" width="5.85546875" style="8" customWidth="1"/>
    <col min="1050" max="1050" width="5.5703125" style="8" customWidth="1"/>
    <col min="1051" max="1051" width="6.5703125" style="8" customWidth="1"/>
    <col min="1052" max="1052" width="4.85546875" style="8" customWidth="1"/>
    <col min="1053" max="1053" width="12.28515625" style="8" customWidth="1"/>
    <col min="1054" max="1054" width="5" style="8" customWidth="1"/>
    <col min="1055" max="1055" width="3.85546875" style="8" customWidth="1"/>
    <col min="1056" max="1280" width="9.140625" style="8"/>
    <col min="1281" max="1282" width="5.140625" style="8" customWidth="1"/>
    <col min="1283" max="1283" width="7.42578125" style="8" customWidth="1"/>
    <col min="1284" max="1285" width="5.140625" style="8" customWidth="1"/>
    <col min="1286" max="1286" width="8.28515625" style="8" customWidth="1"/>
    <col min="1287" max="1287" width="4.42578125" style="8" customWidth="1"/>
    <col min="1288" max="1288" width="3.7109375" style="8" customWidth="1"/>
    <col min="1289" max="1289" width="6.7109375" style="8" customWidth="1"/>
    <col min="1290" max="1290" width="5" style="8" customWidth="1"/>
    <col min="1291" max="1291" width="5.140625" style="8" customWidth="1"/>
    <col min="1292" max="1292" width="5.28515625" style="8" customWidth="1"/>
    <col min="1293" max="1293" width="9.7109375" style="8" customWidth="1"/>
    <col min="1294" max="1295" width="7.5703125" style="8" customWidth="1"/>
    <col min="1296" max="1296" width="7.28515625" style="8" customWidth="1"/>
    <col min="1297" max="1297" width="3.140625" style="8" customWidth="1"/>
    <col min="1298" max="1299" width="3.42578125" style="8" customWidth="1"/>
    <col min="1300" max="1300" width="3.85546875" style="8" customWidth="1"/>
    <col min="1301" max="1301" width="3.42578125" style="8" customWidth="1"/>
    <col min="1302" max="1302" width="5.5703125" style="8" customWidth="1"/>
    <col min="1303" max="1303" width="5.28515625" style="8" customWidth="1"/>
    <col min="1304" max="1304" width="6.42578125" style="8" customWidth="1"/>
    <col min="1305" max="1305" width="5.85546875" style="8" customWidth="1"/>
    <col min="1306" max="1306" width="5.5703125" style="8" customWidth="1"/>
    <col min="1307" max="1307" width="6.5703125" style="8" customWidth="1"/>
    <col min="1308" max="1308" width="4.85546875" style="8" customWidth="1"/>
    <col min="1309" max="1309" width="12.28515625" style="8" customWidth="1"/>
    <col min="1310" max="1310" width="5" style="8" customWidth="1"/>
    <col min="1311" max="1311" width="3.85546875" style="8" customWidth="1"/>
    <col min="1312" max="1536" width="9.140625" style="8"/>
    <col min="1537" max="1538" width="5.140625" style="8" customWidth="1"/>
    <col min="1539" max="1539" width="7.42578125" style="8" customWidth="1"/>
    <col min="1540" max="1541" width="5.140625" style="8" customWidth="1"/>
    <col min="1542" max="1542" width="8.28515625" style="8" customWidth="1"/>
    <col min="1543" max="1543" width="4.42578125" style="8" customWidth="1"/>
    <col min="1544" max="1544" width="3.7109375" style="8" customWidth="1"/>
    <col min="1545" max="1545" width="6.7109375" style="8" customWidth="1"/>
    <col min="1546" max="1546" width="5" style="8" customWidth="1"/>
    <col min="1547" max="1547" width="5.140625" style="8" customWidth="1"/>
    <col min="1548" max="1548" width="5.28515625" style="8" customWidth="1"/>
    <col min="1549" max="1549" width="9.7109375" style="8" customWidth="1"/>
    <col min="1550" max="1551" width="7.5703125" style="8" customWidth="1"/>
    <col min="1552" max="1552" width="7.28515625" style="8" customWidth="1"/>
    <col min="1553" max="1553" width="3.140625" style="8" customWidth="1"/>
    <col min="1554" max="1555" width="3.42578125" style="8" customWidth="1"/>
    <col min="1556" max="1556" width="3.85546875" style="8" customWidth="1"/>
    <col min="1557" max="1557" width="3.42578125" style="8" customWidth="1"/>
    <col min="1558" max="1558" width="5.5703125" style="8" customWidth="1"/>
    <col min="1559" max="1559" width="5.28515625" style="8" customWidth="1"/>
    <col min="1560" max="1560" width="6.42578125" style="8" customWidth="1"/>
    <col min="1561" max="1561" width="5.85546875" style="8" customWidth="1"/>
    <col min="1562" max="1562" width="5.5703125" style="8" customWidth="1"/>
    <col min="1563" max="1563" width="6.5703125" style="8" customWidth="1"/>
    <col min="1564" max="1564" width="4.85546875" style="8" customWidth="1"/>
    <col min="1565" max="1565" width="12.28515625" style="8" customWidth="1"/>
    <col min="1566" max="1566" width="5" style="8" customWidth="1"/>
    <col min="1567" max="1567" width="3.85546875" style="8" customWidth="1"/>
    <col min="1568" max="1792" width="9.140625" style="8"/>
    <col min="1793" max="1794" width="5.140625" style="8" customWidth="1"/>
    <col min="1795" max="1795" width="7.42578125" style="8" customWidth="1"/>
    <col min="1796" max="1797" width="5.140625" style="8" customWidth="1"/>
    <col min="1798" max="1798" width="8.28515625" style="8" customWidth="1"/>
    <col min="1799" max="1799" width="4.42578125" style="8" customWidth="1"/>
    <col min="1800" max="1800" width="3.7109375" style="8" customWidth="1"/>
    <col min="1801" max="1801" width="6.7109375" style="8" customWidth="1"/>
    <col min="1802" max="1802" width="5" style="8" customWidth="1"/>
    <col min="1803" max="1803" width="5.140625" style="8" customWidth="1"/>
    <col min="1804" max="1804" width="5.28515625" style="8" customWidth="1"/>
    <col min="1805" max="1805" width="9.7109375" style="8" customWidth="1"/>
    <col min="1806" max="1807" width="7.5703125" style="8" customWidth="1"/>
    <col min="1808" max="1808" width="7.28515625" style="8" customWidth="1"/>
    <col min="1809" max="1809" width="3.140625" style="8" customWidth="1"/>
    <col min="1810" max="1811" width="3.42578125" style="8" customWidth="1"/>
    <col min="1812" max="1812" width="3.85546875" style="8" customWidth="1"/>
    <col min="1813" max="1813" width="3.42578125" style="8" customWidth="1"/>
    <col min="1814" max="1814" width="5.5703125" style="8" customWidth="1"/>
    <col min="1815" max="1815" width="5.28515625" style="8" customWidth="1"/>
    <col min="1816" max="1816" width="6.42578125" style="8" customWidth="1"/>
    <col min="1817" max="1817" width="5.85546875" style="8" customWidth="1"/>
    <col min="1818" max="1818" width="5.5703125" style="8" customWidth="1"/>
    <col min="1819" max="1819" width="6.5703125" style="8" customWidth="1"/>
    <col min="1820" max="1820" width="4.85546875" style="8" customWidth="1"/>
    <col min="1821" max="1821" width="12.28515625" style="8" customWidth="1"/>
    <col min="1822" max="1822" width="5" style="8" customWidth="1"/>
    <col min="1823" max="1823" width="3.85546875" style="8" customWidth="1"/>
    <col min="1824" max="2048" width="9.140625" style="8"/>
    <col min="2049" max="2050" width="5.140625" style="8" customWidth="1"/>
    <col min="2051" max="2051" width="7.42578125" style="8" customWidth="1"/>
    <col min="2052" max="2053" width="5.140625" style="8" customWidth="1"/>
    <col min="2054" max="2054" width="8.28515625" style="8" customWidth="1"/>
    <col min="2055" max="2055" width="4.42578125" style="8" customWidth="1"/>
    <col min="2056" max="2056" width="3.7109375" style="8" customWidth="1"/>
    <col min="2057" max="2057" width="6.7109375" style="8" customWidth="1"/>
    <col min="2058" max="2058" width="5" style="8" customWidth="1"/>
    <col min="2059" max="2059" width="5.140625" style="8" customWidth="1"/>
    <col min="2060" max="2060" width="5.28515625" style="8" customWidth="1"/>
    <col min="2061" max="2061" width="9.7109375" style="8" customWidth="1"/>
    <col min="2062" max="2063" width="7.5703125" style="8" customWidth="1"/>
    <col min="2064" max="2064" width="7.28515625" style="8" customWidth="1"/>
    <col min="2065" max="2065" width="3.140625" style="8" customWidth="1"/>
    <col min="2066" max="2067" width="3.42578125" style="8" customWidth="1"/>
    <col min="2068" max="2068" width="3.85546875" style="8" customWidth="1"/>
    <col min="2069" max="2069" width="3.42578125" style="8" customWidth="1"/>
    <col min="2070" max="2070" width="5.5703125" style="8" customWidth="1"/>
    <col min="2071" max="2071" width="5.28515625" style="8" customWidth="1"/>
    <col min="2072" max="2072" width="6.42578125" style="8" customWidth="1"/>
    <col min="2073" max="2073" width="5.85546875" style="8" customWidth="1"/>
    <col min="2074" max="2074" width="5.5703125" style="8" customWidth="1"/>
    <col min="2075" max="2075" width="6.5703125" style="8" customWidth="1"/>
    <col min="2076" max="2076" width="4.85546875" style="8" customWidth="1"/>
    <col min="2077" max="2077" width="12.28515625" style="8" customWidth="1"/>
    <col min="2078" max="2078" width="5" style="8" customWidth="1"/>
    <col min="2079" max="2079" width="3.85546875" style="8" customWidth="1"/>
    <col min="2080" max="2304" width="9.140625" style="8"/>
    <col min="2305" max="2306" width="5.140625" style="8" customWidth="1"/>
    <col min="2307" max="2307" width="7.42578125" style="8" customWidth="1"/>
    <col min="2308" max="2309" width="5.140625" style="8" customWidth="1"/>
    <col min="2310" max="2310" width="8.28515625" style="8" customWidth="1"/>
    <col min="2311" max="2311" width="4.42578125" style="8" customWidth="1"/>
    <col min="2312" max="2312" width="3.7109375" style="8" customWidth="1"/>
    <col min="2313" max="2313" width="6.7109375" style="8" customWidth="1"/>
    <col min="2314" max="2314" width="5" style="8" customWidth="1"/>
    <col min="2315" max="2315" width="5.140625" style="8" customWidth="1"/>
    <col min="2316" max="2316" width="5.28515625" style="8" customWidth="1"/>
    <col min="2317" max="2317" width="9.7109375" style="8" customWidth="1"/>
    <col min="2318" max="2319" width="7.5703125" style="8" customWidth="1"/>
    <col min="2320" max="2320" width="7.28515625" style="8" customWidth="1"/>
    <col min="2321" max="2321" width="3.140625" style="8" customWidth="1"/>
    <col min="2322" max="2323" width="3.42578125" style="8" customWidth="1"/>
    <col min="2324" max="2324" width="3.85546875" style="8" customWidth="1"/>
    <col min="2325" max="2325" width="3.42578125" style="8" customWidth="1"/>
    <col min="2326" max="2326" width="5.5703125" style="8" customWidth="1"/>
    <col min="2327" max="2327" width="5.28515625" style="8" customWidth="1"/>
    <col min="2328" max="2328" width="6.42578125" style="8" customWidth="1"/>
    <col min="2329" max="2329" width="5.85546875" style="8" customWidth="1"/>
    <col min="2330" max="2330" width="5.5703125" style="8" customWidth="1"/>
    <col min="2331" max="2331" width="6.5703125" style="8" customWidth="1"/>
    <col min="2332" max="2332" width="4.85546875" style="8" customWidth="1"/>
    <col min="2333" max="2333" width="12.28515625" style="8" customWidth="1"/>
    <col min="2334" max="2334" width="5" style="8" customWidth="1"/>
    <col min="2335" max="2335" width="3.85546875" style="8" customWidth="1"/>
    <col min="2336" max="2560" width="9.140625" style="8"/>
    <col min="2561" max="2562" width="5.140625" style="8" customWidth="1"/>
    <col min="2563" max="2563" width="7.42578125" style="8" customWidth="1"/>
    <col min="2564" max="2565" width="5.140625" style="8" customWidth="1"/>
    <col min="2566" max="2566" width="8.28515625" style="8" customWidth="1"/>
    <col min="2567" max="2567" width="4.42578125" style="8" customWidth="1"/>
    <col min="2568" max="2568" width="3.7109375" style="8" customWidth="1"/>
    <col min="2569" max="2569" width="6.7109375" style="8" customWidth="1"/>
    <col min="2570" max="2570" width="5" style="8" customWidth="1"/>
    <col min="2571" max="2571" width="5.140625" style="8" customWidth="1"/>
    <col min="2572" max="2572" width="5.28515625" style="8" customWidth="1"/>
    <col min="2573" max="2573" width="9.7109375" style="8" customWidth="1"/>
    <col min="2574" max="2575" width="7.5703125" style="8" customWidth="1"/>
    <col min="2576" max="2576" width="7.28515625" style="8" customWidth="1"/>
    <col min="2577" max="2577" width="3.140625" style="8" customWidth="1"/>
    <col min="2578" max="2579" width="3.42578125" style="8" customWidth="1"/>
    <col min="2580" max="2580" width="3.85546875" style="8" customWidth="1"/>
    <col min="2581" max="2581" width="3.42578125" style="8" customWidth="1"/>
    <col min="2582" max="2582" width="5.5703125" style="8" customWidth="1"/>
    <col min="2583" max="2583" width="5.28515625" style="8" customWidth="1"/>
    <col min="2584" max="2584" width="6.42578125" style="8" customWidth="1"/>
    <col min="2585" max="2585" width="5.85546875" style="8" customWidth="1"/>
    <col min="2586" max="2586" width="5.5703125" style="8" customWidth="1"/>
    <col min="2587" max="2587" width="6.5703125" style="8" customWidth="1"/>
    <col min="2588" max="2588" width="4.85546875" style="8" customWidth="1"/>
    <col min="2589" max="2589" width="12.28515625" style="8" customWidth="1"/>
    <col min="2590" max="2590" width="5" style="8" customWidth="1"/>
    <col min="2591" max="2591" width="3.85546875" style="8" customWidth="1"/>
    <col min="2592" max="2816" width="9.140625" style="8"/>
    <col min="2817" max="2818" width="5.140625" style="8" customWidth="1"/>
    <col min="2819" max="2819" width="7.42578125" style="8" customWidth="1"/>
    <col min="2820" max="2821" width="5.140625" style="8" customWidth="1"/>
    <col min="2822" max="2822" width="8.28515625" style="8" customWidth="1"/>
    <col min="2823" max="2823" width="4.42578125" style="8" customWidth="1"/>
    <col min="2824" max="2824" width="3.7109375" style="8" customWidth="1"/>
    <col min="2825" max="2825" width="6.7109375" style="8" customWidth="1"/>
    <col min="2826" max="2826" width="5" style="8" customWidth="1"/>
    <col min="2827" max="2827" width="5.140625" style="8" customWidth="1"/>
    <col min="2828" max="2828" width="5.28515625" style="8" customWidth="1"/>
    <col min="2829" max="2829" width="9.7109375" style="8" customWidth="1"/>
    <col min="2830" max="2831" width="7.5703125" style="8" customWidth="1"/>
    <col min="2832" max="2832" width="7.28515625" style="8" customWidth="1"/>
    <col min="2833" max="2833" width="3.140625" style="8" customWidth="1"/>
    <col min="2834" max="2835" width="3.42578125" style="8" customWidth="1"/>
    <col min="2836" max="2836" width="3.85546875" style="8" customWidth="1"/>
    <col min="2837" max="2837" width="3.42578125" style="8" customWidth="1"/>
    <col min="2838" max="2838" width="5.5703125" style="8" customWidth="1"/>
    <col min="2839" max="2839" width="5.28515625" style="8" customWidth="1"/>
    <col min="2840" max="2840" width="6.42578125" style="8" customWidth="1"/>
    <col min="2841" max="2841" width="5.85546875" style="8" customWidth="1"/>
    <col min="2842" max="2842" width="5.5703125" style="8" customWidth="1"/>
    <col min="2843" max="2843" width="6.5703125" style="8" customWidth="1"/>
    <col min="2844" max="2844" width="4.85546875" style="8" customWidth="1"/>
    <col min="2845" max="2845" width="12.28515625" style="8" customWidth="1"/>
    <col min="2846" max="2846" width="5" style="8" customWidth="1"/>
    <col min="2847" max="2847" width="3.85546875" style="8" customWidth="1"/>
    <col min="2848" max="3072" width="9.140625" style="8"/>
    <col min="3073" max="3074" width="5.140625" style="8" customWidth="1"/>
    <col min="3075" max="3075" width="7.42578125" style="8" customWidth="1"/>
    <col min="3076" max="3077" width="5.140625" style="8" customWidth="1"/>
    <col min="3078" max="3078" width="8.28515625" style="8" customWidth="1"/>
    <col min="3079" max="3079" width="4.42578125" style="8" customWidth="1"/>
    <col min="3080" max="3080" width="3.7109375" style="8" customWidth="1"/>
    <col min="3081" max="3081" width="6.7109375" style="8" customWidth="1"/>
    <col min="3082" max="3082" width="5" style="8" customWidth="1"/>
    <col min="3083" max="3083" width="5.140625" style="8" customWidth="1"/>
    <col min="3084" max="3084" width="5.28515625" style="8" customWidth="1"/>
    <col min="3085" max="3085" width="9.7109375" style="8" customWidth="1"/>
    <col min="3086" max="3087" width="7.5703125" style="8" customWidth="1"/>
    <col min="3088" max="3088" width="7.28515625" style="8" customWidth="1"/>
    <col min="3089" max="3089" width="3.140625" style="8" customWidth="1"/>
    <col min="3090" max="3091" width="3.42578125" style="8" customWidth="1"/>
    <col min="3092" max="3092" width="3.85546875" style="8" customWidth="1"/>
    <col min="3093" max="3093" width="3.42578125" style="8" customWidth="1"/>
    <col min="3094" max="3094" width="5.5703125" style="8" customWidth="1"/>
    <col min="3095" max="3095" width="5.28515625" style="8" customWidth="1"/>
    <col min="3096" max="3096" width="6.42578125" style="8" customWidth="1"/>
    <col min="3097" max="3097" width="5.85546875" style="8" customWidth="1"/>
    <col min="3098" max="3098" width="5.5703125" style="8" customWidth="1"/>
    <col min="3099" max="3099" width="6.5703125" style="8" customWidth="1"/>
    <col min="3100" max="3100" width="4.85546875" style="8" customWidth="1"/>
    <col min="3101" max="3101" width="12.28515625" style="8" customWidth="1"/>
    <col min="3102" max="3102" width="5" style="8" customWidth="1"/>
    <col min="3103" max="3103" width="3.85546875" style="8" customWidth="1"/>
    <col min="3104" max="3328" width="9.140625" style="8"/>
    <col min="3329" max="3330" width="5.140625" style="8" customWidth="1"/>
    <col min="3331" max="3331" width="7.42578125" style="8" customWidth="1"/>
    <col min="3332" max="3333" width="5.140625" style="8" customWidth="1"/>
    <col min="3334" max="3334" width="8.28515625" style="8" customWidth="1"/>
    <col min="3335" max="3335" width="4.42578125" style="8" customWidth="1"/>
    <col min="3336" max="3336" width="3.7109375" style="8" customWidth="1"/>
    <col min="3337" max="3337" width="6.7109375" style="8" customWidth="1"/>
    <col min="3338" max="3338" width="5" style="8" customWidth="1"/>
    <col min="3339" max="3339" width="5.140625" style="8" customWidth="1"/>
    <col min="3340" max="3340" width="5.28515625" style="8" customWidth="1"/>
    <col min="3341" max="3341" width="9.7109375" style="8" customWidth="1"/>
    <col min="3342" max="3343" width="7.5703125" style="8" customWidth="1"/>
    <col min="3344" max="3344" width="7.28515625" style="8" customWidth="1"/>
    <col min="3345" max="3345" width="3.140625" style="8" customWidth="1"/>
    <col min="3346" max="3347" width="3.42578125" style="8" customWidth="1"/>
    <col min="3348" max="3348" width="3.85546875" style="8" customWidth="1"/>
    <col min="3349" max="3349" width="3.42578125" style="8" customWidth="1"/>
    <col min="3350" max="3350" width="5.5703125" style="8" customWidth="1"/>
    <col min="3351" max="3351" width="5.28515625" style="8" customWidth="1"/>
    <col min="3352" max="3352" width="6.42578125" style="8" customWidth="1"/>
    <col min="3353" max="3353" width="5.85546875" style="8" customWidth="1"/>
    <col min="3354" max="3354" width="5.5703125" style="8" customWidth="1"/>
    <col min="3355" max="3355" width="6.5703125" style="8" customWidth="1"/>
    <col min="3356" max="3356" width="4.85546875" style="8" customWidth="1"/>
    <col min="3357" max="3357" width="12.28515625" style="8" customWidth="1"/>
    <col min="3358" max="3358" width="5" style="8" customWidth="1"/>
    <col min="3359" max="3359" width="3.85546875" style="8" customWidth="1"/>
    <col min="3360" max="3584" width="9.140625" style="8"/>
    <col min="3585" max="3586" width="5.140625" style="8" customWidth="1"/>
    <col min="3587" max="3587" width="7.42578125" style="8" customWidth="1"/>
    <col min="3588" max="3589" width="5.140625" style="8" customWidth="1"/>
    <col min="3590" max="3590" width="8.28515625" style="8" customWidth="1"/>
    <col min="3591" max="3591" width="4.42578125" style="8" customWidth="1"/>
    <col min="3592" max="3592" width="3.7109375" style="8" customWidth="1"/>
    <col min="3593" max="3593" width="6.7109375" style="8" customWidth="1"/>
    <col min="3594" max="3594" width="5" style="8" customWidth="1"/>
    <col min="3595" max="3595" width="5.140625" style="8" customWidth="1"/>
    <col min="3596" max="3596" width="5.28515625" style="8" customWidth="1"/>
    <col min="3597" max="3597" width="9.7109375" style="8" customWidth="1"/>
    <col min="3598" max="3599" width="7.5703125" style="8" customWidth="1"/>
    <col min="3600" max="3600" width="7.28515625" style="8" customWidth="1"/>
    <col min="3601" max="3601" width="3.140625" style="8" customWidth="1"/>
    <col min="3602" max="3603" width="3.42578125" style="8" customWidth="1"/>
    <col min="3604" max="3604" width="3.85546875" style="8" customWidth="1"/>
    <col min="3605" max="3605" width="3.42578125" style="8" customWidth="1"/>
    <col min="3606" max="3606" width="5.5703125" style="8" customWidth="1"/>
    <col min="3607" max="3607" width="5.28515625" style="8" customWidth="1"/>
    <col min="3608" max="3608" width="6.42578125" style="8" customWidth="1"/>
    <col min="3609" max="3609" width="5.85546875" style="8" customWidth="1"/>
    <col min="3610" max="3610" width="5.5703125" style="8" customWidth="1"/>
    <col min="3611" max="3611" width="6.5703125" style="8" customWidth="1"/>
    <col min="3612" max="3612" width="4.85546875" style="8" customWidth="1"/>
    <col min="3613" max="3613" width="12.28515625" style="8" customWidth="1"/>
    <col min="3614" max="3614" width="5" style="8" customWidth="1"/>
    <col min="3615" max="3615" width="3.85546875" style="8" customWidth="1"/>
    <col min="3616" max="3840" width="9.140625" style="8"/>
    <col min="3841" max="3842" width="5.140625" style="8" customWidth="1"/>
    <col min="3843" max="3843" width="7.42578125" style="8" customWidth="1"/>
    <col min="3844" max="3845" width="5.140625" style="8" customWidth="1"/>
    <col min="3846" max="3846" width="8.28515625" style="8" customWidth="1"/>
    <col min="3847" max="3847" width="4.42578125" style="8" customWidth="1"/>
    <col min="3848" max="3848" width="3.7109375" style="8" customWidth="1"/>
    <col min="3849" max="3849" width="6.7109375" style="8" customWidth="1"/>
    <col min="3850" max="3850" width="5" style="8" customWidth="1"/>
    <col min="3851" max="3851" width="5.140625" style="8" customWidth="1"/>
    <col min="3852" max="3852" width="5.28515625" style="8" customWidth="1"/>
    <col min="3853" max="3853" width="9.7109375" style="8" customWidth="1"/>
    <col min="3854" max="3855" width="7.5703125" style="8" customWidth="1"/>
    <col min="3856" max="3856" width="7.28515625" style="8" customWidth="1"/>
    <col min="3857" max="3857" width="3.140625" style="8" customWidth="1"/>
    <col min="3858" max="3859" width="3.42578125" style="8" customWidth="1"/>
    <col min="3860" max="3860" width="3.85546875" style="8" customWidth="1"/>
    <col min="3861" max="3861" width="3.42578125" style="8" customWidth="1"/>
    <col min="3862" max="3862" width="5.5703125" style="8" customWidth="1"/>
    <col min="3863" max="3863" width="5.28515625" style="8" customWidth="1"/>
    <col min="3864" max="3864" width="6.42578125" style="8" customWidth="1"/>
    <col min="3865" max="3865" width="5.85546875" style="8" customWidth="1"/>
    <col min="3866" max="3866" width="5.5703125" style="8" customWidth="1"/>
    <col min="3867" max="3867" width="6.5703125" style="8" customWidth="1"/>
    <col min="3868" max="3868" width="4.85546875" style="8" customWidth="1"/>
    <col min="3869" max="3869" width="12.28515625" style="8" customWidth="1"/>
    <col min="3870" max="3870" width="5" style="8" customWidth="1"/>
    <col min="3871" max="3871" width="3.85546875" style="8" customWidth="1"/>
    <col min="3872" max="4096" width="9.140625" style="8"/>
    <col min="4097" max="4098" width="5.140625" style="8" customWidth="1"/>
    <col min="4099" max="4099" width="7.42578125" style="8" customWidth="1"/>
    <col min="4100" max="4101" width="5.140625" style="8" customWidth="1"/>
    <col min="4102" max="4102" width="8.28515625" style="8" customWidth="1"/>
    <col min="4103" max="4103" width="4.42578125" style="8" customWidth="1"/>
    <col min="4104" max="4104" width="3.7109375" style="8" customWidth="1"/>
    <col min="4105" max="4105" width="6.7109375" style="8" customWidth="1"/>
    <col min="4106" max="4106" width="5" style="8" customWidth="1"/>
    <col min="4107" max="4107" width="5.140625" style="8" customWidth="1"/>
    <col min="4108" max="4108" width="5.28515625" style="8" customWidth="1"/>
    <col min="4109" max="4109" width="9.7109375" style="8" customWidth="1"/>
    <col min="4110" max="4111" width="7.5703125" style="8" customWidth="1"/>
    <col min="4112" max="4112" width="7.28515625" style="8" customWidth="1"/>
    <col min="4113" max="4113" width="3.140625" style="8" customWidth="1"/>
    <col min="4114" max="4115" width="3.42578125" style="8" customWidth="1"/>
    <col min="4116" max="4116" width="3.85546875" style="8" customWidth="1"/>
    <col min="4117" max="4117" width="3.42578125" style="8" customWidth="1"/>
    <col min="4118" max="4118" width="5.5703125" style="8" customWidth="1"/>
    <col min="4119" max="4119" width="5.28515625" style="8" customWidth="1"/>
    <col min="4120" max="4120" width="6.42578125" style="8" customWidth="1"/>
    <col min="4121" max="4121" width="5.85546875" style="8" customWidth="1"/>
    <col min="4122" max="4122" width="5.5703125" style="8" customWidth="1"/>
    <col min="4123" max="4123" width="6.5703125" style="8" customWidth="1"/>
    <col min="4124" max="4124" width="4.85546875" style="8" customWidth="1"/>
    <col min="4125" max="4125" width="12.28515625" style="8" customWidth="1"/>
    <col min="4126" max="4126" width="5" style="8" customWidth="1"/>
    <col min="4127" max="4127" width="3.85546875" style="8" customWidth="1"/>
    <col min="4128" max="4352" width="9.140625" style="8"/>
    <col min="4353" max="4354" width="5.140625" style="8" customWidth="1"/>
    <col min="4355" max="4355" width="7.42578125" style="8" customWidth="1"/>
    <col min="4356" max="4357" width="5.140625" style="8" customWidth="1"/>
    <col min="4358" max="4358" width="8.28515625" style="8" customWidth="1"/>
    <col min="4359" max="4359" width="4.42578125" style="8" customWidth="1"/>
    <col min="4360" max="4360" width="3.7109375" style="8" customWidth="1"/>
    <col min="4361" max="4361" width="6.7109375" style="8" customWidth="1"/>
    <col min="4362" max="4362" width="5" style="8" customWidth="1"/>
    <col min="4363" max="4363" width="5.140625" style="8" customWidth="1"/>
    <col min="4364" max="4364" width="5.28515625" style="8" customWidth="1"/>
    <col min="4365" max="4365" width="9.7109375" style="8" customWidth="1"/>
    <col min="4366" max="4367" width="7.5703125" style="8" customWidth="1"/>
    <col min="4368" max="4368" width="7.28515625" style="8" customWidth="1"/>
    <col min="4369" max="4369" width="3.140625" style="8" customWidth="1"/>
    <col min="4370" max="4371" width="3.42578125" style="8" customWidth="1"/>
    <col min="4372" max="4372" width="3.85546875" style="8" customWidth="1"/>
    <col min="4373" max="4373" width="3.42578125" style="8" customWidth="1"/>
    <col min="4374" max="4374" width="5.5703125" style="8" customWidth="1"/>
    <col min="4375" max="4375" width="5.28515625" style="8" customWidth="1"/>
    <col min="4376" max="4376" width="6.42578125" style="8" customWidth="1"/>
    <col min="4377" max="4377" width="5.85546875" style="8" customWidth="1"/>
    <col min="4378" max="4378" width="5.5703125" style="8" customWidth="1"/>
    <col min="4379" max="4379" width="6.5703125" style="8" customWidth="1"/>
    <col min="4380" max="4380" width="4.85546875" style="8" customWidth="1"/>
    <col min="4381" max="4381" width="12.28515625" style="8" customWidth="1"/>
    <col min="4382" max="4382" width="5" style="8" customWidth="1"/>
    <col min="4383" max="4383" width="3.85546875" style="8" customWidth="1"/>
    <col min="4384" max="4608" width="9.140625" style="8"/>
    <col min="4609" max="4610" width="5.140625" style="8" customWidth="1"/>
    <col min="4611" max="4611" width="7.42578125" style="8" customWidth="1"/>
    <col min="4612" max="4613" width="5.140625" style="8" customWidth="1"/>
    <col min="4614" max="4614" width="8.28515625" style="8" customWidth="1"/>
    <col min="4615" max="4615" width="4.42578125" style="8" customWidth="1"/>
    <col min="4616" max="4616" width="3.7109375" style="8" customWidth="1"/>
    <col min="4617" max="4617" width="6.7109375" style="8" customWidth="1"/>
    <col min="4618" max="4618" width="5" style="8" customWidth="1"/>
    <col min="4619" max="4619" width="5.140625" style="8" customWidth="1"/>
    <col min="4620" max="4620" width="5.28515625" style="8" customWidth="1"/>
    <col min="4621" max="4621" width="9.7109375" style="8" customWidth="1"/>
    <col min="4622" max="4623" width="7.5703125" style="8" customWidth="1"/>
    <col min="4624" max="4624" width="7.28515625" style="8" customWidth="1"/>
    <col min="4625" max="4625" width="3.140625" style="8" customWidth="1"/>
    <col min="4626" max="4627" width="3.42578125" style="8" customWidth="1"/>
    <col min="4628" max="4628" width="3.85546875" style="8" customWidth="1"/>
    <col min="4629" max="4629" width="3.42578125" style="8" customWidth="1"/>
    <col min="4630" max="4630" width="5.5703125" style="8" customWidth="1"/>
    <col min="4631" max="4631" width="5.28515625" style="8" customWidth="1"/>
    <col min="4632" max="4632" width="6.42578125" style="8" customWidth="1"/>
    <col min="4633" max="4633" width="5.85546875" style="8" customWidth="1"/>
    <col min="4634" max="4634" width="5.5703125" style="8" customWidth="1"/>
    <col min="4635" max="4635" width="6.5703125" style="8" customWidth="1"/>
    <col min="4636" max="4636" width="4.85546875" style="8" customWidth="1"/>
    <col min="4637" max="4637" width="12.28515625" style="8" customWidth="1"/>
    <col min="4638" max="4638" width="5" style="8" customWidth="1"/>
    <col min="4639" max="4639" width="3.85546875" style="8" customWidth="1"/>
    <col min="4640" max="4864" width="9.140625" style="8"/>
    <col min="4865" max="4866" width="5.140625" style="8" customWidth="1"/>
    <col min="4867" max="4867" width="7.42578125" style="8" customWidth="1"/>
    <col min="4868" max="4869" width="5.140625" style="8" customWidth="1"/>
    <col min="4870" max="4870" width="8.28515625" style="8" customWidth="1"/>
    <col min="4871" max="4871" width="4.42578125" style="8" customWidth="1"/>
    <col min="4872" max="4872" width="3.7109375" style="8" customWidth="1"/>
    <col min="4873" max="4873" width="6.7109375" style="8" customWidth="1"/>
    <col min="4874" max="4874" width="5" style="8" customWidth="1"/>
    <col min="4875" max="4875" width="5.140625" style="8" customWidth="1"/>
    <col min="4876" max="4876" width="5.28515625" style="8" customWidth="1"/>
    <col min="4877" max="4877" width="9.7109375" style="8" customWidth="1"/>
    <col min="4878" max="4879" width="7.5703125" style="8" customWidth="1"/>
    <col min="4880" max="4880" width="7.28515625" style="8" customWidth="1"/>
    <col min="4881" max="4881" width="3.140625" style="8" customWidth="1"/>
    <col min="4882" max="4883" width="3.42578125" style="8" customWidth="1"/>
    <col min="4884" max="4884" width="3.85546875" style="8" customWidth="1"/>
    <col min="4885" max="4885" width="3.42578125" style="8" customWidth="1"/>
    <col min="4886" max="4886" width="5.5703125" style="8" customWidth="1"/>
    <col min="4887" max="4887" width="5.28515625" style="8" customWidth="1"/>
    <col min="4888" max="4888" width="6.42578125" style="8" customWidth="1"/>
    <col min="4889" max="4889" width="5.85546875" style="8" customWidth="1"/>
    <col min="4890" max="4890" width="5.5703125" style="8" customWidth="1"/>
    <col min="4891" max="4891" width="6.5703125" style="8" customWidth="1"/>
    <col min="4892" max="4892" width="4.85546875" style="8" customWidth="1"/>
    <col min="4893" max="4893" width="12.28515625" style="8" customWidth="1"/>
    <col min="4894" max="4894" width="5" style="8" customWidth="1"/>
    <col min="4895" max="4895" width="3.85546875" style="8" customWidth="1"/>
    <col min="4896" max="5120" width="9.140625" style="8"/>
    <col min="5121" max="5122" width="5.140625" style="8" customWidth="1"/>
    <col min="5123" max="5123" width="7.42578125" style="8" customWidth="1"/>
    <col min="5124" max="5125" width="5.140625" style="8" customWidth="1"/>
    <col min="5126" max="5126" width="8.28515625" style="8" customWidth="1"/>
    <col min="5127" max="5127" width="4.42578125" style="8" customWidth="1"/>
    <col min="5128" max="5128" width="3.7109375" style="8" customWidth="1"/>
    <col min="5129" max="5129" width="6.7109375" style="8" customWidth="1"/>
    <col min="5130" max="5130" width="5" style="8" customWidth="1"/>
    <col min="5131" max="5131" width="5.140625" style="8" customWidth="1"/>
    <col min="5132" max="5132" width="5.28515625" style="8" customWidth="1"/>
    <col min="5133" max="5133" width="9.7109375" style="8" customWidth="1"/>
    <col min="5134" max="5135" width="7.5703125" style="8" customWidth="1"/>
    <col min="5136" max="5136" width="7.28515625" style="8" customWidth="1"/>
    <col min="5137" max="5137" width="3.140625" style="8" customWidth="1"/>
    <col min="5138" max="5139" width="3.42578125" style="8" customWidth="1"/>
    <col min="5140" max="5140" width="3.85546875" style="8" customWidth="1"/>
    <col min="5141" max="5141" width="3.42578125" style="8" customWidth="1"/>
    <col min="5142" max="5142" width="5.5703125" style="8" customWidth="1"/>
    <col min="5143" max="5143" width="5.28515625" style="8" customWidth="1"/>
    <col min="5144" max="5144" width="6.42578125" style="8" customWidth="1"/>
    <col min="5145" max="5145" width="5.85546875" style="8" customWidth="1"/>
    <col min="5146" max="5146" width="5.5703125" style="8" customWidth="1"/>
    <col min="5147" max="5147" width="6.5703125" style="8" customWidth="1"/>
    <col min="5148" max="5148" width="4.85546875" style="8" customWidth="1"/>
    <col min="5149" max="5149" width="12.28515625" style="8" customWidth="1"/>
    <col min="5150" max="5150" width="5" style="8" customWidth="1"/>
    <col min="5151" max="5151" width="3.85546875" style="8" customWidth="1"/>
    <col min="5152" max="5376" width="9.140625" style="8"/>
    <col min="5377" max="5378" width="5.140625" style="8" customWidth="1"/>
    <col min="5379" max="5379" width="7.42578125" style="8" customWidth="1"/>
    <col min="5380" max="5381" width="5.140625" style="8" customWidth="1"/>
    <col min="5382" max="5382" width="8.28515625" style="8" customWidth="1"/>
    <col min="5383" max="5383" width="4.42578125" style="8" customWidth="1"/>
    <col min="5384" max="5384" width="3.7109375" style="8" customWidth="1"/>
    <col min="5385" max="5385" width="6.7109375" style="8" customWidth="1"/>
    <col min="5386" max="5386" width="5" style="8" customWidth="1"/>
    <col min="5387" max="5387" width="5.140625" style="8" customWidth="1"/>
    <col min="5388" max="5388" width="5.28515625" style="8" customWidth="1"/>
    <col min="5389" max="5389" width="9.7109375" style="8" customWidth="1"/>
    <col min="5390" max="5391" width="7.5703125" style="8" customWidth="1"/>
    <col min="5392" max="5392" width="7.28515625" style="8" customWidth="1"/>
    <col min="5393" max="5393" width="3.140625" style="8" customWidth="1"/>
    <col min="5394" max="5395" width="3.42578125" style="8" customWidth="1"/>
    <col min="5396" max="5396" width="3.85546875" style="8" customWidth="1"/>
    <col min="5397" max="5397" width="3.42578125" style="8" customWidth="1"/>
    <col min="5398" max="5398" width="5.5703125" style="8" customWidth="1"/>
    <col min="5399" max="5399" width="5.28515625" style="8" customWidth="1"/>
    <col min="5400" max="5400" width="6.42578125" style="8" customWidth="1"/>
    <col min="5401" max="5401" width="5.85546875" style="8" customWidth="1"/>
    <col min="5402" max="5402" width="5.5703125" style="8" customWidth="1"/>
    <col min="5403" max="5403" width="6.5703125" style="8" customWidth="1"/>
    <col min="5404" max="5404" width="4.85546875" style="8" customWidth="1"/>
    <col min="5405" max="5405" width="12.28515625" style="8" customWidth="1"/>
    <col min="5406" max="5406" width="5" style="8" customWidth="1"/>
    <col min="5407" max="5407" width="3.85546875" style="8" customWidth="1"/>
    <col min="5408" max="5632" width="9.140625" style="8"/>
    <col min="5633" max="5634" width="5.140625" style="8" customWidth="1"/>
    <col min="5635" max="5635" width="7.42578125" style="8" customWidth="1"/>
    <col min="5636" max="5637" width="5.140625" style="8" customWidth="1"/>
    <col min="5638" max="5638" width="8.28515625" style="8" customWidth="1"/>
    <col min="5639" max="5639" width="4.42578125" style="8" customWidth="1"/>
    <col min="5640" max="5640" width="3.7109375" style="8" customWidth="1"/>
    <col min="5641" max="5641" width="6.7109375" style="8" customWidth="1"/>
    <col min="5642" max="5642" width="5" style="8" customWidth="1"/>
    <col min="5643" max="5643" width="5.140625" style="8" customWidth="1"/>
    <col min="5644" max="5644" width="5.28515625" style="8" customWidth="1"/>
    <col min="5645" max="5645" width="9.7109375" style="8" customWidth="1"/>
    <col min="5646" max="5647" width="7.5703125" style="8" customWidth="1"/>
    <col min="5648" max="5648" width="7.28515625" style="8" customWidth="1"/>
    <col min="5649" max="5649" width="3.140625" style="8" customWidth="1"/>
    <col min="5650" max="5651" width="3.42578125" style="8" customWidth="1"/>
    <col min="5652" max="5652" width="3.85546875" style="8" customWidth="1"/>
    <col min="5653" max="5653" width="3.42578125" style="8" customWidth="1"/>
    <col min="5654" max="5654" width="5.5703125" style="8" customWidth="1"/>
    <col min="5655" max="5655" width="5.28515625" style="8" customWidth="1"/>
    <col min="5656" max="5656" width="6.42578125" style="8" customWidth="1"/>
    <col min="5657" max="5657" width="5.85546875" style="8" customWidth="1"/>
    <col min="5658" max="5658" width="5.5703125" style="8" customWidth="1"/>
    <col min="5659" max="5659" width="6.5703125" style="8" customWidth="1"/>
    <col min="5660" max="5660" width="4.85546875" style="8" customWidth="1"/>
    <col min="5661" max="5661" width="12.28515625" style="8" customWidth="1"/>
    <col min="5662" max="5662" width="5" style="8" customWidth="1"/>
    <col min="5663" max="5663" width="3.85546875" style="8" customWidth="1"/>
    <col min="5664" max="5888" width="9.140625" style="8"/>
    <col min="5889" max="5890" width="5.140625" style="8" customWidth="1"/>
    <col min="5891" max="5891" width="7.42578125" style="8" customWidth="1"/>
    <col min="5892" max="5893" width="5.140625" style="8" customWidth="1"/>
    <col min="5894" max="5894" width="8.28515625" style="8" customWidth="1"/>
    <col min="5895" max="5895" width="4.42578125" style="8" customWidth="1"/>
    <col min="5896" max="5896" width="3.7109375" style="8" customWidth="1"/>
    <col min="5897" max="5897" width="6.7109375" style="8" customWidth="1"/>
    <col min="5898" max="5898" width="5" style="8" customWidth="1"/>
    <col min="5899" max="5899" width="5.140625" style="8" customWidth="1"/>
    <col min="5900" max="5900" width="5.28515625" style="8" customWidth="1"/>
    <col min="5901" max="5901" width="9.7109375" style="8" customWidth="1"/>
    <col min="5902" max="5903" width="7.5703125" style="8" customWidth="1"/>
    <col min="5904" max="5904" width="7.28515625" style="8" customWidth="1"/>
    <col min="5905" max="5905" width="3.140625" style="8" customWidth="1"/>
    <col min="5906" max="5907" width="3.42578125" style="8" customWidth="1"/>
    <col min="5908" max="5908" width="3.85546875" style="8" customWidth="1"/>
    <col min="5909" max="5909" width="3.42578125" style="8" customWidth="1"/>
    <col min="5910" max="5910" width="5.5703125" style="8" customWidth="1"/>
    <col min="5911" max="5911" width="5.28515625" style="8" customWidth="1"/>
    <col min="5912" max="5912" width="6.42578125" style="8" customWidth="1"/>
    <col min="5913" max="5913" width="5.85546875" style="8" customWidth="1"/>
    <col min="5914" max="5914" width="5.5703125" style="8" customWidth="1"/>
    <col min="5915" max="5915" width="6.5703125" style="8" customWidth="1"/>
    <col min="5916" max="5916" width="4.85546875" style="8" customWidth="1"/>
    <col min="5917" max="5917" width="12.28515625" style="8" customWidth="1"/>
    <col min="5918" max="5918" width="5" style="8" customWidth="1"/>
    <col min="5919" max="5919" width="3.85546875" style="8" customWidth="1"/>
    <col min="5920" max="6144" width="9.140625" style="8"/>
    <col min="6145" max="6146" width="5.140625" style="8" customWidth="1"/>
    <col min="6147" max="6147" width="7.42578125" style="8" customWidth="1"/>
    <col min="6148" max="6149" width="5.140625" style="8" customWidth="1"/>
    <col min="6150" max="6150" width="8.28515625" style="8" customWidth="1"/>
    <col min="6151" max="6151" width="4.42578125" style="8" customWidth="1"/>
    <col min="6152" max="6152" width="3.7109375" style="8" customWidth="1"/>
    <col min="6153" max="6153" width="6.7109375" style="8" customWidth="1"/>
    <col min="6154" max="6154" width="5" style="8" customWidth="1"/>
    <col min="6155" max="6155" width="5.140625" style="8" customWidth="1"/>
    <col min="6156" max="6156" width="5.28515625" style="8" customWidth="1"/>
    <col min="6157" max="6157" width="9.7109375" style="8" customWidth="1"/>
    <col min="6158" max="6159" width="7.5703125" style="8" customWidth="1"/>
    <col min="6160" max="6160" width="7.28515625" style="8" customWidth="1"/>
    <col min="6161" max="6161" width="3.140625" style="8" customWidth="1"/>
    <col min="6162" max="6163" width="3.42578125" style="8" customWidth="1"/>
    <col min="6164" max="6164" width="3.85546875" style="8" customWidth="1"/>
    <col min="6165" max="6165" width="3.42578125" style="8" customWidth="1"/>
    <col min="6166" max="6166" width="5.5703125" style="8" customWidth="1"/>
    <col min="6167" max="6167" width="5.28515625" style="8" customWidth="1"/>
    <col min="6168" max="6168" width="6.42578125" style="8" customWidth="1"/>
    <col min="6169" max="6169" width="5.85546875" style="8" customWidth="1"/>
    <col min="6170" max="6170" width="5.5703125" style="8" customWidth="1"/>
    <col min="6171" max="6171" width="6.5703125" style="8" customWidth="1"/>
    <col min="6172" max="6172" width="4.85546875" style="8" customWidth="1"/>
    <col min="6173" max="6173" width="12.28515625" style="8" customWidth="1"/>
    <col min="6174" max="6174" width="5" style="8" customWidth="1"/>
    <col min="6175" max="6175" width="3.85546875" style="8" customWidth="1"/>
    <col min="6176" max="6400" width="9.140625" style="8"/>
    <col min="6401" max="6402" width="5.140625" style="8" customWidth="1"/>
    <col min="6403" max="6403" width="7.42578125" style="8" customWidth="1"/>
    <col min="6404" max="6405" width="5.140625" style="8" customWidth="1"/>
    <col min="6406" max="6406" width="8.28515625" style="8" customWidth="1"/>
    <col min="6407" max="6407" width="4.42578125" style="8" customWidth="1"/>
    <col min="6408" max="6408" width="3.7109375" style="8" customWidth="1"/>
    <col min="6409" max="6409" width="6.7109375" style="8" customWidth="1"/>
    <col min="6410" max="6410" width="5" style="8" customWidth="1"/>
    <col min="6411" max="6411" width="5.140625" style="8" customWidth="1"/>
    <col min="6412" max="6412" width="5.28515625" style="8" customWidth="1"/>
    <col min="6413" max="6413" width="9.7109375" style="8" customWidth="1"/>
    <col min="6414" max="6415" width="7.5703125" style="8" customWidth="1"/>
    <col min="6416" max="6416" width="7.28515625" style="8" customWidth="1"/>
    <col min="6417" max="6417" width="3.140625" style="8" customWidth="1"/>
    <col min="6418" max="6419" width="3.42578125" style="8" customWidth="1"/>
    <col min="6420" max="6420" width="3.85546875" style="8" customWidth="1"/>
    <col min="6421" max="6421" width="3.42578125" style="8" customWidth="1"/>
    <col min="6422" max="6422" width="5.5703125" style="8" customWidth="1"/>
    <col min="6423" max="6423" width="5.28515625" style="8" customWidth="1"/>
    <col min="6424" max="6424" width="6.42578125" style="8" customWidth="1"/>
    <col min="6425" max="6425" width="5.85546875" style="8" customWidth="1"/>
    <col min="6426" max="6426" width="5.5703125" style="8" customWidth="1"/>
    <col min="6427" max="6427" width="6.5703125" style="8" customWidth="1"/>
    <col min="6428" max="6428" width="4.85546875" style="8" customWidth="1"/>
    <col min="6429" max="6429" width="12.28515625" style="8" customWidth="1"/>
    <col min="6430" max="6430" width="5" style="8" customWidth="1"/>
    <col min="6431" max="6431" width="3.85546875" style="8" customWidth="1"/>
    <col min="6432" max="6656" width="9.140625" style="8"/>
    <col min="6657" max="6658" width="5.140625" style="8" customWidth="1"/>
    <col min="6659" max="6659" width="7.42578125" style="8" customWidth="1"/>
    <col min="6660" max="6661" width="5.140625" style="8" customWidth="1"/>
    <col min="6662" max="6662" width="8.28515625" style="8" customWidth="1"/>
    <col min="6663" max="6663" width="4.42578125" style="8" customWidth="1"/>
    <col min="6664" max="6664" width="3.7109375" style="8" customWidth="1"/>
    <col min="6665" max="6665" width="6.7109375" style="8" customWidth="1"/>
    <col min="6666" max="6666" width="5" style="8" customWidth="1"/>
    <col min="6667" max="6667" width="5.140625" style="8" customWidth="1"/>
    <col min="6668" max="6668" width="5.28515625" style="8" customWidth="1"/>
    <col min="6669" max="6669" width="9.7109375" style="8" customWidth="1"/>
    <col min="6670" max="6671" width="7.5703125" style="8" customWidth="1"/>
    <col min="6672" max="6672" width="7.28515625" style="8" customWidth="1"/>
    <col min="6673" max="6673" width="3.140625" style="8" customWidth="1"/>
    <col min="6674" max="6675" width="3.42578125" style="8" customWidth="1"/>
    <col min="6676" max="6676" width="3.85546875" style="8" customWidth="1"/>
    <col min="6677" max="6677" width="3.42578125" style="8" customWidth="1"/>
    <col min="6678" max="6678" width="5.5703125" style="8" customWidth="1"/>
    <col min="6679" max="6679" width="5.28515625" style="8" customWidth="1"/>
    <col min="6680" max="6680" width="6.42578125" style="8" customWidth="1"/>
    <col min="6681" max="6681" width="5.85546875" style="8" customWidth="1"/>
    <col min="6682" max="6682" width="5.5703125" style="8" customWidth="1"/>
    <col min="6683" max="6683" width="6.5703125" style="8" customWidth="1"/>
    <col min="6684" max="6684" width="4.85546875" style="8" customWidth="1"/>
    <col min="6685" max="6685" width="12.28515625" style="8" customWidth="1"/>
    <col min="6686" max="6686" width="5" style="8" customWidth="1"/>
    <col min="6687" max="6687" width="3.85546875" style="8" customWidth="1"/>
    <col min="6688" max="6912" width="9.140625" style="8"/>
    <col min="6913" max="6914" width="5.140625" style="8" customWidth="1"/>
    <col min="6915" max="6915" width="7.42578125" style="8" customWidth="1"/>
    <col min="6916" max="6917" width="5.140625" style="8" customWidth="1"/>
    <col min="6918" max="6918" width="8.28515625" style="8" customWidth="1"/>
    <col min="6919" max="6919" width="4.42578125" style="8" customWidth="1"/>
    <col min="6920" max="6920" width="3.7109375" style="8" customWidth="1"/>
    <col min="6921" max="6921" width="6.7109375" style="8" customWidth="1"/>
    <col min="6922" max="6922" width="5" style="8" customWidth="1"/>
    <col min="6923" max="6923" width="5.140625" style="8" customWidth="1"/>
    <col min="6924" max="6924" width="5.28515625" style="8" customWidth="1"/>
    <col min="6925" max="6925" width="9.7109375" style="8" customWidth="1"/>
    <col min="6926" max="6927" width="7.5703125" style="8" customWidth="1"/>
    <col min="6928" max="6928" width="7.28515625" style="8" customWidth="1"/>
    <col min="6929" max="6929" width="3.140625" style="8" customWidth="1"/>
    <col min="6930" max="6931" width="3.42578125" style="8" customWidth="1"/>
    <col min="6932" max="6932" width="3.85546875" style="8" customWidth="1"/>
    <col min="6933" max="6933" width="3.42578125" style="8" customWidth="1"/>
    <col min="6934" max="6934" width="5.5703125" style="8" customWidth="1"/>
    <col min="6935" max="6935" width="5.28515625" style="8" customWidth="1"/>
    <col min="6936" max="6936" width="6.42578125" style="8" customWidth="1"/>
    <col min="6937" max="6937" width="5.85546875" style="8" customWidth="1"/>
    <col min="6938" max="6938" width="5.5703125" style="8" customWidth="1"/>
    <col min="6939" max="6939" width="6.5703125" style="8" customWidth="1"/>
    <col min="6940" max="6940" width="4.85546875" style="8" customWidth="1"/>
    <col min="6941" max="6941" width="12.28515625" style="8" customWidth="1"/>
    <col min="6942" max="6942" width="5" style="8" customWidth="1"/>
    <col min="6943" max="6943" width="3.85546875" style="8" customWidth="1"/>
    <col min="6944" max="7168" width="9.140625" style="8"/>
    <col min="7169" max="7170" width="5.140625" style="8" customWidth="1"/>
    <col min="7171" max="7171" width="7.42578125" style="8" customWidth="1"/>
    <col min="7172" max="7173" width="5.140625" style="8" customWidth="1"/>
    <col min="7174" max="7174" width="8.28515625" style="8" customWidth="1"/>
    <col min="7175" max="7175" width="4.42578125" style="8" customWidth="1"/>
    <col min="7176" max="7176" width="3.7109375" style="8" customWidth="1"/>
    <col min="7177" max="7177" width="6.7109375" style="8" customWidth="1"/>
    <col min="7178" max="7178" width="5" style="8" customWidth="1"/>
    <col min="7179" max="7179" width="5.140625" style="8" customWidth="1"/>
    <col min="7180" max="7180" width="5.28515625" style="8" customWidth="1"/>
    <col min="7181" max="7181" width="9.7109375" style="8" customWidth="1"/>
    <col min="7182" max="7183" width="7.5703125" style="8" customWidth="1"/>
    <col min="7184" max="7184" width="7.28515625" style="8" customWidth="1"/>
    <col min="7185" max="7185" width="3.140625" style="8" customWidth="1"/>
    <col min="7186" max="7187" width="3.42578125" style="8" customWidth="1"/>
    <col min="7188" max="7188" width="3.85546875" style="8" customWidth="1"/>
    <col min="7189" max="7189" width="3.42578125" style="8" customWidth="1"/>
    <col min="7190" max="7190" width="5.5703125" style="8" customWidth="1"/>
    <col min="7191" max="7191" width="5.28515625" style="8" customWidth="1"/>
    <col min="7192" max="7192" width="6.42578125" style="8" customWidth="1"/>
    <col min="7193" max="7193" width="5.85546875" style="8" customWidth="1"/>
    <col min="7194" max="7194" width="5.5703125" style="8" customWidth="1"/>
    <col min="7195" max="7195" width="6.5703125" style="8" customWidth="1"/>
    <col min="7196" max="7196" width="4.85546875" style="8" customWidth="1"/>
    <col min="7197" max="7197" width="12.28515625" style="8" customWidth="1"/>
    <col min="7198" max="7198" width="5" style="8" customWidth="1"/>
    <col min="7199" max="7199" width="3.85546875" style="8" customWidth="1"/>
    <col min="7200" max="7424" width="9.140625" style="8"/>
    <col min="7425" max="7426" width="5.140625" style="8" customWidth="1"/>
    <col min="7427" max="7427" width="7.42578125" style="8" customWidth="1"/>
    <col min="7428" max="7429" width="5.140625" style="8" customWidth="1"/>
    <col min="7430" max="7430" width="8.28515625" style="8" customWidth="1"/>
    <col min="7431" max="7431" width="4.42578125" style="8" customWidth="1"/>
    <col min="7432" max="7432" width="3.7109375" style="8" customWidth="1"/>
    <col min="7433" max="7433" width="6.7109375" style="8" customWidth="1"/>
    <col min="7434" max="7434" width="5" style="8" customWidth="1"/>
    <col min="7435" max="7435" width="5.140625" style="8" customWidth="1"/>
    <col min="7436" max="7436" width="5.28515625" style="8" customWidth="1"/>
    <col min="7437" max="7437" width="9.7109375" style="8" customWidth="1"/>
    <col min="7438" max="7439" width="7.5703125" style="8" customWidth="1"/>
    <col min="7440" max="7440" width="7.28515625" style="8" customWidth="1"/>
    <col min="7441" max="7441" width="3.140625" style="8" customWidth="1"/>
    <col min="7442" max="7443" width="3.42578125" style="8" customWidth="1"/>
    <col min="7444" max="7444" width="3.85546875" style="8" customWidth="1"/>
    <col min="7445" max="7445" width="3.42578125" style="8" customWidth="1"/>
    <col min="7446" max="7446" width="5.5703125" style="8" customWidth="1"/>
    <col min="7447" max="7447" width="5.28515625" style="8" customWidth="1"/>
    <col min="7448" max="7448" width="6.42578125" style="8" customWidth="1"/>
    <col min="7449" max="7449" width="5.85546875" style="8" customWidth="1"/>
    <col min="7450" max="7450" width="5.5703125" style="8" customWidth="1"/>
    <col min="7451" max="7451" width="6.5703125" style="8" customWidth="1"/>
    <col min="7452" max="7452" width="4.85546875" style="8" customWidth="1"/>
    <col min="7453" max="7453" width="12.28515625" style="8" customWidth="1"/>
    <col min="7454" max="7454" width="5" style="8" customWidth="1"/>
    <col min="7455" max="7455" width="3.85546875" style="8" customWidth="1"/>
    <col min="7456" max="7680" width="9.140625" style="8"/>
    <col min="7681" max="7682" width="5.140625" style="8" customWidth="1"/>
    <col min="7683" max="7683" width="7.42578125" style="8" customWidth="1"/>
    <col min="7684" max="7685" width="5.140625" style="8" customWidth="1"/>
    <col min="7686" max="7686" width="8.28515625" style="8" customWidth="1"/>
    <col min="7687" max="7687" width="4.42578125" style="8" customWidth="1"/>
    <col min="7688" max="7688" width="3.7109375" style="8" customWidth="1"/>
    <col min="7689" max="7689" width="6.7109375" style="8" customWidth="1"/>
    <col min="7690" max="7690" width="5" style="8" customWidth="1"/>
    <col min="7691" max="7691" width="5.140625" style="8" customWidth="1"/>
    <col min="7692" max="7692" width="5.28515625" style="8" customWidth="1"/>
    <col min="7693" max="7693" width="9.7109375" style="8" customWidth="1"/>
    <col min="7694" max="7695" width="7.5703125" style="8" customWidth="1"/>
    <col min="7696" max="7696" width="7.28515625" style="8" customWidth="1"/>
    <col min="7697" max="7697" width="3.140625" style="8" customWidth="1"/>
    <col min="7698" max="7699" width="3.42578125" style="8" customWidth="1"/>
    <col min="7700" max="7700" width="3.85546875" style="8" customWidth="1"/>
    <col min="7701" max="7701" width="3.42578125" style="8" customWidth="1"/>
    <col min="7702" max="7702" width="5.5703125" style="8" customWidth="1"/>
    <col min="7703" max="7703" width="5.28515625" style="8" customWidth="1"/>
    <col min="7704" max="7704" width="6.42578125" style="8" customWidth="1"/>
    <col min="7705" max="7705" width="5.85546875" style="8" customWidth="1"/>
    <col min="7706" max="7706" width="5.5703125" style="8" customWidth="1"/>
    <col min="7707" max="7707" width="6.5703125" style="8" customWidth="1"/>
    <col min="7708" max="7708" width="4.85546875" style="8" customWidth="1"/>
    <col min="7709" max="7709" width="12.28515625" style="8" customWidth="1"/>
    <col min="7710" max="7710" width="5" style="8" customWidth="1"/>
    <col min="7711" max="7711" width="3.85546875" style="8" customWidth="1"/>
    <col min="7712" max="7936" width="9.140625" style="8"/>
    <col min="7937" max="7938" width="5.140625" style="8" customWidth="1"/>
    <col min="7939" max="7939" width="7.42578125" style="8" customWidth="1"/>
    <col min="7940" max="7941" width="5.140625" style="8" customWidth="1"/>
    <col min="7942" max="7942" width="8.28515625" style="8" customWidth="1"/>
    <col min="7943" max="7943" width="4.42578125" style="8" customWidth="1"/>
    <col min="7944" max="7944" width="3.7109375" style="8" customWidth="1"/>
    <col min="7945" max="7945" width="6.7109375" style="8" customWidth="1"/>
    <col min="7946" max="7946" width="5" style="8" customWidth="1"/>
    <col min="7947" max="7947" width="5.140625" style="8" customWidth="1"/>
    <col min="7948" max="7948" width="5.28515625" style="8" customWidth="1"/>
    <col min="7949" max="7949" width="9.7109375" style="8" customWidth="1"/>
    <col min="7950" max="7951" width="7.5703125" style="8" customWidth="1"/>
    <col min="7952" max="7952" width="7.28515625" style="8" customWidth="1"/>
    <col min="7953" max="7953" width="3.140625" style="8" customWidth="1"/>
    <col min="7954" max="7955" width="3.42578125" style="8" customWidth="1"/>
    <col min="7956" max="7956" width="3.85546875" style="8" customWidth="1"/>
    <col min="7957" max="7957" width="3.42578125" style="8" customWidth="1"/>
    <col min="7958" max="7958" width="5.5703125" style="8" customWidth="1"/>
    <col min="7959" max="7959" width="5.28515625" style="8" customWidth="1"/>
    <col min="7960" max="7960" width="6.42578125" style="8" customWidth="1"/>
    <col min="7961" max="7961" width="5.85546875" style="8" customWidth="1"/>
    <col min="7962" max="7962" width="5.5703125" style="8" customWidth="1"/>
    <col min="7963" max="7963" width="6.5703125" style="8" customWidth="1"/>
    <col min="7964" max="7964" width="4.85546875" style="8" customWidth="1"/>
    <col min="7965" max="7965" width="12.28515625" style="8" customWidth="1"/>
    <col min="7966" max="7966" width="5" style="8" customWidth="1"/>
    <col min="7967" max="7967" width="3.85546875" style="8" customWidth="1"/>
    <col min="7968" max="8192" width="9.140625" style="8"/>
    <col min="8193" max="8194" width="5.140625" style="8" customWidth="1"/>
    <col min="8195" max="8195" width="7.42578125" style="8" customWidth="1"/>
    <col min="8196" max="8197" width="5.140625" style="8" customWidth="1"/>
    <col min="8198" max="8198" width="8.28515625" style="8" customWidth="1"/>
    <col min="8199" max="8199" width="4.42578125" style="8" customWidth="1"/>
    <col min="8200" max="8200" width="3.7109375" style="8" customWidth="1"/>
    <col min="8201" max="8201" width="6.7109375" style="8" customWidth="1"/>
    <col min="8202" max="8202" width="5" style="8" customWidth="1"/>
    <col min="8203" max="8203" width="5.140625" style="8" customWidth="1"/>
    <col min="8204" max="8204" width="5.28515625" style="8" customWidth="1"/>
    <col min="8205" max="8205" width="9.7109375" style="8" customWidth="1"/>
    <col min="8206" max="8207" width="7.5703125" style="8" customWidth="1"/>
    <col min="8208" max="8208" width="7.28515625" style="8" customWidth="1"/>
    <col min="8209" max="8209" width="3.140625" style="8" customWidth="1"/>
    <col min="8210" max="8211" width="3.42578125" style="8" customWidth="1"/>
    <col min="8212" max="8212" width="3.85546875" style="8" customWidth="1"/>
    <col min="8213" max="8213" width="3.42578125" style="8" customWidth="1"/>
    <col min="8214" max="8214" width="5.5703125" style="8" customWidth="1"/>
    <col min="8215" max="8215" width="5.28515625" style="8" customWidth="1"/>
    <col min="8216" max="8216" width="6.42578125" style="8" customWidth="1"/>
    <col min="8217" max="8217" width="5.85546875" style="8" customWidth="1"/>
    <col min="8218" max="8218" width="5.5703125" style="8" customWidth="1"/>
    <col min="8219" max="8219" width="6.5703125" style="8" customWidth="1"/>
    <col min="8220" max="8220" width="4.85546875" style="8" customWidth="1"/>
    <col min="8221" max="8221" width="12.28515625" style="8" customWidth="1"/>
    <col min="8222" max="8222" width="5" style="8" customWidth="1"/>
    <col min="8223" max="8223" width="3.85546875" style="8" customWidth="1"/>
    <col min="8224" max="8448" width="9.140625" style="8"/>
    <col min="8449" max="8450" width="5.140625" style="8" customWidth="1"/>
    <col min="8451" max="8451" width="7.42578125" style="8" customWidth="1"/>
    <col min="8452" max="8453" width="5.140625" style="8" customWidth="1"/>
    <col min="8454" max="8454" width="8.28515625" style="8" customWidth="1"/>
    <col min="8455" max="8455" width="4.42578125" style="8" customWidth="1"/>
    <col min="8456" max="8456" width="3.7109375" style="8" customWidth="1"/>
    <col min="8457" max="8457" width="6.7109375" style="8" customWidth="1"/>
    <col min="8458" max="8458" width="5" style="8" customWidth="1"/>
    <col min="8459" max="8459" width="5.140625" style="8" customWidth="1"/>
    <col min="8460" max="8460" width="5.28515625" style="8" customWidth="1"/>
    <col min="8461" max="8461" width="9.7109375" style="8" customWidth="1"/>
    <col min="8462" max="8463" width="7.5703125" style="8" customWidth="1"/>
    <col min="8464" max="8464" width="7.28515625" style="8" customWidth="1"/>
    <col min="8465" max="8465" width="3.140625" style="8" customWidth="1"/>
    <col min="8466" max="8467" width="3.42578125" style="8" customWidth="1"/>
    <col min="8468" max="8468" width="3.85546875" style="8" customWidth="1"/>
    <col min="8469" max="8469" width="3.42578125" style="8" customWidth="1"/>
    <col min="8470" max="8470" width="5.5703125" style="8" customWidth="1"/>
    <col min="8471" max="8471" width="5.28515625" style="8" customWidth="1"/>
    <col min="8472" max="8472" width="6.42578125" style="8" customWidth="1"/>
    <col min="8473" max="8473" width="5.85546875" style="8" customWidth="1"/>
    <col min="8474" max="8474" width="5.5703125" style="8" customWidth="1"/>
    <col min="8475" max="8475" width="6.5703125" style="8" customWidth="1"/>
    <col min="8476" max="8476" width="4.85546875" style="8" customWidth="1"/>
    <col min="8477" max="8477" width="12.28515625" style="8" customWidth="1"/>
    <col min="8478" max="8478" width="5" style="8" customWidth="1"/>
    <col min="8479" max="8479" width="3.85546875" style="8" customWidth="1"/>
    <col min="8480" max="8704" width="9.140625" style="8"/>
    <col min="8705" max="8706" width="5.140625" style="8" customWidth="1"/>
    <col min="8707" max="8707" width="7.42578125" style="8" customWidth="1"/>
    <col min="8708" max="8709" width="5.140625" style="8" customWidth="1"/>
    <col min="8710" max="8710" width="8.28515625" style="8" customWidth="1"/>
    <col min="8711" max="8711" width="4.42578125" style="8" customWidth="1"/>
    <col min="8712" max="8712" width="3.7109375" style="8" customWidth="1"/>
    <col min="8713" max="8713" width="6.7109375" style="8" customWidth="1"/>
    <col min="8714" max="8714" width="5" style="8" customWidth="1"/>
    <col min="8715" max="8715" width="5.140625" style="8" customWidth="1"/>
    <col min="8716" max="8716" width="5.28515625" style="8" customWidth="1"/>
    <col min="8717" max="8717" width="9.7109375" style="8" customWidth="1"/>
    <col min="8718" max="8719" width="7.5703125" style="8" customWidth="1"/>
    <col min="8720" max="8720" width="7.28515625" style="8" customWidth="1"/>
    <col min="8721" max="8721" width="3.140625" style="8" customWidth="1"/>
    <col min="8722" max="8723" width="3.42578125" style="8" customWidth="1"/>
    <col min="8724" max="8724" width="3.85546875" style="8" customWidth="1"/>
    <col min="8725" max="8725" width="3.42578125" style="8" customWidth="1"/>
    <col min="8726" max="8726" width="5.5703125" style="8" customWidth="1"/>
    <col min="8727" max="8727" width="5.28515625" style="8" customWidth="1"/>
    <col min="8728" max="8728" width="6.42578125" style="8" customWidth="1"/>
    <col min="8729" max="8729" width="5.85546875" style="8" customWidth="1"/>
    <col min="8730" max="8730" width="5.5703125" style="8" customWidth="1"/>
    <col min="8731" max="8731" width="6.5703125" style="8" customWidth="1"/>
    <col min="8732" max="8732" width="4.85546875" style="8" customWidth="1"/>
    <col min="8733" max="8733" width="12.28515625" style="8" customWidth="1"/>
    <col min="8734" max="8734" width="5" style="8" customWidth="1"/>
    <col min="8735" max="8735" width="3.85546875" style="8" customWidth="1"/>
    <col min="8736" max="8960" width="9.140625" style="8"/>
    <col min="8961" max="8962" width="5.140625" style="8" customWidth="1"/>
    <col min="8963" max="8963" width="7.42578125" style="8" customWidth="1"/>
    <col min="8964" max="8965" width="5.140625" style="8" customWidth="1"/>
    <col min="8966" max="8966" width="8.28515625" style="8" customWidth="1"/>
    <col min="8967" max="8967" width="4.42578125" style="8" customWidth="1"/>
    <col min="8968" max="8968" width="3.7109375" style="8" customWidth="1"/>
    <col min="8969" max="8969" width="6.7109375" style="8" customWidth="1"/>
    <col min="8970" max="8970" width="5" style="8" customWidth="1"/>
    <col min="8971" max="8971" width="5.140625" style="8" customWidth="1"/>
    <col min="8972" max="8972" width="5.28515625" style="8" customWidth="1"/>
    <col min="8973" max="8973" width="9.7109375" style="8" customWidth="1"/>
    <col min="8974" max="8975" width="7.5703125" style="8" customWidth="1"/>
    <col min="8976" max="8976" width="7.28515625" style="8" customWidth="1"/>
    <col min="8977" max="8977" width="3.140625" style="8" customWidth="1"/>
    <col min="8978" max="8979" width="3.42578125" style="8" customWidth="1"/>
    <col min="8980" max="8980" width="3.85546875" style="8" customWidth="1"/>
    <col min="8981" max="8981" width="3.42578125" style="8" customWidth="1"/>
    <col min="8982" max="8982" width="5.5703125" style="8" customWidth="1"/>
    <col min="8983" max="8983" width="5.28515625" style="8" customWidth="1"/>
    <col min="8984" max="8984" width="6.42578125" style="8" customWidth="1"/>
    <col min="8985" max="8985" width="5.85546875" style="8" customWidth="1"/>
    <col min="8986" max="8986" width="5.5703125" style="8" customWidth="1"/>
    <col min="8987" max="8987" width="6.5703125" style="8" customWidth="1"/>
    <col min="8988" max="8988" width="4.85546875" style="8" customWidth="1"/>
    <col min="8989" max="8989" width="12.28515625" style="8" customWidth="1"/>
    <col min="8990" max="8990" width="5" style="8" customWidth="1"/>
    <col min="8991" max="8991" width="3.85546875" style="8" customWidth="1"/>
    <col min="8992" max="9216" width="9.140625" style="8"/>
    <col min="9217" max="9218" width="5.140625" style="8" customWidth="1"/>
    <col min="9219" max="9219" width="7.42578125" style="8" customWidth="1"/>
    <col min="9220" max="9221" width="5.140625" style="8" customWidth="1"/>
    <col min="9222" max="9222" width="8.28515625" style="8" customWidth="1"/>
    <col min="9223" max="9223" width="4.42578125" style="8" customWidth="1"/>
    <col min="9224" max="9224" width="3.7109375" style="8" customWidth="1"/>
    <col min="9225" max="9225" width="6.7109375" style="8" customWidth="1"/>
    <col min="9226" max="9226" width="5" style="8" customWidth="1"/>
    <col min="9227" max="9227" width="5.140625" style="8" customWidth="1"/>
    <col min="9228" max="9228" width="5.28515625" style="8" customWidth="1"/>
    <col min="9229" max="9229" width="9.7109375" style="8" customWidth="1"/>
    <col min="9230" max="9231" width="7.5703125" style="8" customWidth="1"/>
    <col min="9232" max="9232" width="7.28515625" style="8" customWidth="1"/>
    <col min="9233" max="9233" width="3.140625" style="8" customWidth="1"/>
    <col min="9234" max="9235" width="3.42578125" style="8" customWidth="1"/>
    <col min="9236" max="9236" width="3.85546875" style="8" customWidth="1"/>
    <col min="9237" max="9237" width="3.42578125" style="8" customWidth="1"/>
    <col min="9238" max="9238" width="5.5703125" style="8" customWidth="1"/>
    <col min="9239" max="9239" width="5.28515625" style="8" customWidth="1"/>
    <col min="9240" max="9240" width="6.42578125" style="8" customWidth="1"/>
    <col min="9241" max="9241" width="5.85546875" style="8" customWidth="1"/>
    <col min="9242" max="9242" width="5.5703125" style="8" customWidth="1"/>
    <col min="9243" max="9243" width="6.5703125" style="8" customWidth="1"/>
    <col min="9244" max="9244" width="4.85546875" style="8" customWidth="1"/>
    <col min="9245" max="9245" width="12.28515625" style="8" customWidth="1"/>
    <col min="9246" max="9246" width="5" style="8" customWidth="1"/>
    <col min="9247" max="9247" width="3.85546875" style="8" customWidth="1"/>
    <col min="9248" max="9472" width="9.140625" style="8"/>
    <col min="9473" max="9474" width="5.140625" style="8" customWidth="1"/>
    <col min="9475" max="9475" width="7.42578125" style="8" customWidth="1"/>
    <col min="9476" max="9477" width="5.140625" style="8" customWidth="1"/>
    <col min="9478" max="9478" width="8.28515625" style="8" customWidth="1"/>
    <col min="9479" max="9479" width="4.42578125" style="8" customWidth="1"/>
    <col min="9480" max="9480" width="3.7109375" style="8" customWidth="1"/>
    <col min="9481" max="9481" width="6.7109375" style="8" customWidth="1"/>
    <col min="9482" max="9482" width="5" style="8" customWidth="1"/>
    <col min="9483" max="9483" width="5.140625" style="8" customWidth="1"/>
    <col min="9484" max="9484" width="5.28515625" style="8" customWidth="1"/>
    <col min="9485" max="9485" width="9.7109375" style="8" customWidth="1"/>
    <col min="9486" max="9487" width="7.5703125" style="8" customWidth="1"/>
    <col min="9488" max="9488" width="7.28515625" style="8" customWidth="1"/>
    <col min="9489" max="9489" width="3.140625" style="8" customWidth="1"/>
    <col min="9490" max="9491" width="3.42578125" style="8" customWidth="1"/>
    <col min="9492" max="9492" width="3.85546875" style="8" customWidth="1"/>
    <col min="9493" max="9493" width="3.42578125" style="8" customWidth="1"/>
    <col min="9494" max="9494" width="5.5703125" style="8" customWidth="1"/>
    <col min="9495" max="9495" width="5.28515625" style="8" customWidth="1"/>
    <col min="9496" max="9496" width="6.42578125" style="8" customWidth="1"/>
    <col min="9497" max="9497" width="5.85546875" style="8" customWidth="1"/>
    <col min="9498" max="9498" width="5.5703125" style="8" customWidth="1"/>
    <col min="9499" max="9499" width="6.5703125" style="8" customWidth="1"/>
    <col min="9500" max="9500" width="4.85546875" style="8" customWidth="1"/>
    <col min="9501" max="9501" width="12.28515625" style="8" customWidth="1"/>
    <col min="9502" max="9502" width="5" style="8" customWidth="1"/>
    <col min="9503" max="9503" width="3.85546875" style="8" customWidth="1"/>
    <col min="9504" max="9728" width="9.140625" style="8"/>
    <col min="9729" max="9730" width="5.140625" style="8" customWidth="1"/>
    <col min="9731" max="9731" width="7.42578125" style="8" customWidth="1"/>
    <col min="9732" max="9733" width="5.140625" style="8" customWidth="1"/>
    <col min="9734" max="9734" width="8.28515625" style="8" customWidth="1"/>
    <col min="9735" max="9735" width="4.42578125" style="8" customWidth="1"/>
    <col min="9736" max="9736" width="3.7109375" style="8" customWidth="1"/>
    <col min="9737" max="9737" width="6.7109375" style="8" customWidth="1"/>
    <col min="9738" max="9738" width="5" style="8" customWidth="1"/>
    <col min="9739" max="9739" width="5.140625" style="8" customWidth="1"/>
    <col min="9740" max="9740" width="5.28515625" style="8" customWidth="1"/>
    <col min="9741" max="9741" width="9.7109375" style="8" customWidth="1"/>
    <col min="9742" max="9743" width="7.5703125" style="8" customWidth="1"/>
    <col min="9744" max="9744" width="7.28515625" style="8" customWidth="1"/>
    <col min="9745" max="9745" width="3.140625" style="8" customWidth="1"/>
    <col min="9746" max="9747" width="3.42578125" style="8" customWidth="1"/>
    <col min="9748" max="9748" width="3.85546875" style="8" customWidth="1"/>
    <col min="9749" max="9749" width="3.42578125" style="8" customWidth="1"/>
    <col min="9750" max="9750" width="5.5703125" style="8" customWidth="1"/>
    <col min="9751" max="9751" width="5.28515625" style="8" customWidth="1"/>
    <col min="9752" max="9752" width="6.42578125" style="8" customWidth="1"/>
    <col min="9753" max="9753" width="5.85546875" style="8" customWidth="1"/>
    <col min="9754" max="9754" width="5.5703125" style="8" customWidth="1"/>
    <col min="9755" max="9755" width="6.5703125" style="8" customWidth="1"/>
    <col min="9756" max="9756" width="4.85546875" style="8" customWidth="1"/>
    <col min="9757" max="9757" width="12.28515625" style="8" customWidth="1"/>
    <col min="9758" max="9758" width="5" style="8" customWidth="1"/>
    <col min="9759" max="9759" width="3.85546875" style="8" customWidth="1"/>
    <col min="9760" max="9984" width="9.140625" style="8"/>
    <col min="9985" max="9986" width="5.140625" style="8" customWidth="1"/>
    <col min="9987" max="9987" width="7.42578125" style="8" customWidth="1"/>
    <col min="9988" max="9989" width="5.140625" style="8" customWidth="1"/>
    <col min="9990" max="9990" width="8.28515625" style="8" customWidth="1"/>
    <col min="9991" max="9991" width="4.42578125" style="8" customWidth="1"/>
    <col min="9992" max="9992" width="3.7109375" style="8" customWidth="1"/>
    <col min="9993" max="9993" width="6.7109375" style="8" customWidth="1"/>
    <col min="9994" max="9994" width="5" style="8" customWidth="1"/>
    <col min="9995" max="9995" width="5.140625" style="8" customWidth="1"/>
    <col min="9996" max="9996" width="5.28515625" style="8" customWidth="1"/>
    <col min="9997" max="9997" width="9.7109375" style="8" customWidth="1"/>
    <col min="9998" max="9999" width="7.5703125" style="8" customWidth="1"/>
    <col min="10000" max="10000" width="7.28515625" style="8" customWidth="1"/>
    <col min="10001" max="10001" width="3.140625" style="8" customWidth="1"/>
    <col min="10002" max="10003" width="3.42578125" style="8" customWidth="1"/>
    <col min="10004" max="10004" width="3.85546875" style="8" customWidth="1"/>
    <col min="10005" max="10005" width="3.42578125" style="8" customWidth="1"/>
    <col min="10006" max="10006" width="5.5703125" style="8" customWidth="1"/>
    <col min="10007" max="10007" width="5.28515625" style="8" customWidth="1"/>
    <col min="10008" max="10008" width="6.42578125" style="8" customWidth="1"/>
    <col min="10009" max="10009" width="5.85546875" style="8" customWidth="1"/>
    <col min="10010" max="10010" width="5.5703125" style="8" customWidth="1"/>
    <col min="10011" max="10011" width="6.5703125" style="8" customWidth="1"/>
    <col min="10012" max="10012" width="4.85546875" style="8" customWidth="1"/>
    <col min="10013" max="10013" width="12.28515625" style="8" customWidth="1"/>
    <col min="10014" max="10014" width="5" style="8" customWidth="1"/>
    <col min="10015" max="10015" width="3.85546875" style="8" customWidth="1"/>
    <col min="10016" max="10240" width="9.140625" style="8"/>
    <col min="10241" max="10242" width="5.140625" style="8" customWidth="1"/>
    <col min="10243" max="10243" width="7.42578125" style="8" customWidth="1"/>
    <col min="10244" max="10245" width="5.140625" style="8" customWidth="1"/>
    <col min="10246" max="10246" width="8.28515625" style="8" customWidth="1"/>
    <col min="10247" max="10247" width="4.42578125" style="8" customWidth="1"/>
    <col min="10248" max="10248" width="3.7109375" style="8" customWidth="1"/>
    <col min="10249" max="10249" width="6.7109375" style="8" customWidth="1"/>
    <col min="10250" max="10250" width="5" style="8" customWidth="1"/>
    <col min="10251" max="10251" width="5.140625" style="8" customWidth="1"/>
    <col min="10252" max="10252" width="5.28515625" style="8" customWidth="1"/>
    <col min="10253" max="10253" width="9.7109375" style="8" customWidth="1"/>
    <col min="10254" max="10255" width="7.5703125" style="8" customWidth="1"/>
    <col min="10256" max="10256" width="7.28515625" style="8" customWidth="1"/>
    <col min="10257" max="10257" width="3.140625" style="8" customWidth="1"/>
    <col min="10258" max="10259" width="3.42578125" style="8" customWidth="1"/>
    <col min="10260" max="10260" width="3.85546875" style="8" customWidth="1"/>
    <col min="10261" max="10261" width="3.42578125" style="8" customWidth="1"/>
    <col min="10262" max="10262" width="5.5703125" style="8" customWidth="1"/>
    <col min="10263" max="10263" width="5.28515625" style="8" customWidth="1"/>
    <col min="10264" max="10264" width="6.42578125" style="8" customWidth="1"/>
    <col min="10265" max="10265" width="5.85546875" style="8" customWidth="1"/>
    <col min="10266" max="10266" width="5.5703125" style="8" customWidth="1"/>
    <col min="10267" max="10267" width="6.5703125" style="8" customWidth="1"/>
    <col min="10268" max="10268" width="4.85546875" style="8" customWidth="1"/>
    <col min="10269" max="10269" width="12.28515625" style="8" customWidth="1"/>
    <col min="10270" max="10270" width="5" style="8" customWidth="1"/>
    <col min="10271" max="10271" width="3.85546875" style="8" customWidth="1"/>
    <col min="10272" max="10496" width="9.140625" style="8"/>
    <col min="10497" max="10498" width="5.140625" style="8" customWidth="1"/>
    <col min="10499" max="10499" width="7.42578125" style="8" customWidth="1"/>
    <col min="10500" max="10501" width="5.140625" style="8" customWidth="1"/>
    <col min="10502" max="10502" width="8.28515625" style="8" customWidth="1"/>
    <col min="10503" max="10503" width="4.42578125" style="8" customWidth="1"/>
    <col min="10504" max="10504" width="3.7109375" style="8" customWidth="1"/>
    <col min="10505" max="10505" width="6.7109375" style="8" customWidth="1"/>
    <col min="10506" max="10506" width="5" style="8" customWidth="1"/>
    <col min="10507" max="10507" width="5.140625" style="8" customWidth="1"/>
    <col min="10508" max="10508" width="5.28515625" style="8" customWidth="1"/>
    <col min="10509" max="10509" width="9.7109375" style="8" customWidth="1"/>
    <col min="10510" max="10511" width="7.5703125" style="8" customWidth="1"/>
    <col min="10512" max="10512" width="7.28515625" style="8" customWidth="1"/>
    <col min="10513" max="10513" width="3.140625" style="8" customWidth="1"/>
    <col min="10514" max="10515" width="3.42578125" style="8" customWidth="1"/>
    <col min="10516" max="10516" width="3.85546875" style="8" customWidth="1"/>
    <col min="10517" max="10517" width="3.42578125" style="8" customWidth="1"/>
    <col min="10518" max="10518" width="5.5703125" style="8" customWidth="1"/>
    <col min="10519" max="10519" width="5.28515625" style="8" customWidth="1"/>
    <col min="10520" max="10520" width="6.42578125" style="8" customWidth="1"/>
    <col min="10521" max="10521" width="5.85546875" style="8" customWidth="1"/>
    <col min="10522" max="10522" width="5.5703125" style="8" customWidth="1"/>
    <col min="10523" max="10523" width="6.5703125" style="8" customWidth="1"/>
    <col min="10524" max="10524" width="4.85546875" style="8" customWidth="1"/>
    <col min="10525" max="10525" width="12.28515625" style="8" customWidth="1"/>
    <col min="10526" max="10526" width="5" style="8" customWidth="1"/>
    <col min="10527" max="10527" width="3.85546875" style="8" customWidth="1"/>
    <col min="10528" max="10752" width="9.140625" style="8"/>
    <col min="10753" max="10754" width="5.140625" style="8" customWidth="1"/>
    <col min="10755" max="10755" width="7.42578125" style="8" customWidth="1"/>
    <col min="10756" max="10757" width="5.140625" style="8" customWidth="1"/>
    <col min="10758" max="10758" width="8.28515625" style="8" customWidth="1"/>
    <col min="10759" max="10759" width="4.42578125" style="8" customWidth="1"/>
    <col min="10760" max="10760" width="3.7109375" style="8" customWidth="1"/>
    <col min="10761" max="10761" width="6.7109375" style="8" customWidth="1"/>
    <col min="10762" max="10762" width="5" style="8" customWidth="1"/>
    <col min="10763" max="10763" width="5.140625" style="8" customWidth="1"/>
    <col min="10764" max="10764" width="5.28515625" style="8" customWidth="1"/>
    <col min="10765" max="10765" width="9.7109375" style="8" customWidth="1"/>
    <col min="10766" max="10767" width="7.5703125" style="8" customWidth="1"/>
    <col min="10768" max="10768" width="7.28515625" style="8" customWidth="1"/>
    <col min="10769" max="10769" width="3.140625" style="8" customWidth="1"/>
    <col min="10770" max="10771" width="3.42578125" style="8" customWidth="1"/>
    <col min="10772" max="10772" width="3.85546875" style="8" customWidth="1"/>
    <col min="10773" max="10773" width="3.42578125" style="8" customWidth="1"/>
    <col min="10774" max="10774" width="5.5703125" style="8" customWidth="1"/>
    <col min="10775" max="10775" width="5.28515625" style="8" customWidth="1"/>
    <col min="10776" max="10776" width="6.42578125" style="8" customWidth="1"/>
    <col min="10777" max="10777" width="5.85546875" style="8" customWidth="1"/>
    <col min="10778" max="10778" width="5.5703125" style="8" customWidth="1"/>
    <col min="10779" max="10779" width="6.5703125" style="8" customWidth="1"/>
    <col min="10780" max="10780" width="4.85546875" style="8" customWidth="1"/>
    <col min="10781" max="10781" width="12.28515625" style="8" customWidth="1"/>
    <col min="10782" max="10782" width="5" style="8" customWidth="1"/>
    <col min="10783" max="10783" width="3.85546875" style="8" customWidth="1"/>
    <col min="10784" max="11008" width="9.140625" style="8"/>
    <col min="11009" max="11010" width="5.140625" style="8" customWidth="1"/>
    <col min="11011" max="11011" width="7.42578125" style="8" customWidth="1"/>
    <col min="11012" max="11013" width="5.140625" style="8" customWidth="1"/>
    <col min="11014" max="11014" width="8.28515625" style="8" customWidth="1"/>
    <col min="11015" max="11015" width="4.42578125" style="8" customWidth="1"/>
    <col min="11016" max="11016" width="3.7109375" style="8" customWidth="1"/>
    <col min="11017" max="11017" width="6.7109375" style="8" customWidth="1"/>
    <col min="11018" max="11018" width="5" style="8" customWidth="1"/>
    <col min="11019" max="11019" width="5.140625" style="8" customWidth="1"/>
    <col min="11020" max="11020" width="5.28515625" style="8" customWidth="1"/>
    <col min="11021" max="11021" width="9.7109375" style="8" customWidth="1"/>
    <col min="11022" max="11023" width="7.5703125" style="8" customWidth="1"/>
    <col min="11024" max="11024" width="7.28515625" style="8" customWidth="1"/>
    <col min="11025" max="11025" width="3.140625" style="8" customWidth="1"/>
    <col min="11026" max="11027" width="3.42578125" style="8" customWidth="1"/>
    <col min="11028" max="11028" width="3.85546875" style="8" customWidth="1"/>
    <col min="11029" max="11029" width="3.42578125" style="8" customWidth="1"/>
    <col min="11030" max="11030" width="5.5703125" style="8" customWidth="1"/>
    <col min="11031" max="11031" width="5.28515625" style="8" customWidth="1"/>
    <col min="11032" max="11032" width="6.42578125" style="8" customWidth="1"/>
    <col min="11033" max="11033" width="5.85546875" style="8" customWidth="1"/>
    <col min="11034" max="11034" width="5.5703125" style="8" customWidth="1"/>
    <col min="11035" max="11035" width="6.5703125" style="8" customWidth="1"/>
    <col min="11036" max="11036" width="4.85546875" style="8" customWidth="1"/>
    <col min="11037" max="11037" width="12.28515625" style="8" customWidth="1"/>
    <col min="11038" max="11038" width="5" style="8" customWidth="1"/>
    <col min="11039" max="11039" width="3.85546875" style="8" customWidth="1"/>
    <col min="11040" max="11264" width="9.140625" style="8"/>
    <col min="11265" max="11266" width="5.140625" style="8" customWidth="1"/>
    <col min="11267" max="11267" width="7.42578125" style="8" customWidth="1"/>
    <col min="11268" max="11269" width="5.140625" style="8" customWidth="1"/>
    <col min="11270" max="11270" width="8.28515625" style="8" customWidth="1"/>
    <col min="11271" max="11271" width="4.42578125" style="8" customWidth="1"/>
    <col min="11272" max="11272" width="3.7109375" style="8" customWidth="1"/>
    <col min="11273" max="11273" width="6.7109375" style="8" customWidth="1"/>
    <col min="11274" max="11274" width="5" style="8" customWidth="1"/>
    <col min="11275" max="11275" width="5.140625" style="8" customWidth="1"/>
    <col min="11276" max="11276" width="5.28515625" style="8" customWidth="1"/>
    <col min="11277" max="11277" width="9.7109375" style="8" customWidth="1"/>
    <col min="11278" max="11279" width="7.5703125" style="8" customWidth="1"/>
    <col min="11280" max="11280" width="7.28515625" style="8" customWidth="1"/>
    <col min="11281" max="11281" width="3.140625" style="8" customWidth="1"/>
    <col min="11282" max="11283" width="3.42578125" style="8" customWidth="1"/>
    <col min="11284" max="11284" width="3.85546875" style="8" customWidth="1"/>
    <col min="11285" max="11285" width="3.42578125" style="8" customWidth="1"/>
    <col min="11286" max="11286" width="5.5703125" style="8" customWidth="1"/>
    <col min="11287" max="11287" width="5.28515625" style="8" customWidth="1"/>
    <col min="11288" max="11288" width="6.42578125" style="8" customWidth="1"/>
    <col min="11289" max="11289" width="5.85546875" style="8" customWidth="1"/>
    <col min="11290" max="11290" width="5.5703125" style="8" customWidth="1"/>
    <col min="11291" max="11291" width="6.5703125" style="8" customWidth="1"/>
    <col min="11292" max="11292" width="4.85546875" style="8" customWidth="1"/>
    <col min="11293" max="11293" width="12.28515625" style="8" customWidth="1"/>
    <col min="11294" max="11294" width="5" style="8" customWidth="1"/>
    <col min="11295" max="11295" width="3.85546875" style="8" customWidth="1"/>
    <col min="11296" max="11520" width="9.140625" style="8"/>
    <col min="11521" max="11522" width="5.140625" style="8" customWidth="1"/>
    <col min="11523" max="11523" width="7.42578125" style="8" customWidth="1"/>
    <col min="11524" max="11525" width="5.140625" style="8" customWidth="1"/>
    <col min="11526" max="11526" width="8.28515625" style="8" customWidth="1"/>
    <col min="11527" max="11527" width="4.42578125" style="8" customWidth="1"/>
    <col min="11528" max="11528" width="3.7109375" style="8" customWidth="1"/>
    <col min="11529" max="11529" width="6.7109375" style="8" customWidth="1"/>
    <col min="11530" max="11530" width="5" style="8" customWidth="1"/>
    <col min="11531" max="11531" width="5.140625" style="8" customWidth="1"/>
    <col min="11532" max="11532" width="5.28515625" style="8" customWidth="1"/>
    <col min="11533" max="11533" width="9.7109375" style="8" customWidth="1"/>
    <col min="11534" max="11535" width="7.5703125" style="8" customWidth="1"/>
    <col min="11536" max="11536" width="7.28515625" style="8" customWidth="1"/>
    <col min="11537" max="11537" width="3.140625" style="8" customWidth="1"/>
    <col min="11538" max="11539" width="3.42578125" style="8" customWidth="1"/>
    <col min="11540" max="11540" width="3.85546875" style="8" customWidth="1"/>
    <col min="11541" max="11541" width="3.42578125" style="8" customWidth="1"/>
    <col min="11542" max="11542" width="5.5703125" style="8" customWidth="1"/>
    <col min="11543" max="11543" width="5.28515625" style="8" customWidth="1"/>
    <col min="11544" max="11544" width="6.42578125" style="8" customWidth="1"/>
    <col min="11545" max="11545" width="5.85546875" style="8" customWidth="1"/>
    <col min="11546" max="11546" width="5.5703125" style="8" customWidth="1"/>
    <col min="11547" max="11547" width="6.5703125" style="8" customWidth="1"/>
    <col min="11548" max="11548" width="4.85546875" style="8" customWidth="1"/>
    <col min="11549" max="11549" width="12.28515625" style="8" customWidth="1"/>
    <col min="11550" max="11550" width="5" style="8" customWidth="1"/>
    <col min="11551" max="11551" width="3.85546875" style="8" customWidth="1"/>
    <col min="11552" max="11776" width="9.140625" style="8"/>
    <col min="11777" max="11778" width="5.140625" style="8" customWidth="1"/>
    <col min="11779" max="11779" width="7.42578125" style="8" customWidth="1"/>
    <col min="11780" max="11781" width="5.140625" style="8" customWidth="1"/>
    <col min="11782" max="11782" width="8.28515625" style="8" customWidth="1"/>
    <col min="11783" max="11783" width="4.42578125" style="8" customWidth="1"/>
    <col min="11784" max="11784" width="3.7109375" style="8" customWidth="1"/>
    <col min="11785" max="11785" width="6.7109375" style="8" customWidth="1"/>
    <col min="11786" max="11786" width="5" style="8" customWidth="1"/>
    <col min="11787" max="11787" width="5.140625" style="8" customWidth="1"/>
    <col min="11788" max="11788" width="5.28515625" style="8" customWidth="1"/>
    <col min="11789" max="11789" width="9.7109375" style="8" customWidth="1"/>
    <col min="11790" max="11791" width="7.5703125" style="8" customWidth="1"/>
    <col min="11792" max="11792" width="7.28515625" style="8" customWidth="1"/>
    <col min="11793" max="11793" width="3.140625" style="8" customWidth="1"/>
    <col min="11794" max="11795" width="3.42578125" style="8" customWidth="1"/>
    <col min="11796" max="11796" width="3.85546875" style="8" customWidth="1"/>
    <col min="11797" max="11797" width="3.42578125" style="8" customWidth="1"/>
    <col min="11798" max="11798" width="5.5703125" style="8" customWidth="1"/>
    <col min="11799" max="11799" width="5.28515625" style="8" customWidth="1"/>
    <col min="11800" max="11800" width="6.42578125" style="8" customWidth="1"/>
    <col min="11801" max="11801" width="5.85546875" style="8" customWidth="1"/>
    <col min="11802" max="11802" width="5.5703125" style="8" customWidth="1"/>
    <col min="11803" max="11803" width="6.5703125" style="8" customWidth="1"/>
    <col min="11804" max="11804" width="4.85546875" style="8" customWidth="1"/>
    <col min="11805" max="11805" width="12.28515625" style="8" customWidth="1"/>
    <col min="11806" max="11806" width="5" style="8" customWidth="1"/>
    <col min="11807" max="11807" width="3.85546875" style="8" customWidth="1"/>
    <col min="11808" max="12032" width="9.140625" style="8"/>
    <col min="12033" max="12034" width="5.140625" style="8" customWidth="1"/>
    <col min="12035" max="12035" width="7.42578125" style="8" customWidth="1"/>
    <col min="12036" max="12037" width="5.140625" style="8" customWidth="1"/>
    <col min="12038" max="12038" width="8.28515625" style="8" customWidth="1"/>
    <col min="12039" max="12039" width="4.42578125" style="8" customWidth="1"/>
    <col min="12040" max="12040" width="3.7109375" style="8" customWidth="1"/>
    <col min="12041" max="12041" width="6.7109375" style="8" customWidth="1"/>
    <col min="12042" max="12042" width="5" style="8" customWidth="1"/>
    <col min="12043" max="12043" width="5.140625" style="8" customWidth="1"/>
    <col min="12044" max="12044" width="5.28515625" style="8" customWidth="1"/>
    <col min="12045" max="12045" width="9.7109375" style="8" customWidth="1"/>
    <col min="12046" max="12047" width="7.5703125" style="8" customWidth="1"/>
    <col min="12048" max="12048" width="7.28515625" style="8" customWidth="1"/>
    <col min="12049" max="12049" width="3.140625" style="8" customWidth="1"/>
    <col min="12050" max="12051" width="3.42578125" style="8" customWidth="1"/>
    <col min="12052" max="12052" width="3.85546875" style="8" customWidth="1"/>
    <col min="12053" max="12053" width="3.42578125" style="8" customWidth="1"/>
    <col min="12054" max="12054" width="5.5703125" style="8" customWidth="1"/>
    <col min="12055" max="12055" width="5.28515625" style="8" customWidth="1"/>
    <col min="12056" max="12056" width="6.42578125" style="8" customWidth="1"/>
    <col min="12057" max="12057" width="5.85546875" style="8" customWidth="1"/>
    <col min="12058" max="12058" width="5.5703125" style="8" customWidth="1"/>
    <col min="12059" max="12059" width="6.5703125" style="8" customWidth="1"/>
    <col min="12060" max="12060" width="4.85546875" style="8" customWidth="1"/>
    <col min="12061" max="12061" width="12.28515625" style="8" customWidth="1"/>
    <col min="12062" max="12062" width="5" style="8" customWidth="1"/>
    <col min="12063" max="12063" width="3.85546875" style="8" customWidth="1"/>
    <col min="12064" max="12288" width="9.140625" style="8"/>
    <col min="12289" max="12290" width="5.140625" style="8" customWidth="1"/>
    <col min="12291" max="12291" width="7.42578125" style="8" customWidth="1"/>
    <col min="12292" max="12293" width="5.140625" style="8" customWidth="1"/>
    <col min="12294" max="12294" width="8.28515625" style="8" customWidth="1"/>
    <col min="12295" max="12295" width="4.42578125" style="8" customWidth="1"/>
    <col min="12296" max="12296" width="3.7109375" style="8" customWidth="1"/>
    <col min="12297" max="12297" width="6.7109375" style="8" customWidth="1"/>
    <col min="12298" max="12298" width="5" style="8" customWidth="1"/>
    <col min="12299" max="12299" width="5.140625" style="8" customWidth="1"/>
    <col min="12300" max="12300" width="5.28515625" style="8" customWidth="1"/>
    <col min="12301" max="12301" width="9.7109375" style="8" customWidth="1"/>
    <col min="12302" max="12303" width="7.5703125" style="8" customWidth="1"/>
    <col min="12304" max="12304" width="7.28515625" style="8" customWidth="1"/>
    <col min="12305" max="12305" width="3.140625" style="8" customWidth="1"/>
    <col min="12306" max="12307" width="3.42578125" style="8" customWidth="1"/>
    <col min="12308" max="12308" width="3.85546875" style="8" customWidth="1"/>
    <col min="12309" max="12309" width="3.42578125" style="8" customWidth="1"/>
    <col min="12310" max="12310" width="5.5703125" style="8" customWidth="1"/>
    <col min="12311" max="12311" width="5.28515625" style="8" customWidth="1"/>
    <col min="12312" max="12312" width="6.42578125" style="8" customWidth="1"/>
    <col min="12313" max="12313" width="5.85546875" style="8" customWidth="1"/>
    <col min="12314" max="12314" width="5.5703125" style="8" customWidth="1"/>
    <col min="12315" max="12315" width="6.5703125" style="8" customWidth="1"/>
    <col min="12316" max="12316" width="4.85546875" style="8" customWidth="1"/>
    <col min="12317" max="12317" width="12.28515625" style="8" customWidth="1"/>
    <col min="12318" max="12318" width="5" style="8" customWidth="1"/>
    <col min="12319" max="12319" width="3.85546875" style="8" customWidth="1"/>
    <col min="12320" max="12544" width="9.140625" style="8"/>
    <col min="12545" max="12546" width="5.140625" style="8" customWidth="1"/>
    <col min="12547" max="12547" width="7.42578125" style="8" customWidth="1"/>
    <col min="12548" max="12549" width="5.140625" style="8" customWidth="1"/>
    <col min="12550" max="12550" width="8.28515625" style="8" customWidth="1"/>
    <col min="12551" max="12551" width="4.42578125" style="8" customWidth="1"/>
    <col min="12552" max="12552" width="3.7109375" style="8" customWidth="1"/>
    <col min="12553" max="12553" width="6.7109375" style="8" customWidth="1"/>
    <col min="12554" max="12554" width="5" style="8" customWidth="1"/>
    <col min="12555" max="12555" width="5.140625" style="8" customWidth="1"/>
    <col min="12556" max="12556" width="5.28515625" style="8" customWidth="1"/>
    <col min="12557" max="12557" width="9.7109375" style="8" customWidth="1"/>
    <col min="12558" max="12559" width="7.5703125" style="8" customWidth="1"/>
    <col min="12560" max="12560" width="7.28515625" style="8" customWidth="1"/>
    <col min="12561" max="12561" width="3.140625" style="8" customWidth="1"/>
    <col min="12562" max="12563" width="3.42578125" style="8" customWidth="1"/>
    <col min="12564" max="12564" width="3.85546875" style="8" customWidth="1"/>
    <col min="12565" max="12565" width="3.42578125" style="8" customWidth="1"/>
    <col min="12566" max="12566" width="5.5703125" style="8" customWidth="1"/>
    <col min="12567" max="12567" width="5.28515625" style="8" customWidth="1"/>
    <col min="12568" max="12568" width="6.42578125" style="8" customWidth="1"/>
    <col min="12569" max="12569" width="5.85546875" style="8" customWidth="1"/>
    <col min="12570" max="12570" width="5.5703125" style="8" customWidth="1"/>
    <col min="12571" max="12571" width="6.5703125" style="8" customWidth="1"/>
    <col min="12572" max="12572" width="4.85546875" style="8" customWidth="1"/>
    <col min="12573" max="12573" width="12.28515625" style="8" customWidth="1"/>
    <col min="12574" max="12574" width="5" style="8" customWidth="1"/>
    <col min="12575" max="12575" width="3.85546875" style="8" customWidth="1"/>
    <col min="12576" max="12800" width="9.140625" style="8"/>
    <col min="12801" max="12802" width="5.140625" style="8" customWidth="1"/>
    <col min="12803" max="12803" width="7.42578125" style="8" customWidth="1"/>
    <col min="12804" max="12805" width="5.140625" style="8" customWidth="1"/>
    <col min="12806" max="12806" width="8.28515625" style="8" customWidth="1"/>
    <col min="12807" max="12807" width="4.42578125" style="8" customWidth="1"/>
    <col min="12808" max="12808" width="3.7109375" style="8" customWidth="1"/>
    <col min="12809" max="12809" width="6.7109375" style="8" customWidth="1"/>
    <col min="12810" max="12810" width="5" style="8" customWidth="1"/>
    <col min="12811" max="12811" width="5.140625" style="8" customWidth="1"/>
    <col min="12812" max="12812" width="5.28515625" style="8" customWidth="1"/>
    <col min="12813" max="12813" width="9.7109375" style="8" customWidth="1"/>
    <col min="12814" max="12815" width="7.5703125" style="8" customWidth="1"/>
    <col min="12816" max="12816" width="7.28515625" style="8" customWidth="1"/>
    <col min="12817" max="12817" width="3.140625" style="8" customWidth="1"/>
    <col min="12818" max="12819" width="3.42578125" style="8" customWidth="1"/>
    <col min="12820" max="12820" width="3.85546875" style="8" customWidth="1"/>
    <col min="12821" max="12821" width="3.42578125" style="8" customWidth="1"/>
    <col min="12822" max="12822" width="5.5703125" style="8" customWidth="1"/>
    <col min="12823" max="12823" width="5.28515625" style="8" customWidth="1"/>
    <col min="12824" max="12824" width="6.42578125" style="8" customWidth="1"/>
    <col min="12825" max="12825" width="5.85546875" style="8" customWidth="1"/>
    <col min="12826" max="12826" width="5.5703125" style="8" customWidth="1"/>
    <col min="12827" max="12827" width="6.5703125" style="8" customWidth="1"/>
    <col min="12828" max="12828" width="4.85546875" style="8" customWidth="1"/>
    <col min="12829" max="12829" width="12.28515625" style="8" customWidth="1"/>
    <col min="12830" max="12830" width="5" style="8" customWidth="1"/>
    <col min="12831" max="12831" width="3.85546875" style="8" customWidth="1"/>
    <col min="12832" max="13056" width="9.140625" style="8"/>
    <col min="13057" max="13058" width="5.140625" style="8" customWidth="1"/>
    <col min="13059" max="13059" width="7.42578125" style="8" customWidth="1"/>
    <col min="13060" max="13061" width="5.140625" style="8" customWidth="1"/>
    <col min="13062" max="13062" width="8.28515625" style="8" customWidth="1"/>
    <col min="13063" max="13063" width="4.42578125" style="8" customWidth="1"/>
    <col min="13064" max="13064" width="3.7109375" style="8" customWidth="1"/>
    <col min="13065" max="13065" width="6.7109375" style="8" customWidth="1"/>
    <col min="13066" max="13066" width="5" style="8" customWidth="1"/>
    <col min="13067" max="13067" width="5.140625" style="8" customWidth="1"/>
    <col min="13068" max="13068" width="5.28515625" style="8" customWidth="1"/>
    <col min="13069" max="13069" width="9.7109375" style="8" customWidth="1"/>
    <col min="13070" max="13071" width="7.5703125" style="8" customWidth="1"/>
    <col min="13072" max="13072" width="7.28515625" style="8" customWidth="1"/>
    <col min="13073" max="13073" width="3.140625" style="8" customWidth="1"/>
    <col min="13074" max="13075" width="3.42578125" style="8" customWidth="1"/>
    <col min="13076" max="13076" width="3.85546875" style="8" customWidth="1"/>
    <col min="13077" max="13077" width="3.42578125" style="8" customWidth="1"/>
    <col min="13078" max="13078" width="5.5703125" style="8" customWidth="1"/>
    <col min="13079" max="13079" width="5.28515625" style="8" customWidth="1"/>
    <col min="13080" max="13080" width="6.42578125" style="8" customWidth="1"/>
    <col min="13081" max="13081" width="5.85546875" style="8" customWidth="1"/>
    <col min="13082" max="13082" width="5.5703125" style="8" customWidth="1"/>
    <col min="13083" max="13083" width="6.5703125" style="8" customWidth="1"/>
    <col min="13084" max="13084" width="4.85546875" style="8" customWidth="1"/>
    <col min="13085" max="13085" width="12.28515625" style="8" customWidth="1"/>
    <col min="13086" max="13086" width="5" style="8" customWidth="1"/>
    <col min="13087" max="13087" width="3.85546875" style="8" customWidth="1"/>
    <col min="13088" max="13312" width="9.140625" style="8"/>
    <col min="13313" max="13314" width="5.140625" style="8" customWidth="1"/>
    <col min="13315" max="13315" width="7.42578125" style="8" customWidth="1"/>
    <col min="13316" max="13317" width="5.140625" style="8" customWidth="1"/>
    <col min="13318" max="13318" width="8.28515625" style="8" customWidth="1"/>
    <col min="13319" max="13319" width="4.42578125" style="8" customWidth="1"/>
    <col min="13320" max="13320" width="3.7109375" style="8" customWidth="1"/>
    <col min="13321" max="13321" width="6.7109375" style="8" customWidth="1"/>
    <col min="13322" max="13322" width="5" style="8" customWidth="1"/>
    <col min="13323" max="13323" width="5.140625" style="8" customWidth="1"/>
    <col min="13324" max="13324" width="5.28515625" style="8" customWidth="1"/>
    <col min="13325" max="13325" width="9.7109375" style="8" customWidth="1"/>
    <col min="13326" max="13327" width="7.5703125" style="8" customWidth="1"/>
    <col min="13328" max="13328" width="7.28515625" style="8" customWidth="1"/>
    <col min="13329" max="13329" width="3.140625" style="8" customWidth="1"/>
    <col min="13330" max="13331" width="3.42578125" style="8" customWidth="1"/>
    <col min="13332" max="13332" width="3.85546875" style="8" customWidth="1"/>
    <col min="13333" max="13333" width="3.42578125" style="8" customWidth="1"/>
    <col min="13334" max="13334" width="5.5703125" style="8" customWidth="1"/>
    <col min="13335" max="13335" width="5.28515625" style="8" customWidth="1"/>
    <col min="13336" max="13336" width="6.42578125" style="8" customWidth="1"/>
    <col min="13337" max="13337" width="5.85546875" style="8" customWidth="1"/>
    <col min="13338" max="13338" width="5.5703125" style="8" customWidth="1"/>
    <col min="13339" max="13339" width="6.5703125" style="8" customWidth="1"/>
    <col min="13340" max="13340" width="4.85546875" style="8" customWidth="1"/>
    <col min="13341" max="13341" width="12.28515625" style="8" customWidth="1"/>
    <col min="13342" max="13342" width="5" style="8" customWidth="1"/>
    <col min="13343" max="13343" width="3.85546875" style="8" customWidth="1"/>
    <col min="13344" max="13568" width="9.140625" style="8"/>
    <col min="13569" max="13570" width="5.140625" style="8" customWidth="1"/>
    <col min="13571" max="13571" width="7.42578125" style="8" customWidth="1"/>
    <col min="13572" max="13573" width="5.140625" style="8" customWidth="1"/>
    <col min="13574" max="13574" width="8.28515625" style="8" customWidth="1"/>
    <col min="13575" max="13575" width="4.42578125" style="8" customWidth="1"/>
    <col min="13576" max="13576" width="3.7109375" style="8" customWidth="1"/>
    <col min="13577" max="13577" width="6.7109375" style="8" customWidth="1"/>
    <col min="13578" max="13578" width="5" style="8" customWidth="1"/>
    <col min="13579" max="13579" width="5.140625" style="8" customWidth="1"/>
    <col min="13580" max="13580" width="5.28515625" style="8" customWidth="1"/>
    <col min="13581" max="13581" width="9.7109375" style="8" customWidth="1"/>
    <col min="13582" max="13583" width="7.5703125" style="8" customWidth="1"/>
    <col min="13584" max="13584" width="7.28515625" style="8" customWidth="1"/>
    <col min="13585" max="13585" width="3.140625" style="8" customWidth="1"/>
    <col min="13586" max="13587" width="3.42578125" style="8" customWidth="1"/>
    <col min="13588" max="13588" width="3.85546875" style="8" customWidth="1"/>
    <col min="13589" max="13589" width="3.42578125" style="8" customWidth="1"/>
    <col min="13590" max="13590" width="5.5703125" style="8" customWidth="1"/>
    <col min="13591" max="13591" width="5.28515625" style="8" customWidth="1"/>
    <col min="13592" max="13592" width="6.42578125" style="8" customWidth="1"/>
    <col min="13593" max="13593" width="5.85546875" style="8" customWidth="1"/>
    <col min="13594" max="13594" width="5.5703125" style="8" customWidth="1"/>
    <col min="13595" max="13595" width="6.5703125" style="8" customWidth="1"/>
    <col min="13596" max="13596" width="4.85546875" style="8" customWidth="1"/>
    <col min="13597" max="13597" width="12.28515625" style="8" customWidth="1"/>
    <col min="13598" max="13598" width="5" style="8" customWidth="1"/>
    <col min="13599" max="13599" width="3.85546875" style="8" customWidth="1"/>
    <col min="13600" max="13824" width="9.140625" style="8"/>
    <col min="13825" max="13826" width="5.140625" style="8" customWidth="1"/>
    <col min="13827" max="13827" width="7.42578125" style="8" customWidth="1"/>
    <col min="13828" max="13829" width="5.140625" style="8" customWidth="1"/>
    <col min="13830" max="13830" width="8.28515625" style="8" customWidth="1"/>
    <col min="13831" max="13831" width="4.42578125" style="8" customWidth="1"/>
    <col min="13832" max="13832" width="3.7109375" style="8" customWidth="1"/>
    <col min="13833" max="13833" width="6.7109375" style="8" customWidth="1"/>
    <col min="13834" max="13834" width="5" style="8" customWidth="1"/>
    <col min="13835" max="13835" width="5.140625" style="8" customWidth="1"/>
    <col min="13836" max="13836" width="5.28515625" style="8" customWidth="1"/>
    <col min="13837" max="13837" width="9.7109375" style="8" customWidth="1"/>
    <col min="13838" max="13839" width="7.5703125" style="8" customWidth="1"/>
    <col min="13840" max="13840" width="7.28515625" style="8" customWidth="1"/>
    <col min="13841" max="13841" width="3.140625" style="8" customWidth="1"/>
    <col min="13842" max="13843" width="3.42578125" style="8" customWidth="1"/>
    <col min="13844" max="13844" width="3.85546875" style="8" customWidth="1"/>
    <col min="13845" max="13845" width="3.42578125" style="8" customWidth="1"/>
    <col min="13846" max="13846" width="5.5703125" style="8" customWidth="1"/>
    <col min="13847" max="13847" width="5.28515625" style="8" customWidth="1"/>
    <col min="13848" max="13848" width="6.42578125" style="8" customWidth="1"/>
    <col min="13849" max="13849" width="5.85546875" style="8" customWidth="1"/>
    <col min="13850" max="13850" width="5.5703125" style="8" customWidth="1"/>
    <col min="13851" max="13851" width="6.5703125" style="8" customWidth="1"/>
    <col min="13852" max="13852" width="4.85546875" style="8" customWidth="1"/>
    <col min="13853" max="13853" width="12.28515625" style="8" customWidth="1"/>
    <col min="13854" max="13854" width="5" style="8" customWidth="1"/>
    <col min="13855" max="13855" width="3.85546875" style="8" customWidth="1"/>
    <col min="13856" max="14080" width="9.140625" style="8"/>
    <col min="14081" max="14082" width="5.140625" style="8" customWidth="1"/>
    <col min="14083" max="14083" width="7.42578125" style="8" customWidth="1"/>
    <col min="14084" max="14085" width="5.140625" style="8" customWidth="1"/>
    <col min="14086" max="14086" width="8.28515625" style="8" customWidth="1"/>
    <col min="14087" max="14087" width="4.42578125" style="8" customWidth="1"/>
    <col min="14088" max="14088" width="3.7109375" style="8" customWidth="1"/>
    <col min="14089" max="14089" width="6.7109375" style="8" customWidth="1"/>
    <col min="14090" max="14090" width="5" style="8" customWidth="1"/>
    <col min="14091" max="14091" width="5.140625" style="8" customWidth="1"/>
    <col min="14092" max="14092" width="5.28515625" style="8" customWidth="1"/>
    <col min="14093" max="14093" width="9.7109375" style="8" customWidth="1"/>
    <col min="14094" max="14095" width="7.5703125" style="8" customWidth="1"/>
    <col min="14096" max="14096" width="7.28515625" style="8" customWidth="1"/>
    <col min="14097" max="14097" width="3.140625" style="8" customWidth="1"/>
    <col min="14098" max="14099" width="3.42578125" style="8" customWidth="1"/>
    <col min="14100" max="14100" width="3.85546875" style="8" customWidth="1"/>
    <col min="14101" max="14101" width="3.42578125" style="8" customWidth="1"/>
    <col min="14102" max="14102" width="5.5703125" style="8" customWidth="1"/>
    <col min="14103" max="14103" width="5.28515625" style="8" customWidth="1"/>
    <col min="14104" max="14104" width="6.42578125" style="8" customWidth="1"/>
    <col min="14105" max="14105" width="5.85546875" style="8" customWidth="1"/>
    <col min="14106" max="14106" width="5.5703125" style="8" customWidth="1"/>
    <col min="14107" max="14107" width="6.5703125" style="8" customWidth="1"/>
    <col min="14108" max="14108" width="4.85546875" style="8" customWidth="1"/>
    <col min="14109" max="14109" width="12.28515625" style="8" customWidth="1"/>
    <col min="14110" max="14110" width="5" style="8" customWidth="1"/>
    <col min="14111" max="14111" width="3.85546875" style="8" customWidth="1"/>
    <col min="14112" max="14336" width="9.140625" style="8"/>
    <col min="14337" max="14338" width="5.140625" style="8" customWidth="1"/>
    <col min="14339" max="14339" width="7.42578125" style="8" customWidth="1"/>
    <col min="14340" max="14341" width="5.140625" style="8" customWidth="1"/>
    <col min="14342" max="14342" width="8.28515625" style="8" customWidth="1"/>
    <col min="14343" max="14343" width="4.42578125" style="8" customWidth="1"/>
    <col min="14344" max="14344" width="3.7109375" style="8" customWidth="1"/>
    <col min="14345" max="14345" width="6.7109375" style="8" customWidth="1"/>
    <col min="14346" max="14346" width="5" style="8" customWidth="1"/>
    <col min="14347" max="14347" width="5.140625" style="8" customWidth="1"/>
    <col min="14348" max="14348" width="5.28515625" style="8" customWidth="1"/>
    <col min="14349" max="14349" width="9.7109375" style="8" customWidth="1"/>
    <col min="14350" max="14351" width="7.5703125" style="8" customWidth="1"/>
    <col min="14352" max="14352" width="7.28515625" style="8" customWidth="1"/>
    <col min="14353" max="14353" width="3.140625" style="8" customWidth="1"/>
    <col min="14354" max="14355" width="3.42578125" style="8" customWidth="1"/>
    <col min="14356" max="14356" width="3.85546875" style="8" customWidth="1"/>
    <col min="14357" max="14357" width="3.42578125" style="8" customWidth="1"/>
    <col min="14358" max="14358" width="5.5703125" style="8" customWidth="1"/>
    <col min="14359" max="14359" width="5.28515625" style="8" customWidth="1"/>
    <col min="14360" max="14360" width="6.42578125" style="8" customWidth="1"/>
    <col min="14361" max="14361" width="5.85546875" style="8" customWidth="1"/>
    <col min="14362" max="14362" width="5.5703125" style="8" customWidth="1"/>
    <col min="14363" max="14363" width="6.5703125" style="8" customWidth="1"/>
    <col min="14364" max="14364" width="4.85546875" style="8" customWidth="1"/>
    <col min="14365" max="14365" width="12.28515625" style="8" customWidth="1"/>
    <col min="14366" max="14366" width="5" style="8" customWidth="1"/>
    <col min="14367" max="14367" width="3.85546875" style="8" customWidth="1"/>
    <col min="14368" max="14592" width="9.140625" style="8"/>
    <col min="14593" max="14594" width="5.140625" style="8" customWidth="1"/>
    <col min="14595" max="14595" width="7.42578125" style="8" customWidth="1"/>
    <col min="14596" max="14597" width="5.140625" style="8" customWidth="1"/>
    <col min="14598" max="14598" width="8.28515625" style="8" customWidth="1"/>
    <col min="14599" max="14599" width="4.42578125" style="8" customWidth="1"/>
    <col min="14600" max="14600" width="3.7109375" style="8" customWidth="1"/>
    <col min="14601" max="14601" width="6.7109375" style="8" customWidth="1"/>
    <col min="14602" max="14602" width="5" style="8" customWidth="1"/>
    <col min="14603" max="14603" width="5.140625" style="8" customWidth="1"/>
    <col min="14604" max="14604" width="5.28515625" style="8" customWidth="1"/>
    <col min="14605" max="14605" width="9.7109375" style="8" customWidth="1"/>
    <col min="14606" max="14607" width="7.5703125" style="8" customWidth="1"/>
    <col min="14608" max="14608" width="7.28515625" style="8" customWidth="1"/>
    <col min="14609" max="14609" width="3.140625" style="8" customWidth="1"/>
    <col min="14610" max="14611" width="3.42578125" style="8" customWidth="1"/>
    <col min="14612" max="14612" width="3.85546875" style="8" customWidth="1"/>
    <col min="14613" max="14613" width="3.42578125" style="8" customWidth="1"/>
    <col min="14614" max="14614" width="5.5703125" style="8" customWidth="1"/>
    <col min="14615" max="14615" width="5.28515625" style="8" customWidth="1"/>
    <col min="14616" max="14616" width="6.42578125" style="8" customWidth="1"/>
    <col min="14617" max="14617" width="5.85546875" style="8" customWidth="1"/>
    <col min="14618" max="14618" width="5.5703125" style="8" customWidth="1"/>
    <col min="14619" max="14619" width="6.5703125" style="8" customWidth="1"/>
    <col min="14620" max="14620" width="4.85546875" style="8" customWidth="1"/>
    <col min="14621" max="14621" width="12.28515625" style="8" customWidth="1"/>
    <col min="14622" max="14622" width="5" style="8" customWidth="1"/>
    <col min="14623" max="14623" width="3.85546875" style="8" customWidth="1"/>
    <col min="14624" max="14848" width="9.140625" style="8"/>
    <col min="14849" max="14850" width="5.140625" style="8" customWidth="1"/>
    <col min="14851" max="14851" width="7.42578125" style="8" customWidth="1"/>
    <col min="14852" max="14853" width="5.140625" style="8" customWidth="1"/>
    <col min="14854" max="14854" width="8.28515625" style="8" customWidth="1"/>
    <col min="14855" max="14855" width="4.42578125" style="8" customWidth="1"/>
    <col min="14856" max="14856" width="3.7109375" style="8" customWidth="1"/>
    <col min="14857" max="14857" width="6.7109375" style="8" customWidth="1"/>
    <col min="14858" max="14858" width="5" style="8" customWidth="1"/>
    <col min="14859" max="14859" width="5.140625" style="8" customWidth="1"/>
    <col min="14860" max="14860" width="5.28515625" style="8" customWidth="1"/>
    <col min="14861" max="14861" width="9.7109375" style="8" customWidth="1"/>
    <col min="14862" max="14863" width="7.5703125" style="8" customWidth="1"/>
    <col min="14864" max="14864" width="7.28515625" style="8" customWidth="1"/>
    <col min="14865" max="14865" width="3.140625" style="8" customWidth="1"/>
    <col min="14866" max="14867" width="3.42578125" style="8" customWidth="1"/>
    <col min="14868" max="14868" width="3.85546875" style="8" customWidth="1"/>
    <col min="14869" max="14869" width="3.42578125" style="8" customWidth="1"/>
    <col min="14870" max="14870" width="5.5703125" style="8" customWidth="1"/>
    <col min="14871" max="14871" width="5.28515625" style="8" customWidth="1"/>
    <col min="14872" max="14872" width="6.42578125" style="8" customWidth="1"/>
    <col min="14873" max="14873" width="5.85546875" style="8" customWidth="1"/>
    <col min="14874" max="14874" width="5.5703125" style="8" customWidth="1"/>
    <col min="14875" max="14875" width="6.5703125" style="8" customWidth="1"/>
    <col min="14876" max="14876" width="4.85546875" style="8" customWidth="1"/>
    <col min="14877" max="14877" width="12.28515625" style="8" customWidth="1"/>
    <col min="14878" max="14878" width="5" style="8" customWidth="1"/>
    <col min="14879" max="14879" width="3.85546875" style="8" customWidth="1"/>
    <col min="14880" max="15104" width="9.140625" style="8"/>
    <col min="15105" max="15106" width="5.140625" style="8" customWidth="1"/>
    <col min="15107" max="15107" width="7.42578125" style="8" customWidth="1"/>
    <col min="15108" max="15109" width="5.140625" style="8" customWidth="1"/>
    <col min="15110" max="15110" width="8.28515625" style="8" customWidth="1"/>
    <col min="15111" max="15111" width="4.42578125" style="8" customWidth="1"/>
    <col min="15112" max="15112" width="3.7109375" style="8" customWidth="1"/>
    <col min="15113" max="15113" width="6.7109375" style="8" customWidth="1"/>
    <col min="15114" max="15114" width="5" style="8" customWidth="1"/>
    <col min="15115" max="15115" width="5.140625" style="8" customWidth="1"/>
    <col min="15116" max="15116" width="5.28515625" style="8" customWidth="1"/>
    <col min="15117" max="15117" width="9.7109375" style="8" customWidth="1"/>
    <col min="15118" max="15119" width="7.5703125" style="8" customWidth="1"/>
    <col min="15120" max="15120" width="7.28515625" style="8" customWidth="1"/>
    <col min="15121" max="15121" width="3.140625" style="8" customWidth="1"/>
    <col min="15122" max="15123" width="3.42578125" style="8" customWidth="1"/>
    <col min="15124" max="15124" width="3.85546875" style="8" customWidth="1"/>
    <col min="15125" max="15125" width="3.42578125" style="8" customWidth="1"/>
    <col min="15126" max="15126" width="5.5703125" style="8" customWidth="1"/>
    <col min="15127" max="15127" width="5.28515625" style="8" customWidth="1"/>
    <col min="15128" max="15128" width="6.42578125" style="8" customWidth="1"/>
    <col min="15129" max="15129" width="5.85546875" style="8" customWidth="1"/>
    <col min="15130" max="15130" width="5.5703125" style="8" customWidth="1"/>
    <col min="15131" max="15131" width="6.5703125" style="8" customWidth="1"/>
    <col min="15132" max="15132" width="4.85546875" style="8" customWidth="1"/>
    <col min="15133" max="15133" width="12.28515625" style="8" customWidth="1"/>
    <col min="15134" max="15134" width="5" style="8" customWidth="1"/>
    <col min="15135" max="15135" width="3.85546875" style="8" customWidth="1"/>
    <col min="15136" max="15360" width="9.140625" style="8"/>
    <col min="15361" max="15362" width="5.140625" style="8" customWidth="1"/>
    <col min="15363" max="15363" width="7.42578125" style="8" customWidth="1"/>
    <col min="15364" max="15365" width="5.140625" style="8" customWidth="1"/>
    <col min="15366" max="15366" width="8.28515625" style="8" customWidth="1"/>
    <col min="15367" max="15367" width="4.42578125" style="8" customWidth="1"/>
    <col min="15368" max="15368" width="3.7109375" style="8" customWidth="1"/>
    <col min="15369" max="15369" width="6.7109375" style="8" customWidth="1"/>
    <col min="15370" max="15370" width="5" style="8" customWidth="1"/>
    <col min="15371" max="15371" width="5.140625" style="8" customWidth="1"/>
    <col min="15372" max="15372" width="5.28515625" style="8" customWidth="1"/>
    <col min="15373" max="15373" width="9.7109375" style="8" customWidth="1"/>
    <col min="15374" max="15375" width="7.5703125" style="8" customWidth="1"/>
    <col min="15376" max="15376" width="7.28515625" style="8" customWidth="1"/>
    <col min="15377" max="15377" width="3.140625" style="8" customWidth="1"/>
    <col min="15378" max="15379" width="3.42578125" style="8" customWidth="1"/>
    <col min="15380" max="15380" width="3.85546875" style="8" customWidth="1"/>
    <col min="15381" max="15381" width="3.42578125" style="8" customWidth="1"/>
    <col min="15382" max="15382" width="5.5703125" style="8" customWidth="1"/>
    <col min="15383" max="15383" width="5.28515625" style="8" customWidth="1"/>
    <col min="15384" max="15384" width="6.42578125" style="8" customWidth="1"/>
    <col min="15385" max="15385" width="5.85546875" style="8" customWidth="1"/>
    <col min="15386" max="15386" width="5.5703125" style="8" customWidth="1"/>
    <col min="15387" max="15387" width="6.5703125" style="8" customWidth="1"/>
    <col min="15388" max="15388" width="4.85546875" style="8" customWidth="1"/>
    <col min="15389" max="15389" width="12.28515625" style="8" customWidth="1"/>
    <col min="15390" max="15390" width="5" style="8" customWidth="1"/>
    <col min="15391" max="15391" width="3.85546875" style="8" customWidth="1"/>
    <col min="15392" max="15616" width="9.140625" style="8"/>
    <col min="15617" max="15618" width="5.140625" style="8" customWidth="1"/>
    <col min="15619" max="15619" width="7.42578125" style="8" customWidth="1"/>
    <col min="15620" max="15621" width="5.140625" style="8" customWidth="1"/>
    <col min="15622" max="15622" width="8.28515625" style="8" customWidth="1"/>
    <col min="15623" max="15623" width="4.42578125" style="8" customWidth="1"/>
    <col min="15624" max="15624" width="3.7109375" style="8" customWidth="1"/>
    <col min="15625" max="15625" width="6.7109375" style="8" customWidth="1"/>
    <col min="15626" max="15626" width="5" style="8" customWidth="1"/>
    <col min="15627" max="15627" width="5.140625" style="8" customWidth="1"/>
    <col min="15628" max="15628" width="5.28515625" style="8" customWidth="1"/>
    <col min="15629" max="15629" width="9.7109375" style="8" customWidth="1"/>
    <col min="15630" max="15631" width="7.5703125" style="8" customWidth="1"/>
    <col min="15632" max="15632" width="7.28515625" style="8" customWidth="1"/>
    <col min="15633" max="15633" width="3.140625" style="8" customWidth="1"/>
    <col min="15634" max="15635" width="3.42578125" style="8" customWidth="1"/>
    <col min="15636" max="15636" width="3.85546875" style="8" customWidth="1"/>
    <col min="15637" max="15637" width="3.42578125" style="8" customWidth="1"/>
    <col min="15638" max="15638" width="5.5703125" style="8" customWidth="1"/>
    <col min="15639" max="15639" width="5.28515625" style="8" customWidth="1"/>
    <col min="15640" max="15640" width="6.42578125" style="8" customWidth="1"/>
    <col min="15641" max="15641" width="5.85546875" style="8" customWidth="1"/>
    <col min="15642" max="15642" width="5.5703125" style="8" customWidth="1"/>
    <col min="15643" max="15643" width="6.5703125" style="8" customWidth="1"/>
    <col min="15644" max="15644" width="4.85546875" style="8" customWidth="1"/>
    <col min="15645" max="15645" width="12.28515625" style="8" customWidth="1"/>
    <col min="15646" max="15646" width="5" style="8" customWidth="1"/>
    <col min="15647" max="15647" width="3.85546875" style="8" customWidth="1"/>
    <col min="15648" max="15872" width="9.140625" style="8"/>
    <col min="15873" max="15874" width="5.140625" style="8" customWidth="1"/>
    <col min="15875" max="15875" width="7.42578125" style="8" customWidth="1"/>
    <col min="15876" max="15877" width="5.140625" style="8" customWidth="1"/>
    <col min="15878" max="15878" width="8.28515625" style="8" customWidth="1"/>
    <col min="15879" max="15879" width="4.42578125" style="8" customWidth="1"/>
    <col min="15880" max="15880" width="3.7109375" style="8" customWidth="1"/>
    <col min="15881" max="15881" width="6.7109375" style="8" customWidth="1"/>
    <col min="15882" max="15882" width="5" style="8" customWidth="1"/>
    <col min="15883" max="15883" width="5.140625" style="8" customWidth="1"/>
    <col min="15884" max="15884" width="5.28515625" style="8" customWidth="1"/>
    <col min="15885" max="15885" width="9.7109375" style="8" customWidth="1"/>
    <col min="15886" max="15887" width="7.5703125" style="8" customWidth="1"/>
    <col min="15888" max="15888" width="7.28515625" style="8" customWidth="1"/>
    <col min="15889" max="15889" width="3.140625" style="8" customWidth="1"/>
    <col min="15890" max="15891" width="3.42578125" style="8" customWidth="1"/>
    <col min="15892" max="15892" width="3.85546875" style="8" customWidth="1"/>
    <col min="15893" max="15893" width="3.42578125" style="8" customWidth="1"/>
    <col min="15894" max="15894" width="5.5703125" style="8" customWidth="1"/>
    <col min="15895" max="15895" width="5.28515625" style="8" customWidth="1"/>
    <col min="15896" max="15896" width="6.42578125" style="8" customWidth="1"/>
    <col min="15897" max="15897" width="5.85546875" style="8" customWidth="1"/>
    <col min="15898" max="15898" width="5.5703125" style="8" customWidth="1"/>
    <col min="15899" max="15899" width="6.5703125" style="8" customWidth="1"/>
    <col min="15900" max="15900" width="4.85546875" style="8" customWidth="1"/>
    <col min="15901" max="15901" width="12.28515625" style="8" customWidth="1"/>
    <col min="15902" max="15902" width="5" style="8" customWidth="1"/>
    <col min="15903" max="15903" width="3.85546875" style="8" customWidth="1"/>
    <col min="15904" max="16128" width="9.140625" style="8"/>
    <col min="16129" max="16130" width="5.140625" style="8" customWidth="1"/>
    <col min="16131" max="16131" width="7.42578125" style="8" customWidth="1"/>
    <col min="16132" max="16133" width="5.140625" style="8" customWidth="1"/>
    <col min="16134" max="16134" width="8.28515625" style="8" customWidth="1"/>
    <col min="16135" max="16135" width="4.42578125" style="8" customWidth="1"/>
    <col min="16136" max="16136" width="3.7109375" style="8" customWidth="1"/>
    <col min="16137" max="16137" width="6.7109375" style="8" customWidth="1"/>
    <col min="16138" max="16138" width="5" style="8" customWidth="1"/>
    <col min="16139" max="16139" width="5.140625" style="8" customWidth="1"/>
    <col min="16140" max="16140" width="5.28515625" style="8" customWidth="1"/>
    <col min="16141" max="16141" width="9.7109375" style="8" customWidth="1"/>
    <col min="16142" max="16143" width="7.5703125" style="8" customWidth="1"/>
    <col min="16144" max="16144" width="7.28515625" style="8" customWidth="1"/>
    <col min="16145" max="16145" width="3.140625" style="8" customWidth="1"/>
    <col min="16146" max="16147" width="3.42578125" style="8" customWidth="1"/>
    <col min="16148" max="16148" width="3.85546875" style="8" customWidth="1"/>
    <col min="16149" max="16149" width="3.42578125" style="8" customWidth="1"/>
    <col min="16150" max="16150" width="5.5703125" style="8" customWidth="1"/>
    <col min="16151" max="16151" width="5.28515625" style="8" customWidth="1"/>
    <col min="16152" max="16152" width="6.42578125" style="8" customWidth="1"/>
    <col min="16153" max="16153" width="5.85546875" style="8" customWidth="1"/>
    <col min="16154" max="16154" width="5.5703125" style="8" customWidth="1"/>
    <col min="16155" max="16155" width="6.5703125" style="8" customWidth="1"/>
    <col min="16156" max="16156" width="4.85546875" style="8" customWidth="1"/>
    <col min="16157" max="16157" width="12.28515625" style="8" customWidth="1"/>
    <col min="16158" max="16158" width="5" style="8" customWidth="1"/>
    <col min="16159" max="16159" width="3.85546875" style="8" customWidth="1"/>
    <col min="16160" max="16384" width="9.140625" style="8"/>
  </cols>
  <sheetData>
    <row r="1" spans="1:36" s="9" customFormat="1" ht="14.25" customHeight="1">
      <c r="A1" s="1276" t="str">
        <f>'AIC Sheet Urdu'!O4</f>
        <v>مہم کا نام : SNID 1 Sep to 4 Sep 2025</v>
      </c>
      <c r="B1" s="1276"/>
      <c r="C1" s="1276"/>
      <c r="D1" s="1276"/>
      <c r="E1" s="1276"/>
      <c r="F1" s="1276"/>
      <c r="G1" s="1276"/>
      <c r="H1" s="1277"/>
      <c r="I1" s="1277"/>
      <c r="J1" s="1278" t="s">
        <v>33</v>
      </c>
      <c r="K1" s="1278"/>
      <c r="L1" s="1278"/>
      <c r="M1" s="1278"/>
      <c r="N1" s="1278"/>
      <c r="O1" s="1278"/>
      <c r="P1" s="1279"/>
      <c r="Q1" s="1280" t="s">
        <v>1711</v>
      </c>
      <c r="R1" s="1280"/>
      <c r="S1" s="1280"/>
      <c r="T1" s="1280"/>
      <c r="U1" s="1280"/>
      <c r="V1" s="1280"/>
      <c r="W1" s="1280"/>
      <c r="X1" s="1281"/>
      <c r="Y1" s="1282" t="s">
        <v>56</v>
      </c>
      <c r="Z1" s="1283"/>
      <c r="AA1" s="1283"/>
      <c r="AB1" s="1283"/>
      <c r="AC1" s="1283"/>
      <c r="AD1" s="1284"/>
      <c r="AE1" s="10"/>
    </row>
    <row r="2" spans="1:36" s="9" customFormat="1" ht="18" customHeight="1" thickBot="1">
      <c r="A2" s="1276"/>
      <c r="B2" s="1276"/>
      <c r="C2" s="1276"/>
      <c r="D2" s="1276"/>
      <c r="E2" s="1276"/>
      <c r="F2" s="1276"/>
      <c r="G2" s="1276"/>
      <c r="H2" s="1277"/>
      <c r="I2" s="1277"/>
      <c r="J2" s="1278"/>
      <c r="K2" s="1278"/>
      <c r="L2" s="1278"/>
      <c r="M2" s="1278"/>
      <c r="N2" s="1278"/>
      <c r="O2" s="1278"/>
      <c r="P2" s="1279"/>
      <c r="Q2" s="1280"/>
      <c r="R2" s="1280"/>
      <c r="S2" s="1280"/>
      <c r="T2" s="1280"/>
      <c r="U2" s="1280"/>
      <c r="V2" s="1280"/>
      <c r="W2" s="1280"/>
      <c r="X2" s="1281"/>
      <c r="Y2" s="1285"/>
      <c r="Z2" s="1286"/>
      <c r="AA2" s="1286"/>
      <c r="AB2" s="1286"/>
      <c r="AC2" s="1286"/>
      <c r="AD2" s="1287"/>
      <c r="AE2" s="10"/>
    </row>
    <row r="3" spans="1:36" s="9" customFormat="1" ht="10.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6" s="12" customFormat="1" ht="13.5" customHeight="1">
      <c r="A4" s="1288" t="s">
        <v>333</v>
      </c>
      <c r="B4" s="1242" t="s">
        <v>39</v>
      </c>
      <c r="C4" s="1291" t="s">
        <v>53</v>
      </c>
      <c r="D4" s="1294" t="s">
        <v>60</v>
      </c>
      <c r="E4" s="1265"/>
      <c r="F4" s="1265"/>
      <c r="G4" s="1265"/>
      <c r="H4" s="1265"/>
      <c r="I4" s="1265"/>
      <c r="J4" s="1295"/>
      <c r="K4" s="1298" t="s">
        <v>41</v>
      </c>
      <c r="L4" s="1259" t="s">
        <v>149</v>
      </c>
      <c r="M4" s="1262" t="s">
        <v>27</v>
      </c>
      <c r="N4" s="1265" t="s">
        <v>71</v>
      </c>
      <c r="O4" s="1265"/>
      <c r="P4" s="1265"/>
      <c r="Q4" s="1265"/>
      <c r="R4" s="1265"/>
      <c r="S4" s="1265"/>
      <c r="T4" s="1265"/>
      <c r="U4" s="1265"/>
      <c r="V4" s="1265"/>
      <c r="W4" s="1265"/>
      <c r="X4" s="1265"/>
      <c r="Y4" s="1242" t="s">
        <v>72</v>
      </c>
      <c r="Z4" s="1267" t="s">
        <v>35</v>
      </c>
      <c r="AA4" s="1270" t="s">
        <v>51</v>
      </c>
      <c r="AB4" s="1271"/>
      <c r="AC4" s="1242" t="s">
        <v>50</v>
      </c>
      <c r="AD4" s="1245" t="s">
        <v>24</v>
      </c>
    </row>
    <row r="5" spans="1:36" s="12" customFormat="1" ht="27.75" customHeight="1">
      <c r="A5" s="1289"/>
      <c r="B5" s="1243"/>
      <c r="C5" s="1292"/>
      <c r="D5" s="1296"/>
      <c r="E5" s="1266"/>
      <c r="F5" s="1266"/>
      <c r="G5" s="1266"/>
      <c r="H5" s="1266"/>
      <c r="I5" s="1266"/>
      <c r="J5" s="1297"/>
      <c r="K5" s="1299"/>
      <c r="L5" s="1260"/>
      <c r="M5" s="1263"/>
      <c r="N5" s="1266"/>
      <c r="O5" s="1266"/>
      <c r="P5" s="1266"/>
      <c r="Q5" s="1266"/>
      <c r="R5" s="1266"/>
      <c r="S5" s="1266"/>
      <c r="T5" s="1266"/>
      <c r="U5" s="1266"/>
      <c r="V5" s="1266"/>
      <c r="W5" s="1266"/>
      <c r="X5" s="1266"/>
      <c r="Y5" s="1243"/>
      <c r="Z5" s="1268"/>
      <c r="AA5" s="1272"/>
      <c r="AB5" s="1273"/>
      <c r="AC5" s="1243"/>
      <c r="AD5" s="1246"/>
    </row>
    <row r="6" spans="1:36" s="12" customFormat="1" ht="17.25" customHeight="1">
      <c r="A6" s="1289"/>
      <c r="B6" s="1243"/>
      <c r="C6" s="1292"/>
      <c r="D6" s="1248" t="s">
        <v>26</v>
      </c>
      <c r="E6" s="1249"/>
      <c r="F6" s="1249" t="s">
        <v>112</v>
      </c>
      <c r="G6" s="1249"/>
      <c r="H6" s="1249"/>
      <c r="I6" s="1252" t="s">
        <v>82</v>
      </c>
      <c r="J6" s="1253"/>
      <c r="K6" s="1299"/>
      <c r="L6" s="1260"/>
      <c r="M6" s="1263"/>
      <c r="N6" s="1256" t="s">
        <v>37</v>
      </c>
      <c r="O6" s="1256"/>
      <c r="P6" s="1256"/>
      <c r="Q6" s="1256"/>
      <c r="R6" s="1256"/>
      <c r="S6" s="1256"/>
      <c r="T6" s="1256"/>
      <c r="U6" s="1256"/>
      <c r="V6" s="1256"/>
      <c r="W6" s="1256"/>
      <c r="X6" s="1256"/>
      <c r="Y6" s="1243"/>
      <c r="Z6" s="1268"/>
      <c r="AA6" s="1272"/>
      <c r="AB6" s="1273"/>
      <c r="AC6" s="1243"/>
      <c r="AD6" s="1246"/>
    </row>
    <row r="7" spans="1:36" s="12" customFormat="1" ht="34.5" customHeight="1" thickBot="1">
      <c r="A7" s="1290"/>
      <c r="B7" s="1244"/>
      <c r="C7" s="1293"/>
      <c r="D7" s="1250"/>
      <c r="E7" s="1251"/>
      <c r="F7" s="31" t="s">
        <v>117</v>
      </c>
      <c r="G7" s="1258" t="s">
        <v>116</v>
      </c>
      <c r="H7" s="1258"/>
      <c r="I7" s="1254"/>
      <c r="J7" s="1255"/>
      <c r="K7" s="1300"/>
      <c r="L7" s="1261"/>
      <c r="M7" s="1264"/>
      <c r="N7" s="1257"/>
      <c r="O7" s="1257"/>
      <c r="P7" s="1257"/>
      <c r="Q7" s="1257"/>
      <c r="R7" s="1257"/>
      <c r="S7" s="1257"/>
      <c r="T7" s="1257"/>
      <c r="U7" s="1257"/>
      <c r="V7" s="1257"/>
      <c r="W7" s="1257"/>
      <c r="X7" s="1257"/>
      <c r="Y7" s="1244"/>
      <c r="Z7" s="1269"/>
      <c r="AA7" s="1274"/>
      <c r="AB7" s="1275"/>
      <c r="AC7" s="1244"/>
      <c r="AD7" s="1247"/>
    </row>
    <row r="8" spans="1:36" ht="50.1" customHeight="1" thickBot="1">
      <c r="A8" s="1336">
        <v>3</v>
      </c>
      <c r="B8" s="1339">
        <v>2</v>
      </c>
      <c r="C8" s="1342">
        <f>SUM(D8)</f>
        <v>54</v>
      </c>
      <c r="D8" s="1206">
        <f>SUM(F8:H10,I8)</f>
        <v>54</v>
      </c>
      <c r="E8" s="1207"/>
      <c r="F8" s="1345">
        <v>29</v>
      </c>
      <c r="G8" s="1348">
        <v>5</v>
      </c>
      <c r="H8" s="1349"/>
      <c r="I8" s="1316">
        <v>20</v>
      </c>
      <c r="J8" s="1317"/>
      <c r="K8" s="1322">
        <v>72</v>
      </c>
      <c r="L8" s="1325" t="s">
        <v>2014</v>
      </c>
      <c r="M8" s="1326" t="s">
        <v>134</v>
      </c>
      <c r="N8" s="1329" t="str">
        <f>'Team 48 Hamlet'!O7</f>
        <v xml:space="preserve">حاجی اللہ بخش والی گلی کے گھر ، جھگی والی گلی کے گھر، مسجد حسن ،مسجد حسن کے سامنے والے گھر اور لنک کے گھر ،  مین روڈ رحمن سٹریٹ کے سیدھے ہاتھ والے گھر  مسجد عمر فاروق،نیو شالیمار کالونی مین روڈ کے گھر  بلوچ والی گلی کے گھر، فصیح اقبال والی گلی کے گھر ، مغل سٹریٹ والی گلی کے لنک کے گھر  ہوری زون سکول ،عمران کے گھر تک۔            </v>
      </c>
      <c r="O8" s="1330"/>
      <c r="P8" s="1330"/>
      <c r="Q8" s="1330"/>
      <c r="R8" s="1330"/>
      <c r="S8" s="1330"/>
      <c r="T8" s="1330"/>
      <c r="U8" s="1330"/>
      <c r="V8" s="1330"/>
      <c r="W8" s="1330"/>
      <c r="X8" s="1331"/>
      <c r="Y8" s="1333" t="s">
        <v>466</v>
      </c>
      <c r="Z8" s="1378" t="s">
        <v>28</v>
      </c>
      <c r="AA8" s="41" t="s">
        <v>129</v>
      </c>
      <c r="AB8" s="282"/>
      <c r="AC8" s="533" t="s">
        <v>462</v>
      </c>
      <c r="AD8" s="1301">
        <v>48</v>
      </c>
    </row>
    <row r="9" spans="1:36" ht="50.1" customHeight="1" thickBot="1">
      <c r="A9" s="1337"/>
      <c r="B9" s="1340"/>
      <c r="C9" s="1343"/>
      <c r="D9" s="1208"/>
      <c r="E9" s="1209"/>
      <c r="F9" s="1346"/>
      <c r="G9" s="1350"/>
      <c r="H9" s="1351"/>
      <c r="I9" s="1318"/>
      <c r="J9" s="1319"/>
      <c r="K9" s="1323"/>
      <c r="L9" s="1228"/>
      <c r="M9" s="1327"/>
      <c r="N9" s="1332"/>
      <c r="O9" s="1237"/>
      <c r="P9" s="1237"/>
      <c r="Q9" s="1237"/>
      <c r="R9" s="1237"/>
      <c r="S9" s="1237"/>
      <c r="T9" s="1237"/>
      <c r="U9" s="1237"/>
      <c r="V9" s="1237"/>
      <c r="W9" s="1237"/>
      <c r="X9" s="1238"/>
      <c r="Y9" s="1334"/>
      <c r="Z9" s="1366"/>
      <c r="AA9" s="99" t="s">
        <v>131</v>
      </c>
      <c r="AB9" s="282" t="s">
        <v>130</v>
      </c>
      <c r="AC9" s="42" t="s">
        <v>133</v>
      </c>
      <c r="AD9" s="1302"/>
    </row>
    <row r="10" spans="1:36" ht="50.1" customHeight="1" thickBot="1">
      <c r="A10" s="1338"/>
      <c r="B10" s="1341"/>
      <c r="C10" s="1344"/>
      <c r="D10" s="1210"/>
      <c r="E10" s="1211"/>
      <c r="F10" s="1347"/>
      <c r="G10" s="1352"/>
      <c r="H10" s="1353"/>
      <c r="I10" s="1320"/>
      <c r="J10" s="1321"/>
      <c r="K10" s="1324"/>
      <c r="L10" s="1229"/>
      <c r="M10" s="1328"/>
      <c r="N10" s="1304" t="s">
        <v>477</v>
      </c>
      <c r="O10" s="1305"/>
      <c r="P10" s="1306" t="s">
        <v>478</v>
      </c>
      <c r="Q10" s="1307"/>
      <c r="R10" s="1307"/>
      <c r="S10" s="1308"/>
      <c r="T10" s="1304" t="s">
        <v>479</v>
      </c>
      <c r="U10" s="1309"/>
      <c r="V10" s="1305"/>
      <c r="W10" s="1306" t="s">
        <v>480</v>
      </c>
      <c r="X10" s="1308"/>
      <c r="Y10" s="1335"/>
      <c r="Z10" s="1367"/>
      <c r="AA10" s="99" t="s">
        <v>132</v>
      </c>
      <c r="AB10" s="282"/>
      <c r="AC10" s="43">
        <v>3051390192</v>
      </c>
      <c r="AD10" s="1302"/>
    </row>
    <row r="11" spans="1:36" ht="50.1" customHeight="1">
      <c r="A11" s="1370">
        <v>0</v>
      </c>
      <c r="B11" s="1371">
        <v>2</v>
      </c>
      <c r="C11" s="1372">
        <f>SUM(D11)</f>
        <v>31</v>
      </c>
      <c r="D11" s="1373">
        <f>SUM(F11:H13,I11:J13)</f>
        <v>31</v>
      </c>
      <c r="E11" s="1374"/>
      <c r="F11" s="1375">
        <v>30</v>
      </c>
      <c r="G11" s="1376">
        <v>1</v>
      </c>
      <c r="H11" s="1377"/>
      <c r="I11" s="1397">
        <v>0</v>
      </c>
      <c r="J11" s="1398"/>
      <c r="K11" s="1354">
        <v>77</v>
      </c>
      <c r="L11" s="1227" t="s">
        <v>2015</v>
      </c>
      <c r="M11" s="1355" t="s">
        <v>134</v>
      </c>
      <c r="N11" s="1356" t="str">
        <f>'Team 48 Hamlet'!O10</f>
        <v xml:space="preserve">ایم آصف کے گھر سے چوہدری انوار الحق والی گلی کے گھر،  نادر عباس والی گلی کے گھر ،  ڈی بلاک پارک والے گھر ڈاکٹرشفیع والی گلی کے گھر ، واپڈا ٹاؤن  فیز 1 ڈی بلاک کی پہلی گلی کے آخر میں سیدھے ہاتھ والے گھر ،  واپڈا ٹاؤن  فیز 1 ڈی بلاک مین روڈ والے گھر ،  امیرزیب والی گلی کے گھر اکمل محمود کے گھر تک۔              </v>
      </c>
      <c r="O11" s="1357"/>
      <c r="P11" s="1357"/>
      <c r="Q11" s="1357"/>
      <c r="R11" s="1357"/>
      <c r="S11" s="1357"/>
      <c r="T11" s="1357"/>
      <c r="U11" s="1357"/>
      <c r="V11" s="1357"/>
      <c r="W11" s="1357"/>
      <c r="X11" s="1358"/>
      <c r="Y11" s="1362" t="s">
        <v>467</v>
      </c>
      <c r="Z11" s="1365" t="s">
        <v>30</v>
      </c>
      <c r="AA11" s="1310" t="s">
        <v>463</v>
      </c>
      <c r="AB11" s="1311"/>
      <c r="AC11" s="1312"/>
      <c r="AD11" s="1302"/>
    </row>
    <row r="12" spans="1:36" ht="50.1" customHeight="1">
      <c r="A12" s="1337"/>
      <c r="B12" s="1340"/>
      <c r="C12" s="1343"/>
      <c r="D12" s="1208"/>
      <c r="E12" s="1209"/>
      <c r="F12" s="1346"/>
      <c r="G12" s="1350"/>
      <c r="H12" s="1351"/>
      <c r="I12" s="1318"/>
      <c r="J12" s="1319"/>
      <c r="K12" s="1323"/>
      <c r="L12" s="1228"/>
      <c r="M12" s="1327"/>
      <c r="N12" s="1359"/>
      <c r="O12" s="1360"/>
      <c r="P12" s="1360"/>
      <c r="Q12" s="1360"/>
      <c r="R12" s="1360"/>
      <c r="S12" s="1360"/>
      <c r="T12" s="1360"/>
      <c r="U12" s="1360"/>
      <c r="V12" s="1360"/>
      <c r="W12" s="1360"/>
      <c r="X12" s="1361"/>
      <c r="Y12" s="1363"/>
      <c r="Z12" s="1366"/>
      <c r="AA12" s="41" t="s">
        <v>129</v>
      </c>
      <c r="AB12" s="45"/>
      <c r="AC12" s="534" t="s">
        <v>464</v>
      </c>
      <c r="AD12" s="1302"/>
    </row>
    <row r="13" spans="1:36" ht="50.1" customHeight="1">
      <c r="A13" s="1338"/>
      <c r="B13" s="1341"/>
      <c r="C13" s="1344"/>
      <c r="D13" s="1210"/>
      <c r="E13" s="1211"/>
      <c r="F13" s="1347"/>
      <c r="G13" s="1352"/>
      <c r="H13" s="1353"/>
      <c r="I13" s="1320"/>
      <c r="J13" s="1321"/>
      <c r="K13" s="1324"/>
      <c r="L13" s="1229"/>
      <c r="M13" s="1328"/>
      <c r="N13" s="1368" t="s">
        <v>982</v>
      </c>
      <c r="O13" s="1368"/>
      <c r="P13" s="1369" t="s">
        <v>478</v>
      </c>
      <c r="Q13" s="1369"/>
      <c r="R13" s="1369"/>
      <c r="S13" s="1369"/>
      <c r="T13" s="1368" t="s">
        <v>983</v>
      </c>
      <c r="U13" s="1368"/>
      <c r="V13" s="1368"/>
      <c r="W13" s="1369" t="s">
        <v>480</v>
      </c>
      <c r="X13" s="1369"/>
      <c r="Y13" s="1364"/>
      <c r="Z13" s="1367"/>
      <c r="AA13" s="99" t="s">
        <v>131</v>
      </c>
      <c r="AB13" s="45" t="s">
        <v>130</v>
      </c>
      <c r="AC13" s="75" t="s">
        <v>133</v>
      </c>
      <c r="AD13" s="1302"/>
    </row>
    <row r="14" spans="1:36" ht="50.1" customHeight="1">
      <c r="A14" s="1370">
        <v>1</v>
      </c>
      <c r="B14" s="1371">
        <v>3</v>
      </c>
      <c r="C14" s="1372">
        <f>SUM(D14)</f>
        <v>37</v>
      </c>
      <c r="D14" s="1373">
        <f>SUM(F14:H17,I14:I17)</f>
        <v>37</v>
      </c>
      <c r="E14" s="1374"/>
      <c r="F14" s="1375">
        <v>30</v>
      </c>
      <c r="G14" s="1376">
        <v>7</v>
      </c>
      <c r="H14" s="1377"/>
      <c r="I14" s="1397">
        <v>0</v>
      </c>
      <c r="J14" s="1398"/>
      <c r="K14" s="1354">
        <v>75</v>
      </c>
      <c r="L14" s="1381" t="s">
        <v>2016</v>
      </c>
      <c r="M14" s="1355" t="s">
        <v>134</v>
      </c>
      <c r="N14" s="1384" t="str">
        <f>'Team 48 Hamlet'!O28</f>
        <v xml:space="preserve">مظفر حسین کے گھر سے لے کر ملک یوسف والی گلی ،  محبوب والی گلی کے سیدھے ہاتھ والے گھر ، چوہدری رفیق والی گلی کے گھر، مختیار تھہیم والی گلی کے گھر، ڈاکڑ اظہر والی گلی کی گھر ، محبوب والی گلی کے گھر۔              </v>
      </c>
      <c r="O14" s="1385"/>
      <c r="P14" s="1385"/>
      <c r="Q14" s="1385"/>
      <c r="R14" s="1385"/>
      <c r="S14" s="1385"/>
      <c r="T14" s="1385"/>
      <c r="U14" s="1385"/>
      <c r="V14" s="1385"/>
      <c r="W14" s="1385"/>
      <c r="X14" s="1386"/>
      <c r="Y14" s="1362" t="s">
        <v>467</v>
      </c>
      <c r="Z14" s="1365" t="s">
        <v>31</v>
      </c>
      <c r="AA14" s="99" t="s">
        <v>132</v>
      </c>
      <c r="AB14" s="45" t="s">
        <v>130</v>
      </c>
      <c r="AC14" s="76">
        <v>3027600336</v>
      </c>
      <c r="AD14" s="1302"/>
    </row>
    <row r="15" spans="1:36" ht="50.1" customHeight="1">
      <c r="A15" s="1337"/>
      <c r="B15" s="1340"/>
      <c r="C15" s="1343"/>
      <c r="D15" s="1208"/>
      <c r="E15" s="1209"/>
      <c r="F15" s="1346"/>
      <c r="G15" s="1350"/>
      <c r="H15" s="1351"/>
      <c r="I15" s="1318"/>
      <c r="J15" s="1319"/>
      <c r="K15" s="1323"/>
      <c r="L15" s="1382"/>
      <c r="M15" s="1327"/>
      <c r="N15" s="1387"/>
      <c r="O15" s="1388"/>
      <c r="P15" s="1388"/>
      <c r="Q15" s="1388"/>
      <c r="R15" s="1388"/>
      <c r="S15" s="1388"/>
      <c r="T15" s="1388"/>
      <c r="U15" s="1388"/>
      <c r="V15" s="1388"/>
      <c r="W15" s="1388"/>
      <c r="X15" s="1389"/>
      <c r="Y15" s="1363"/>
      <c r="Z15" s="1366"/>
      <c r="AA15" s="1313" t="s">
        <v>465</v>
      </c>
      <c r="AB15" s="1314"/>
      <c r="AC15" s="1315"/>
      <c r="AD15" s="1303"/>
      <c r="AF15" s="40"/>
      <c r="AG15" s="40"/>
      <c r="AH15" s="40"/>
      <c r="AI15" s="40"/>
      <c r="AJ15" s="40"/>
    </row>
    <row r="16" spans="1:36" ht="50.1" customHeight="1">
      <c r="A16" s="1337"/>
      <c r="B16" s="1340"/>
      <c r="C16" s="1343"/>
      <c r="D16" s="1208"/>
      <c r="E16" s="1209"/>
      <c r="F16" s="1346"/>
      <c r="G16" s="1350"/>
      <c r="H16" s="1351"/>
      <c r="I16" s="1318"/>
      <c r="J16" s="1319"/>
      <c r="K16" s="1323"/>
      <c r="L16" s="1382"/>
      <c r="M16" s="1327"/>
      <c r="N16" s="1390"/>
      <c r="O16" s="1391"/>
      <c r="P16" s="1391"/>
      <c r="Q16" s="1391"/>
      <c r="R16" s="1391"/>
      <c r="S16" s="1391"/>
      <c r="T16" s="1391"/>
      <c r="U16" s="1391"/>
      <c r="V16" s="1391"/>
      <c r="W16" s="1391"/>
      <c r="X16" s="1392"/>
      <c r="Y16" s="1363"/>
      <c r="Z16" s="1366"/>
      <c r="AA16" s="1379">
        <v>0.3125</v>
      </c>
      <c r="AB16" s="1380"/>
      <c r="AC16" s="104"/>
      <c r="AD16" s="105" t="s">
        <v>150</v>
      </c>
      <c r="AF16" s="40"/>
      <c r="AG16" s="40"/>
      <c r="AH16" s="40"/>
      <c r="AI16" s="40"/>
      <c r="AJ16" s="40"/>
    </row>
    <row r="17" spans="1:36" ht="50.1" customHeight="1" thickBot="1">
      <c r="A17" s="1338"/>
      <c r="B17" s="1341"/>
      <c r="C17" s="1394"/>
      <c r="D17" s="1395"/>
      <c r="E17" s="1396"/>
      <c r="F17" s="1347"/>
      <c r="G17" s="1352"/>
      <c r="H17" s="1353"/>
      <c r="I17" s="1320"/>
      <c r="J17" s="1321"/>
      <c r="K17" s="1324"/>
      <c r="L17" s="1383"/>
      <c r="M17" s="1328"/>
      <c r="N17" s="1368" t="s">
        <v>984</v>
      </c>
      <c r="O17" s="1368"/>
      <c r="P17" s="1369" t="s">
        <v>478</v>
      </c>
      <c r="Q17" s="1369"/>
      <c r="R17" s="1369"/>
      <c r="S17" s="1369"/>
      <c r="T17" s="1368" t="s">
        <v>985</v>
      </c>
      <c r="U17" s="1368"/>
      <c r="V17" s="1368"/>
      <c r="W17" s="1369" t="s">
        <v>480</v>
      </c>
      <c r="X17" s="1369"/>
      <c r="Y17" s="1393"/>
      <c r="Z17" s="1367"/>
      <c r="AA17" s="1379">
        <v>0.625</v>
      </c>
      <c r="AB17" s="1380"/>
      <c r="AC17" s="104"/>
      <c r="AD17" s="105" t="s">
        <v>151</v>
      </c>
    </row>
    <row r="18" spans="1:36" s="40" customFormat="1" ht="18.75" customHeight="1">
      <c r="A18" s="1424">
        <f>SUM(A8:A17)</f>
        <v>4</v>
      </c>
      <c r="B18" s="1426">
        <f>SUM(B8:B17)</f>
        <v>7</v>
      </c>
      <c r="C18" s="1426">
        <f>SUM(C8:C17)</f>
        <v>122</v>
      </c>
      <c r="D18" s="1410">
        <f>SUM(D8:E17)</f>
        <v>122</v>
      </c>
      <c r="E18" s="1411"/>
      <c r="F18" s="1426">
        <f>SUM(F14,F11,F8,)</f>
        <v>89</v>
      </c>
      <c r="G18" s="1410">
        <f>SUM(G8:H17)</f>
        <v>13</v>
      </c>
      <c r="H18" s="1411"/>
      <c r="I18" s="1410">
        <f>SUM(I8,I11:I13,I14:I17)</f>
        <v>20</v>
      </c>
      <c r="J18" s="1411"/>
      <c r="K18" s="288" t="s">
        <v>79</v>
      </c>
      <c r="L18" s="289"/>
      <c r="M18" s="290" t="s">
        <v>25</v>
      </c>
      <c r="N18" s="290" t="s">
        <v>38</v>
      </c>
      <c r="O18" s="1414" t="s">
        <v>78</v>
      </c>
      <c r="P18" s="1415"/>
      <c r="Q18" s="1418">
        <v>15</v>
      </c>
      <c r="R18" s="1419"/>
      <c r="S18" s="1418" t="s">
        <v>77</v>
      </c>
      <c r="T18" s="1420"/>
      <c r="U18" s="1419"/>
      <c r="V18" s="1422">
        <f>ROUNDUP(C18/20,0)</f>
        <v>7</v>
      </c>
      <c r="W18" s="1399" t="s">
        <v>76</v>
      </c>
      <c r="X18" s="1399">
        <v>2</v>
      </c>
      <c r="Y18" s="1401" t="s">
        <v>75</v>
      </c>
      <c r="Z18" s="1403">
        <v>2</v>
      </c>
      <c r="AA18" s="1404" t="s">
        <v>74</v>
      </c>
      <c r="AB18" s="291"/>
      <c r="AC18" s="1406" t="s">
        <v>73</v>
      </c>
      <c r="AD18" s="1407"/>
      <c r="AF18" s="8"/>
      <c r="AG18" s="8"/>
      <c r="AH18" s="8"/>
      <c r="AI18" s="8"/>
      <c r="AJ18" s="8"/>
    </row>
    <row r="19" spans="1:36" s="40" customFormat="1" ht="21" customHeight="1" thickBot="1">
      <c r="A19" s="1425"/>
      <c r="B19" s="1427"/>
      <c r="C19" s="1427"/>
      <c r="D19" s="1412"/>
      <c r="E19" s="1413"/>
      <c r="F19" s="1427"/>
      <c r="G19" s="1412"/>
      <c r="H19" s="1413"/>
      <c r="I19" s="1412"/>
      <c r="J19" s="1413"/>
      <c r="K19" s="292">
        <f>SUM(K8:K17)</f>
        <v>224</v>
      </c>
      <c r="L19" s="293"/>
      <c r="M19" s="56"/>
      <c r="N19" s="56"/>
      <c r="O19" s="1416"/>
      <c r="P19" s="1417"/>
      <c r="Q19" s="1416"/>
      <c r="R19" s="1417"/>
      <c r="S19" s="1416"/>
      <c r="T19" s="1421"/>
      <c r="U19" s="1417"/>
      <c r="V19" s="1423"/>
      <c r="W19" s="1400"/>
      <c r="X19" s="1400"/>
      <c r="Y19" s="1402"/>
      <c r="Z19" s="1402"/>
      <c r="AA19" s="1405"/>
      <c r="AB19" s="294"/>
      <c r="AC19" s="1408"/>
      <c r="AD19" s="1409"/>
      <c r="AF19" s="57" t="s">
        <v>129</v>
      </c>
      <c r="AG19" s="45" t="s">
        <v>130</v>
      </c>
      <c r="AH19" s="98"/>
      <c r="AI19" s="8"/>
      <c r="AJ19" s="8"/>
    </row>
    <row r="20" spans="1:36" ht="28.5" customHeight="1" thickBot="1">
      <c r="A20" s="1167" t="s">
        <v>40</v>
      </c>
      <c r="B20" s="1168"/>
      <c r="C20" s="1169"/>
      <c r="D20" s="1170" t="s">
        <v>307</v>
      </c>
      <c r="E20" s="1171"/>
      <c r="F20" s="1171"/>
      <c r="G20" s="1171"/>
      <c r="H20" s="1171"/>
      <c r="I20" s="1171"/>
      <c r="J20" s="1171"/>
      <c r="K20" s="1172"/>
      <c r="L20" s="1173" t="s">
        <v>308</v>
      </c>
      <c r="M20" s="1174"/>
      <c r="N20" s="1174"/>
      <c r="O20" s="1174"/>
      <c r="P20" s="1174"/>
      <c r="Q20" s="1174"/>
      <c r="R20" s="1174"/>
      <c r="S20" s="1174"/>
      <c r="T20" s="1174"/>
      <c r="U20" s="1175"/>
      <c r="V20" s="1176" t="s">
        <v>309</v>
      </c>
      <c r="W20" s="1177"/>
      <c r="X20" s="1177"/>
      <c r="Y20" s="1177"/>
      <c r="Z20" s="1177"/>
      <c r="AA20" s="1177"/>
      <c r="AB20" s="1177"/>
      <c r="AC20" s="1177"/>
      <c r="AD20" s="1178"/>
    </row>
    <row r="21" spans="1:36" ht="24.75" customHeight="1">
      <c r="A21" s="1179" t="s">
        <v>42</v>
      </c>
      <c r="B21" s="1180"/>
      <c r="C21" s="1180"/>
      <c r="D21" s="1180"/>
      <c r="E21" s="1180"/>
      <c r="F21" s="1180"/>
      <c r="G21" s="1180"/>
      <c r="H21" s="1180"/>
      <c r="I21" s="1180"/>
      <c r="J21" s="1180"/>
      <c r="K21" s="1181"/>
      <c r="L21" s="1179"/>
      <c r="M21" s="1181"/>
      <c r="N21" s="1188" t="s">
        <v>310</v>
      </c>
      <c r="O21" s="1189"/>
      <c r="P21" s="1189"/>
      <c r="Q21" s="1189"/>
      <c r="R21" s="1189"/>
      <c r="S21" s="1189"/>
      <c r="T21" s="1189"/>
      <c r="U21" s="1189"/>
      <c r="V21" s="1189"/>
      <c r="W21" s="1189"/>
      <c r="X21" s="1189"/>
      <c r="Y21" s="1189"/>
      <c r="Z21" s="1189"/>
      <c r="AA21" s="1189"/>
      <c r="AB21" s="1189"/>
      <c r="AC21" s="1189"/>
      <c r="AD21" s="1190"/>
    </row>
    <row r="22" spans="1:36" ht="45" customHeight="1">
      <c r="A22" s="1182"/>
      <c r="B22" s="1183"/>
      <c r="C22" s="1183"/>
      <c r="D22" s="1183"/>
      <c r="E22" s="1183"/>
      <c r="F22" s="1183"/>
      <c r="G22" s="1183"/>
      <c r="H22" s="1183"/>
      <c r="I22" s="1183"/>
      <c r="J22" s="1183"/>
      <c r="K22" s="1184"/>
      <c r="L22" s="1182"/>
      <c r="M22" s="1184"/>
      <c r="N22" s="1191" t="s">
        <v>311</v>
      </c>
      <c r="O22" s="1192"/>
      <c r="P22" s="1192"/>
      <c r="Q22" s="1192"/>
      <c r="R22" s="1192"/>
      <c r="S22" s="1192"/>
      <c r="T22" s="1192"/>
      <c r="U22" s="1192"/>
      <c r="V22" s="1192"/>
      <c r="W22" s="1192"/>
      <c r="X22" s="1192"/>
      <c r="Y22" s="1192"/>
      <c r="Z22" s="1192"/>
      <c r="AA22" s="1192"/>
      <c r="AB22" s="1192"/>
      <c r="AC22" s="1192"/>
      <c r="AD22" s="1193"/>
    </row>
    <row r="23" spans="1:36" ht="24.75" customHeight="1" thickBot="1">
      <c r="A23" s="1185"/>
      <c r="B23" s="1186"/>
      <c r="C23" s="1186"/>
      <c r="D23" s="1186"/>
      <c r="E23" s="1186"/>
      <c r="F23" s="1186"/>
      <c r="G23" s="1186"/>
      <c r="H23" s="1186"/>
      <c r="I23" s="1186"/>
      <c r="J23" s="1186"/>
      <c r="K23" s="1187"/>
      <c r="L23" s="1185"/>
      <c r="M23" s="1187"/>
      <c r="N23" s="1194" t="s">
        <v>312</v>
      </c>
      <c r="O23" s="1195"/>
      <c r="P23" s="1195"/>
      <c r="Q23" s="1195"/>
      <c r="R23" s="1195"/>
      <c r="S23" s="1195"/>
      <c r="T23" s="1195"/>
      <c r="U23" s="1195"/>
      <c r="V23" s="1195"/>
      <c r="W23" s="1195"/>
      <c r="X23" s="1195"/>
      <c r="Y23" s="1195"/>
      <c r="Z23" s="1195"/>
      <c r="AA23" s="1195"/>
      <c r="AB23" s="1195"/>
      <c r="AC23" s="1195"/>
      <c r="AD23" s="1196"/>
    </row>
    <row r="24" spans="1:36" ht="46.9" customHeight="1">
      <c r="A24" s="1197">
        <v>0</v>
      </c>
      <c r="B24" s="1200">
        <v>1</v>
      </c>
      <c r="C24" s="1203">
        <f>SUM(D24)</f>
        <v>45</v>
      </c>
      <c r="D24" s="1206">
        <f>SUM(F24:H26,I24)</f>
        <v>45</v>
      </c>
      <c r="E24" s="1207"/>
      <c r="F24" s="1212">
        <v>39</v>
      </c>
      <c r="G24" s="1215">
        <v>6</v>
      </c>
      <c r="H24" s="1216"/>
      <c r="I24" s="1206">
        <v>0</v>
      </c>
      <c r="J24" s="1207"/>
      <c r="K24" s="1221">
        <f>'Team 49 Hamlet'!D25</f>
        <v>79</v>
      </c>
      <c r="L24" s="1325" t="s">
        <v>2017</v>
      </c>
      <c r="M24" s="1447" t="s">
        <v>134</v>
      </c>
      <c r="N24" s="1450" t="str">
        <f>'Team 49 Hamlet'!O7</f>
        <v xml:space="preserve">جام نیاز والے گھر کے سائیڈ والے گھر  ڈاکڑ اشفیع بھٹی والی گلی کے گھر، ہوری زون سکول کی بیک سائیڈ والے گھر، سید محتشام الحق والی گلی کے گھر، ایم ابراہیم کے گھر کے سائیڈ والے گھر، واپڈا ٹاؤن  ڈی بلاک  مین پارک کے سامنے والی گلی کے گھر مسجد عمر فاروق والی سائیڈ کےگھر فہد شبیر کے گھر تک۔             </v>
      </c>
      <c r="O24" s="1330"/>
      <c r="P24" s="1330"/>
      <c r="Q24" s="1330"/>
      <c r="R24" s="1330"/>
      <c r="S24" s="1330"/>
      <c r="T24" s="1330"/>
      <c r="U24" s="1330"/>
      <c r="V24" s="1330"/>
      <c r="W24" s="1330"/>
      <c r="X24" s="1331"/>
      <c r="Y24" s="1451" t="str">
        <f>'Team 49 Hamlet'!B5</f>
        <v>واپڈا ٹاؤن  ڈی بلاک</v>
      </c>
      <c r="Z24" s="1378" t="s">
        <v>28</v>
      </c>
      <c r="AA24" s="41" t="s">
        <v>129</v>
      </c>
      <c r="AB24" s="45" t="s">
        <v>130</v>
      </c>
      <c r="AC24" s="213" t="s">
        <v>183</v>
      </c>
      <c r="AD24" s="1301">
        <v>49</v>
      </c>
      <c r="AF24" s="1430" t="s">
        <v>146</v>
      </c>
      <c r="AG24" s="1431"/>
      <c r="AH24" s="1432"/>
    </row>
    <row r="25" spans="1:36" ht="46.9" customHeight="1">
      <c r="A25" s="1198"/>
      <c r="B25" s="1201"/>
      <c r="C25" s="1204"/>
      <c r="D25" s="1208"/>
      <c r="E25" s="1209"/>
      <c r="F25" s="1213"/>
      <c r="G25" s="1217"/>
      <c r="H25" s="1218"/>
      <c r="I25" s="1208"/>
      <c r="J25" s="1209"/>
      <c r="K25" s="1222"/>
      <c r="L25" s="1228"/>
      <c r="M25" s="1448"/>
      <c r="N25" s="1233"/>
      <c r="O25" s="1234"/>
      <c r="P25" s="1234"/>
      <c r="Q25" s="1234"/>
      <c r="R25" s="1234"/>
      <c r="S25" s="1234"/>
      <c r="T25" s="1234"/>
      <c r="U25" s="1234"/>
      <c r="V25" s="1234"/>
      <c r="W25" s="1234"/>
      <c r="X25" s="1235"/>
      <c r="Y25" s="1240"/>
      <c r="Z25" s="1366"/>
      <c r="AA25" s="564" t="s">
        <v>131</v>
      </c>
      <c r="AB25" s="45" t="s">
        <v>130</v>
      </c>
      <c r="AC25" s="75"/>
      <c r="AD25" s="1302"/>
    </row>
    <row r="26" spans="1:36" ht="46.9" customHeight="1">
      <c r="A26" s="1199"/>
      <c r="B26" s="1202"/>
      <c r="C26" s="1205"/>
      <c r="D26" s="1210"/>
      <c r="E26" s="1211"/>
      <c r="F26" s="1214"/>
      <c r="G26" s="1219"/>
      <c r="H26" s="1220"/>
      <c r="I26" s="1210"/>
      <c r="J26" s="1211"/>
      <c r="K26" s="1223"/>
      <c r="L26" s="1229"/>
      <c r="M26" s="1449"/>
      <c r="N26" s="1433" t="s">
        <v>962</v>
      </c>
      <c r="O26" s="1434"/>
      <c r="P26" s="1435" t="s">
        <v>478</v>
      </c>
      <c r="Q26" s="1436"/>
      <c r="R26" s="1436"/>
      <c r="S26" s="1437"/>
      <c r="T26" s="1438" t="s">
        <v>963</v>
      </c>
      <c r="U26" s="1439"/>
      <c r="V26" s="1440"/>
      <c r="W26" s="1441" t="s">
        <v>29</v>
      </c>
      <c r="X26" s="1442"/>
      <c r="Y26" s="1241"/>
      <c r="Z26" s="1367"/>
      <c r="AA26" s="564" t="s">
        <v>132</v>
      </c>
      <c r="AB26" s="45"/>
      <c r="AC26" s="563" t="s">
        <v>968</v>
      </c>
      <c r="AD26" s="1302"/>
    </row>
    <row r="27" spans="1:36" ht="46.9" customHeight="1">
      <c r="A27" s="1443">
        <v>0</v>
      </c>
      <c r="B27" s="1444">
        <v>0</v>
      </c>
      <c r="C27" s="1445">
        <f>SUM(D27)</f>
        <v>51</v>
      </c>
      <c r="D27" s="1373">
        <f>SUM(F27:H29,I27:J29)</f>
        <v>51</v>
      </c>
      <c r="E27" s="1374"/>
      <c r="F27" s="1446">
        <v>46</v>
      </c>
      <c r="G27" s="1224">
        <v>5</v>
      </c>
      <c r="H27" s="1225"/>
      <c r="I27" s="557">
        <v>0</v>
      </c>
      <c r="J27" s="283"/>
      <c r="K27" s="1226">
        <f>'Team 49 Hamlet'!K25</f>
        <v>77</v>
      </c>
      <c r="L27" s="1227" t="s">
        <v>2018</v>
      </c>
      <c r="M27" s="1230" t="s">
        <v>134</v>
      </c>
      <c r="N27" s="1233" t="str">
        <f>'Team 49 Hamlet'!O10</f>
        <v xml:space="preserve">ایم طلحہ کے گھر کی سائیڈ والے گھر، رانا جعفر والی گلی کے گھر، رانا اعجاز والی گلی کے گھر ، عبدالرحیم والی  گلی کے گھر ، الف ۔۔ والا ہاؤس کے گھر کی سائیڈ والے گھر، ڈی بلاک مین پارک کی سائیڈوالے گھر ،  افضل مہار کی گلی کے گھر۔             </v>
      </c>
      <c r="O27" s="1234"/>
      <c r="P27" s="1234"/>
      <c r="Q27" s="1234"/>
      <c r="R27" s="1234"/>
      <c r="S27" s="1234"/>
      <c r="T27" s="1234"/>
      <c r="U27" s="1234"/>
      <c r="V27" s="1234"/>
      <c r="W27" s="1234"/>
      <c r="X27" s="1235"/>
      <c r="Y27" s="1239" t="str">
        <f>'Team 49 Hamlet'!I5</f>
        <v>واپڈا ٹاؤن  ڈی بلاک</v>
      </c>
      <c r="Z27" s="1365" t="s">
        <v>30</v>
      </c>
      <c r="AA27" s="1452" t="s">
        <v>241</v>
      </c>
      <c r="AB27" s="1453"/>
      <c r="AC27" s="1454"/>
      <c r="AD27" s="1302"/>
    </row>
    <row r="28" spans="1:36" ht="46.9" customHeight="1">
      <c r="A28" s="1198"/>
      <c r="B28" s="1201"/>
      <c r="C28" s="1204"/>
      <c r="D28" s="1208"/>
      <c r="E28" s="1209"/>
      <c r="F28" s="1213"/>
      <c r="G28" s="1217"/>
      <c r="H28" s="1218"/>
      <c r="I28" s="284"/>
      <c r="J28" s="285"/>
      <c r="K28" s="1222"/>
      <c r="L28" s="1228"/>
      <c r="M28" s="1231"/>
      <c r="N28" s="1236"/>
      <c r="O28" s="1237"/>
      <c r="P28" s="1237"/>
      <c r="Q28" s="1237"/>
      <c r="R28" s="1237"/>
      <c r="S28" s="1237"/>
      <c r="T28" s="1237"/>
      <c r="U28" s="1237"/>
      <c r="V28" s="1237"/>
      <c r="W28" s="1237"/>
      <c r="X28" s="1238"/>
      <c r="Y28" s="1240"/>
      <c r="Z28" s="1366"/>
      <c r="AA28" s="41" t="s">
        <v>129</v>
      </c>
      <c r="AB28" s="44"/>
      <c r="AC28" s="565" t="s">
        <v>969</v>
      </c>
      <c r="AD28" s="1302"/>
    </row>
    <row r="29" spans="1:36" ht="46.9" customHeight="1">
      <c r="A29" s="1199"/>
      <c r="B29" s="1202"/>
      <c r="C29" s="1205"/>
      <c r="D29" s="1210"/>
      <c r="E29" s="1211"/>
      <c r="F29" s="1214"/>
      <c r="G29" s="1219"/>
      <c r="H29" s="1220"/>
      <c r="I29" s="286"/>
      <c r="J29" s="287"/>
      <c r="K29" s="1223"/>
      <c r="L29" s="1229"/>
      <c r="M29" s="1232"/>
      <c r="N29" s="1428" t="s">
        <v>964</v>
      </c>
      <c r="O29" s="1428"/>
      <c r="P29" s="1369" t="s">
        <v>478</v>
      </c>
      <c r="Q29" s="1369"/>
      <c r="R29" s="1369"/>
      <c r="S29" s="1369"/>
      <c r="T29" s="1429" t="s">
        <v>965</v>
      </c>
      <c r="U29" s="1429"/>
      <c r="V29" s="1429"/>
      <c r="W29" s="1369" t="s">
        <v>480</v>
      </c>
      <c r="X29" s="1369"/>
      <c r="Y29" s="1241"/>
      <c r="Z29" s="1367"/>
      <c r="AA29" s="564" t="s">
        <v>131</v>
      </c>
      <c r="AB29" s="45" t="s">
        <v>130</v>
      </c>
      <c r="AC29" s="75" t="s">
        <v>133</v>
      </c>
      <c r="AD29" s="1302"/>
    </row>
    <row r="30" spans="1:36" ht="46.9" customHeight="1">
      <c r="A30" s="1443">
        <v>0</v>
      </c>
      <c r="B30" s="1444">
        <v>0</v>
      </c>
      <c r="C30" s="1445">
        <f>SUM(D30)</f>
        <v>33</v>
      </c>
      <c r="D30" s="1373">
        <f>SUM(F30:H33,I30:I33)</f>
        <v>33</v>
      </c>
      <c r="E30" s="1374"/>
      <c r="F30" s="1446">
        <v>32</v>
      </c>
      <c r="G30" s="1224">
        <v>1</v>
      </c>
      <c r="H30" s="1225"/>
      <c r="I30" s="91"/>
      <c r="J30" s="558"/>
      <c r="K30" s="1226">
        <f>'Team 49 Hamlet'!D46</f>
        <v>74</v>
      </c>
      <c r="L30" s="1458" t="s">
        <v>986</v>
      </c>
      <c r="M30" s="1230" t="s">
        <v>134</v>
      </c>
      <c r="N30" s="1462" t="str">
        <f>'Team 49 Hamlet'!O28</f>
        <v xml:space="preserve">رانا ہاؤس والی گلی کے  گھر ، مین گلی ڈی بلاک کے دائیں سائیڈ والے گھر ، واپڈا ٹاؤن فیز  1 مین روڈ ڈی بلاک کی گھر،  بزدار ہاؤس کےگھر کی سائیڈ والے گھر ، حاجی والی گلی کے گھر ، آشیانہ ہاؤس والی گلی کے گھر ، ڈی بلاک روڈ کے دائیں ہاتھ والے گھر شوکت علی کی گلی کے گھر انور حیدر کے گھر تک۔            </v>
      </c>
      <c r="O30" s="1463"/>
      <c r="P30" s="1463"/>
      <c r="Q30" s="1463"/>
      <c r="R30" s="1463"/>
      <c r="S30" s="1463"/>
      <c r="T30" s="1463"/>
      <c r="U30" s="1463"/>
      <c r="V30" s="1463"/>
      <c r="W30" s="1463"/>
      <c r="X30" s="1464"/>
      <c r="Y30" s="1467" t="str">
        <f>'Team 49 Hamlet'!B26</f>
        <v>واپڈا ٹاؤن  ڈی بلاک</v>
      </c>
      <c r="Z30" s="1470" t="s">
        <v>31</v>
      </c>
      <c r="AA30" s="564" t="s">
        <v>132</v>
      </c>
      <c r="AB30" s="45" t="s">
        <v>130</v>
      </c>
      <c r="AC30" s="46" t="s">
        <v>242</v>
      </c>
      <c r="AD30" s="1302"/>
    </row>
    <row r="31" spans="1:36" ht="39.950000000000003" customHeight="1">
      <c r="A31" s="1198"/>
      <c r="B31" s="1201"/>
      <c r="C31" s="1204"/>
      <c r="D31" s="1208"/>
      <c r="E31" s="1209"/>
      <c r="F31" s="1213"/>
      <c r="G31" s="1217"/>
      <c r="H31" s="1218"/>
      <c r="I31" s="559">
        <v>0</v>
      </c>
      <c r="J31" s="560"/>
      <c r="K31" s="1222"/>
      <c r="L31" s="1459"/>
      <c r="M31" s="1231"/>
      <c r="N31" s="1448"/>
      <c r="O31" s="1388"/>
      <c r="P31" s="1388"/>
      <c r="Q31" s="1388"/>
      <c r="R31" s="1388"/>
      <c r="S31" s="1388"/>
      <c r="T31" s="1388"/>
      <c r="U31" s="1388"/>
      <c r="V31" s="1388"/>
      <c r="W31" s="1388"/>
      <c r="X31" s="1465"/>
      <c r="Y31" s="1468"/>
      <c r="Z31" s="1471"/>
      <c r="AA31" s="1430" t="s">
        <v>243</v>
      </c>
      <c r="AB31" s="1431"/>
      <c r="AC31" s="1432"/>
      <c r="AD31" s="1303"/>
      <c r="AF31" s="40"/>
      <c r="AG31" s="40"/>
      <c r="AH31" s="40"/>
      <c r="AI31" s="40"/>
      <c r="AJ31" s="40"/>
    </row>
    <row r="32" spans="1:36" ht="46.9" customHeight="1">
      <c r="A32" s="1198"/>
      <c r="B32" s="1201"/>
      <c r="C32" s="1204"/>
      <c r="D32" s="1208"/>
      <c r="E32" s="1209"/>
      <c r="F32" s="1213"/>
      <c r="G32" s="1217"/>
      <c r="H32" s="1218"/>
      <c r="I32" s="559"/>
      <c r="J32" s="560"/>
      <c r="K32" s="1222"/>
      <c r="L32" s="1459"/>
      <c r="M32" s="1231"/>
      <c r="N32" s="1449"/>
      <c r="O32" s="1391"/>
      <c r="P32" s="1391"/>
      <c r="Q32" s="1391"/>
      <c r="R32" s="1391"/>
      <c r="S32" s="1391"/>
      <c r="T32" s="1391"/>
      <c r="U32" s="1391"/>
      <c r="V32" s="1391"/>
      <c r="W32" s="1391"/>
      <c r="X32" s="1466"/>
      <c r="Y32" s="1468"/>
      <c r="Z32" s="1471"/>
      <c r="AA32" s="1379"/>
      <c r="AB32" s="1380"/>
      <c r="AC32" s="104"/>
      <c r="AD32" s="105" t="s">
        <v>150</v>
      </c>
      <c r="AF32" s="40"/>
      <c r="AG32" s="40"/>
      <c r="AH32" s="40"/>
      <c r="AI32" s="40"/>
      <c r="AJ32" s="40"/>
    </row>
    <row r="33" spans="1:36" ht="24.4" customHeight="1">
      <c r="A33" s="1473"/>
      <c r="B33" s="1474"/>
      <c r="C33" s="1475"/>
      <c r="D33" s="1395"/>
      <c r="E33" s="1396"/>
      <c r="F33" s="1476"/>
      <c r="G33" s="1477"/>
      <c r="H33" s="1478"/>
      <c r="I33" s="561"/>
      <c r="J33" s="562"/>
      <c r="K33" s="1457"/>
      <c r="L33" s="1460"/>
      <c r="M33" s="1461"/>
      <c r="N33" s="1455" t="s">
        <v>966</v>
      </c>
      <c r="O33" s="1455"/>
      <c r="P33" s="1369" t="s">
        <v>478</v>
      </c>
      <c r="Q33" s="1369"/>
      <c r="R33" s="1369"/>
      <c r="S33" s="1369"/>
      <c r="T33" s="1456" t="s">
        <v>967</v>
      </c>
      <c r="U33" s="1456"/>
      <c r="V33" s="1456"/>
      <c r="W33" s="1369" t="s">
        <v>480</v>
      </c>
      <c r="X33" s="1369"/>
      <c r="Y33" s="1469"/>
      <c r="Z33" s="1472"/>
      <c r="AA33" s="1379"/>
      <c r="AB33" s="1380"/>
      <c r="AC33" s="104"/>
      <c r="AD33" s="105" t="s">
        <v>151</v>
      </c>
    </row>
    <row r="34" spans="1:36" s="40" customFormat="1" ht="45.95" customHeight="1">
      <c r="A34" s="1424">
        <f>SUM(A24:A33)</f>
        <v>0</v>
      </c>
      <c r="B34" s="1426">
        <f>SUM(B24:B33)</f>
        <v>1</v>
      </c>
      <c r="C34" s="1426">
        <f>SUM(C24:C33)</f>
        <v>129</v>
      </c>
      <c r="D34" s="1410">
        <f>SUM(D24:E33)</f>
        <v>129</v>
      </c>
      <c r="E34" s="1411"/>
      <c r="F34" s="1426">
        <f>SUM(F24:F33)</f>
        <v>117</v>
      </c>
      <c r="G34" s="1410">
        <f>SUM(G24:H33)</f>
        <v>12</v>
      </c>
      <c r="H34" s="1411"/>
      <c r="I34" s="1479">
        <f>SUM(I24:J33)</f>
        <v>0</v>
      </c>
      <c r="J34" s="1480"/>
      <c r="K34" s="288" t="s">
        <v>79</v>
      </c>
      <c r="L34" s="289"/>
      <c r="M34" s="290" t="s">
        <v>25</v>
      </c>
      <c r="N34" s="290" t="s">
        <v>38</v>
      </c>
      <c r="O34" s="1481" t="s">
        <v>78</v>
      </c>
      <c r="P34" s="1482"/>
      <c r="Q34" s="1481">
        <v>15</v>
      </c>
      <c r="R34" s="1482"/>
      <c r="S34" s="1481" t="s">
        <v>77</v>
      </c>
      <c r="T34" s="1483"/>
      <c r="U34" s="1482"/>
      <c r="V34" s="1484">
        <f>ROUNDUP(C34/20,0)</f>
        <v>7</v>
      </c>
      <c r="W34" s="1355" t="s">
        <v>76</v>
      </c>
      <c r="X34" s="1355">
        <v>2</v>
      </c>
      <c r="Y34" s="1403" t="s">
        <v>75</v>
      </c>
      <c r="Z34" s="1403">
        <v>2</v>
      </c>
      <c r="AA34" s="1404" t="s">
        <v>74</v>
      </c>
      <c r="AB34" s="291"/>
      <c r="AC34" s="1406" t="s">
        <v>73</v>
      </c>
      <c r="AD34" s="1407"/>
      <c r="AF34" s="8"/>
      <c r="AG34" s="8"/>
      <c r="AH34" s="8"/>
      <c r="AI34" s="8"/>
      <c r="AJ34" s="8"/>
    </row>
    <row r="35" spans="1:36" s="40" customFormat="1" ht="21" customHeight="1" thickBot="1">
      <c r="A35" s="1425"/>
      <c r="B35" s="1427"/>
      <c r="C35" s="1427"/>
      <c r="D35" s="1412"/>
      <c r="E35" s="1413"/>
      <c r="F35" s="1427"/>
      <c r="G35" s="1412"/>
      <c r="H35" s="1413"/>
      <c r="I35" s="1412"/>
      <c r="J35" s="1413"/>
      <c r="K35" s="292">
        <f>SUM(K24:K33)</f>
        <v>230</v>
      </c>
      <c r="L35" s="293"/>
      <c r="M35" s="56">
        <f>SUM(F34,I34)</f>
        <v>117</v>
      </c>
      <c r="N35" s="56">
        <f>G34/2</f>
        <v>6</v>
      </c>
      <c r="O35" s="1416"/>
      <c r="P35" s="1417"/>
      <c r="Q35" s="1416"/>
      <c r="R35" s="1417"/>
      <c r="S35" s="1416"/>
      <c r="T35" s="1421"/>
      <c r="U35" s="1417"/>
      <c r="V35" s="1423"/>
      <c r="W35" s="1400"/>
      <c r="X35" s="1400"/>
      <c r="Y35" s="1402"/>
      <c r="Z35" s="1402"/>
      <c r="AA35" s="1405"/>
      <c r="AB35" s="294"/>
      <c r="AC35" s="1408"/>
      <c r="AD35" s="1409"/>
      <c r="AF35" s="8"/>
      <c r="AG35" s="8"/>
      <c r="AH35" s="8"/>
      <c r="AI35" s="8"/>
      <c r="AJ35" s="8"/>
    </row>
    <row r="36" spans="1:36" ht="28.5" customHeight="1" thickBot="1">
      <c r="A36" s="1167" t="s">
        <v>40</v>
      </c>
      <c r="B36" s="1168"/>
      <c r="C36" s="1169"/>
      <c r="D36" s="1170" t="s">
        <v>307</v>
      </c>
      <c r="E36" s="1171"/>
      <c r="F36" s="1171"/>
      <c r="G36" s="1171"/>
      <c r="H36" s="1171"/>
      <c r="I36" s="1171"/>
      <c r="J36" s="1171"/>
      <c r="K36" s="1172"/>
      <c r="L36" s="1173" t="s">
        <v>308</v>
      </c>
      <c r="M36" s="1174"/>
      <c r="N36" s="1174"/>
      <c r="O36" s="1174"/>
      <c r="P36" s="1174"/>
      <c r="Q36" s="1174"/>
      <c r="R36" s="1174"/>
      <c r="S36" s="1174"/>
      <c r="T36" s="1174"/>
      <c r="U36" s="1175"/>
      <c r="V36" s="1176" t="s">
        <v>309</v>
      </c>
      <c r="W36" s="1177"/>
      <c r="X36" s="1177"/>
      <c r="Y36" s="1177"/>
      <c r="Z36" s="1177"/>
      <c r="AA36" s="1177"/>
      <c r="AB36" s="1177"/>
      <c r="AC36" s="1177"/>
      <c r="AD36" s="1178"/>
    </row>
    <row r="37" spans="1:36" ht="24.75" customHeight="1">
      <c r="A37" s="1179" t="s">
        <v>42</v>
      </c>
      <c r="B37" s="1180"/>
      <c r="C37" s="1180"/>
      <c r="D37" s="1180"/>
      <c r="E37" s="1180"/>
      <c r="F37" s="1180"/>
      <c r="G37" s="1180"/>
      <c r="H37" s="1180"/>
      <c r="I37" s="1180"/>
      <c r="J37" s="1180"/>
      <c r="K37" s="1181"/>
      <c r="L37" s="1179"/>
      <c r="M37" s="1181"/>
      <c r="N37" s="1188" t="s">
        <v>310</v>
      </c>
      <c r="O37" s="1189"/>
      <c r="P37" s="1189"/>
      <c r="Q37" s="1189"/>
      <c r="R37" s="1189"/>
      <c r="S37" s="1189"/>
      <c r="T37" s="1189"/>
      <c r="U37" s="1189"/>
      <c r="V37" s="1189"/>
      <c r="W37" s="1189"/>
      <c r="X37" s="1189"/>
      <c r="Y37" s="1189"/>
      <c r="Z37" s="1189"/>
      <c r="AA37" s="1189"/>
      <c r="AB37" s="1189"/>
      <c r="AC37" s="1189"/>
      <c r="AD37" s="1190"/>
    </row>
    <row r="38" spans="1:36" ht="45" customHeight="1">
      <c r="A38" s="1182"/>
      <c r="B38" s="1183"/>
      <c r="C38" s="1183"/>
      <c r="D38" s="1183"/>
      <c r="E38" s="1183"/>
      <c r="F38" s="1183"/>
      <c r="G38" s="1183"/>
      <c r="H38" s="1183"/>
      <c r="I38" s="1183"/>
      <c r="J38" s="1183"/>
      <c r="K38" s="1184"/>
      <c r="L38" s="1182"/>
      <c r="M38" s="1184"/>
      <c r="N38" s="1191" t="s">
        <v>311</v>
      </c>
      <c r="O38" s="1192"/>
      <c r="P38" s="1192"/>
      <c r="Q38" s="1192"/>
      <c r="R38" s="1192"/>
      <c r="S38" s="1192"/>
      <c r="T38" s="1192"/>
      <c r="U38" s="1192"/>
      <c r="V38" s="1192"/>
      <c r="W38" s="1192"/>
      <c r="X38" s="1192"/>
      <c r="Y38" s="1192"/>
      <c r="Z38" s="1192"/>
      <c r="AA38" s="1192"/>
      <c r="AB38" s="1192"/>
      <c r="AC38" s="1192"/>
      <c r="AD38" s="1193"/>
    </row>
    <row r="39" spans="1:36" ht="24.75" customHeight="1" thickBot="1">
      <c r="A39" s="1185"/>
      <c r="B39" s="1186"/>
      <c r="C39" s="1186"/>
      <c r="D39" s="1186"/>
      <c r="E39" s="1186"/>
      <c r="F39" s="1186"/>
      <c r="G39" s="1186"/>
      <c r="H39" s="1186"/>
      <c r="I39" s="1186"/>
      <c r="J39" s="1186"/>
      <c r="K39" s="1187"/>
      <c r="L39" s="1185"/>
      <c r="M39" s="1187"/>
      <c r="N39" s="1194" t="s">
        <v>312</v>
      </c>
      <c r="O39" s="1195"/>
      <c r="P39" s="1195"/>
      <c r="Q39" s="1195"/>
      <c r="R39" s="1195"/>
      <c r="S39" s="1195"/>
      <c r="T39" s="1195"/>
      <c r="U39" s="1195"/>
      <c r="V39" s="1195"/>
      <c r="W39" s="1195"/>
      <c r="X39" s="1195"/>
      <c r="Y39" s="1195"/>
      <c r="Z39" s="1195"/>
      <c r="AA39" s="1195"/>
      <c r="AB39" s="1195"/>
      <c r="AC39" s="1195"/>
      <c r="AD39" s="1196"/>
    </row>
    <row r="40" spans="1:36" ht="8.25" customHeight="1" thickBo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6" ht="50.1" customHeight="1">
      <c r="A41" s="1443">
        <v>0</v>
      </c>
      <c r="B41" s="1444">
        <v>0</v>
      </c>
      <c r="C41" s="1445">
        <f>SUM(D41)</f>
        <v>33</v>
      </c>
      <c r="D41" s="1373">
        <f>SUM(F41:H43,I41)</f>
        <v>33</v>
      </c>
      <c r="E41" s="1374"/>
      <c r="F41" s="1446">
        <v>25</v>
      </c>
      <c r="G41" s="1224">
        <v>8</v>
      </c>
      <c r="H41" s="1225"/>
      <c r="I41" s="1373">
        <v>0</v>
      </c>
      <c r="J41" s="1374"/>
      <c r="K41" s="1226">
        <f>'Team Hamlet 50'!D25</f>
        <v>65</v>
      </c>
      <c r="L41" s="1485" t="s">
        <v>2019</v>
      </c>
      <c r="M41" s="1230" t="s">
        <v>134</v>
      </c>
      <c r="N41" s="1487" t="str">
        <f>'Team Hamlet 50'!O7</f>
        <v xml:space="preserve">ایم اسلم والی گلی، رانا اختر والی گلی کے گھر، راجہ رؤف کے گھر کی سائیڈ والے گھر، شیخ قمر والی گلی کے گھر ، قاری ناصر کے گھر کی سائیڈ والے گھر ، سی  بلاک ایم طارق کے گھر کی سائیڈ والے گھر۔              </v>
      </c>
      <c r="O41" s="1488"/>
      <c r="P41" s="1488"/>
      <c r="Q41" s="1488"/>
      <c r="R41" s="1488"/>
      <c r="S41" s="1488"/>
      <c r="T41" s="1488"/>
      <c r="U41" s="1488"/>
      <c r="V41" s="1488"/>
      <c r="W41" s="1488"/>
      <c r="X41" s="1489"/>
      <c r="Y41" s="1493" t="s">
        <v>518</v>
      </c>
      <c r="Z41" s="1495" t="s">
        <v>28</v>
      </c>
      <c r="AA41" s="129" t="s">
        <v>129</v>
      </c>
      <c r="AB41" s="121"/>
      <c r="AC41" s="131" t="s">
        <v>970</v>
      </c>
      <c r="AD41" s="1498">
        <v>50</v>
      </c>
    </row>
    <row r="42" spans="1:36" ht="50.1" customHeight="1">
      <c r="A42" s="1198"/>
      <c r="B42" s="1201"/>
      <c r="C42" s="1204"/>
      <c r="D42" s="1208"/>
      <c r="E42" s="1209"/>
      <c r="F42" s="1213"/>
      <c r="G42" s="1217"/>
      <c r="H42" s="1218"/>
      <c r="I42" s="1208"/>
      <c r="J42" s="1209"/>
      <c r="K42" s="1222"/>
      <c r="L42" s="1486"/>
      <c r="M42" s="1231"/>
      <c r="N42" s="1490"/>
      <c r="O42" s="1491"/>
      <c r="P42" s="1491"/>
      <c r="Q42" s="1491"/>
      <c r="R42" s="1491"/>
      <c r="S42" s="1491"/>
      <c r="T42" s="1491"/>
      <c r="U42" s="1491"/>
      <c r="V42" s="1491"/>
      <c r="W42" s="1491"/>
      <c r="X42" s="1492"/>
      <c r="Y42" s="1494"/>
      <c r="Z42" s="1496"/>
      <c r="AA42" s="130" t="s">
        <v>131</v>
      </c>
      <c r="AB42" s="45" t="s">
        <v>130</v>
      </c>
      <c r="AC42" s="122" t="s">
        <v>133</v>
      </c>
      <c r="AD42" s="1499"/>
    </row>
    <row r="43" spans="1:36" ht="50.1" customHeight="1" thickBot="1">
      <c r="A43" s="1199"/>
      <c r="B43" s="1202"/>
      <c r="C43" s="1205"/>
      <c r="D43" s="1210"/>
      <c r="E43" s="1211"/>
      <c r="F43" s="1214"/>
      <c r="G43" s="1219"/>
      <c r="H43" s="1220"/>
      <c r="I43" s="1210"/>
      <c r="J43" s="1211"/>
      <c r="K43" s="1223"/>
      <c r="L43" s="1486"/>
      <c r="M43" s="1232"/>
      <c r="N43" s="1368" t="s">
        <v>975</v>
      </c>
      <c r="O43" s="1368"/>
      <c r="P43" s="1369" t="s">
        <v>976</v>
      </c>
      <c r="Q43" s="1369"/>
      <c r="R43" s="1369"/>
      <c r="S43" s="1369"/>
      <c r="T43" s="1368" t="s">
        <v>977</v>
      </c>
      <c r="U43" s="1368"/>
      <c r="V43" s="1368"/>
      <c r="W43" s="1369" t="s">
        <v>480</v>
      </c>
      <c r="X43" s="1369"/>
      <c r="Y43" s="1494"/>
      <c r="Z43" s="1497"/>
      <c r="AA43" s="130" t="s">
        <v>132</v>
      </c>
      <c r="AB43" s="45" t="s">
        <v>130</v>
      </c>
      <c r="AC43" s="124" t="s">
        <v>971</v>
      </c>
      <c r="AD43" s="1499"/>
    </row>
    <row r="44" spans="1:36" ht="50.1" customHeight="1">
      <c r="A44" s="1443">
        <v>0</v>
      </c>
      <c r="B44" s="1444">
        <v>2</v>
      </c>
      <c r="C44" s="1445">
        <f>SUM(D44)</f>
        <v>40</v>
      </c>
      <c r="D44" s="1373">
        <f>SUM(F44:H46,I44:J46)</f>
        <v>40</v>
      </c>
      <c r="E44" s="1374"/>
      <c r="F44" s="1446">
        <v>36</v>
      </c>
      <c r="G44" s="1224">
        <v>4</v>
      </c>
      <c r="H44" s="1225"/>
      <c r="I44" s="214"/>
      <c r="J44" s="283"/>
      <c r="K44" s="1226">
        <f>'Team Hamlet 50'!K25</f>
        <v>66</v>
      </c>
      <c r="L44" s="1501" t="s">
        <v>2020</v>
      </c>
      <c r="M44" s="1230" t="s">
        <v>134</v>
      </c>
      <c r="N44" s="1502" t="str">
        <f>'Team Hamlet 50'!O10</f>
        <v xml:space="preserve">سی بلاک مین روڈ والے گھر ،  سی بلاک  مین پارک کے سامنے والے گھر   پہلی گلی کے گھر،  سی بلاک  مین پارک کی سائیڈ والے گھر سی بلاک  کی دوسری گلی والے گھر ایم سرور کے گھر تک۔               </v>
      </c>
      <c r="O44" s="1420"/>
      <c r="P44" s="1420"/>
      <c r="Q44" s="1420"/>
      <c r="R44" s="1420"/>
      <c r="S44" s="1420"/>
      <c r="T44" s="1420"/>
      <c r="U44" s="1420"/>
      <c r="V44" s="1420"/>
      <c r="W44" s="1420"/>
      <c r="X44" s="1503"/>
      <c r="Y44" s="1493" t="s">
        <v>535</v>
      </c>
      <c r="Z44" s="1495" t="s">
        <v>30</v>
      </c>
      <c r="AA44" s="1527" t="s">
        <v>244</v>
      </c>
      <c r="AB44" s="1528"/>
      <c r="AC44" s="1529"/>
      <c r="AD44" s="1499"/>
    </row>
    <row r="45" spans="1:36" ht="50.1" customHeight="1">
      <c r="A45" s="1198"/>
      <c r="B45" s="1201"/>
      <c r="C45" s="1204"/>
      <c r="D45" s="1208"/>
      <c r="E45" s="1209"/>
      <c r="F45" s="1213"/>
      <c r="G45" s="1217"/>
      <c r="H45" s="1218"/>
      <c r="I45" s="284">
        <v>0</v>
      </c>
      <c r="J45" s="285"/>
      <c r="K45" s="1222"/>
      <c r="L45" s="1501"/>
      <c r="M45" s="1231"/>
      <c r="N45" s="1504"/>
      <c r="O45" s="1505"/>
      <c r="P45" s="1505"/>
      <c r="Q45" s="1505"/>
      <c r="R45" s="1505"/>
      <c r="S45" s="1505"/>
      <c r="T45" s="1505"/>
      <c r="U45" s="1505"/>
      <c r="V45" s="1505"/>
      <c r="W45" s="1505"/>
      <c r="X45" s="1506"/>
      <c r="Y45" s="1494"/>
      <c r="Z45" s="1496"/>
      <c r="AA45" s="119" t="s">
        <v>129</v>
      </c>
      <c r="AB45" s="128"/>
      <c r="AC45" s="295" t="s">
        <v>972</v>
      </c>
      <c r="AD45" s="1499"/>
    </row>
    <row r="46" spans="1:36" ht="50.1" customHeight="1">
      <c r="A46" s="1199"/>
      <c r="B46" s="1202"/>
      <c r="C46" s="1205"/>
      <c r="D46" s="1210"/>
      <c r="E46" s="1211"/>
      <c r="F46" s="1214"/>
      <c r="G46" s="1219"/>
      <c r="H46" s="1220"/>
      <c r="I46" s="286"/>
      <c r="J46" s="287"/>
      <c r="K46" s="1223"/>
      <c r="L46" s="1501"/>
      <c r="M46" s="1232"/>
      <c r="N46" s="1368" t="s">
        <v>978</v>
      </c>
      <c r="O46" s="1368"/>
      <c r="P46" s="1369" t="s">
        <v>976</v>
      </c>
      <c r="Q46" s="1369"/>
      <c r="R46" s="1369"/>
      <c r="S46" s="1369"/>
      <c r="T46" s="1368" t="s">
        <v>979</v>
      </c>
      <c r="U46" s="1368"/>
      <c r="V46" s="1368"/>
      <c r="W46" s="1369" t="s">
        <v>480</v>
      </c>
      <c r="X46" s="1369"/>
      <c r="Y46" s="1494"/>
      <c r="Z46" s="1497"/>
      <c r="AA46" s="120" t="s">
        <v>131</v>
      </c>
      <c r="AB46" s="45" t="s">
        <v>130</v>
      </c>
      <c r="AC46" s="123" t="s">
        <v>133</v>
      </c>
      <c r="AD46" s="1499"/>
    </row>
    <row r="47" spans="1:36" ht="50.1" customHeight="1">
      <c r="A47" s="1443">
        <v>0</v>
      </c>
      <c r="B47" s="1444">
        <v>2</v>
      </c>
      <c r="C47" s="1445">
        <f>SUM(D47)</f>
        <v>28</v>
      </c>
      <c r="D47" s="1373">
        <f>SUM(F47:H50,I47:I50)</f>
        <v>28</v>
      </c>
      <c r="E47" s="1374"/>
      <c r="F47" s="1446">
        <v>27</v>
      </c>
      <c r="G47" s="1224">
        <v>1</v>
      </c>
      <c r="H47" s="1225"/>
      <c r="I47" s="91"/>
      <c r="J47" s="92"/>
      <c r="K47" s="1226">
        <f>'Team Hamlet 50'!D46</f>
        <v>67</v>
      </c>
      <c r="L47" s="1458" t="s">
        <v>2021</v>
      </c>
      <c r="M47" s="1230" t="s">
        <v>134</v>
      </c>
      <c r="N47" s="1517" t="str">
        <f>'Team Hamlet 50'!O28</f>
        <v xml:space="preserve">سی بلاک کی دوسری گلی والے گھر  سی بلاک مین پارک کے سامنے والے گھر،   مین روڈ بائی پاس والے گھر، ایم فیاض والی گلی کے گھر۔                </v>
      </c>
      <c r="O47" s="1518"/>
      <c r="P47" s="1518"/>
      <c r="Q47" s="1518"/>
      <c r="R47" s="1518"/>
      <c r="S47" s="1518"/>
      <c r="T47" s="1518"/>
      <c r="U47" s="1518"/>
      <c r="V47" s="1518"/>
      <c r="W47" s="1518"/>
      <c r="X47" s="1519"/>
      <c r="Y47" s="1494" t="s">
        <v>535</v>
      </c>
      <c r="Z47" s="1495" t="s">
        <v>31</v>
      </c>
      <c r="AA47" s="120" t="s">
        <v>132</v>
      </c>
      <c r="AB47" s="45" t="s">
        <v>130</v>
      </c>
      <c r="AC47" s="525" t="s">
        <v>973</v>
      </c>
      <c r="AD47" s="1499"/>
      <c r="AF47" s="40"/>
      <c r="AG47" s="40"/>
      <c r="AH47" s="40"/>
      <c r="AI47" s="40"/>
      <c r="AJ47" s="40"/>
    </row>
    <row r="48" spans="1:36" ht="50.1" customHeight="1">
      <c r="A48" s="1198"/>
      <c r="B48" s="1201"/>
      <c r="C48" s="1204"/>
      <c r="D48" s="1208"/>
      <c r="E48" s="1209"/>
      <c r="F48" s="1213"/>
      <c r="G48" s="1217"/>
      <c r="H48" s="1218"/>
      <c r="I48" s="468">
        <v>0</v>
      </c>
      <c r="J48" s="93"/>
      <c r="K48" s="1222"/>
      <c r="L48" s="1459"/>
      <c r="M48" s="1231"/>
      <c r="N48" s="1520"/>
      <c r="O48" s="1521"/>
      <c r="P48" s="1521"/>
      <c r="Q48" s="1521"/>
      <c r="R48" s="1521"/>
      <c r="S48" s="1521"/>
      <c r="T48" s="1521"/>
      <c r="U48" s="1521"/>
      <c r="V48" s="1521"/>
      <c r="W48" s="1521"/>
      <c r="X48" s="1522"/>
      <c r="Y48" s="1494"/>
      <c r="Z48" s="1496"/>
      <c r="AA48" s="1508" t="s">
        <v>974</v>
      </c>
      <c r="AB48" s="1509"/>
      <c r="AC48" s="1510"/>
      <c r="AD48" s="1500"/>
      <c r="AF48" s="40"/>
      <c r="AG48" s="40"/>
      <c r="AH48" s="41" t="s">
        <v>129</v>
      </c>
      <c r="AI48" s="45" t="s">
        <v>130</v>
      </c>
      <c r="AJ48" s="74"/>
    </row>
    <row r="49" spans="1:36" ht="50.1" customHeight="1">
      <c r="A49" s="1198"/>
      <c r="B49" s="1201"/>
      <c r="C49" s="1204"/>
      <c r="D49" s="1208"/>
      <c r="E49" s="1209"/>
      <c r="F49" s="1213"/>
      <c r="G49" s="1217"/>
      <c r="H49" s="1218"/>
      <c r="I49" s="481"/>
      <c r="J49" s="296"/>
      <c r="K49" s="1222"/>
      <c r="L49" s="1459"/>
      <c r="M49" s="1231"/>
      <c r="N49" s="1523"/>
      <c r="O49" s="1524"/>
      <c r="P49" s="1524"/>
      <c r="Q49" s="1524"/>
      <c r="R49" s="1524"/>
      <c r="S49" s="1524"/>
      <c r="T49" s="1524"/>
      <c r="U49" s="1524"/>
      <c r="V49" s="1524"/>
      <c r="W49" s="1524"/>
      <c r="X49" s="1525"/>
      <c r="Y49" s="1526"/>
      <c r="Z49" s="1496"/>
      <c r="AA49" s="1511">
        <v>0.35416666666666669</v>
      </c>
      <c r="AB49" s="1512"/>
      <c r="AC49" s="297"/>
      <c r="AD49" s="125" t="s">
        <v>150</v>
      </c>
    </row>
    <row r="50" spans="1:36" ht="50.1" customHeight="1">
      <c r="A50" s="1473"/>
      <c r="B50" s="1474"/>
      <c r="C50" s="1475"/>
      <c r="D50" s="1395"/>
      <c r="E50" s="1396"/>
      <c r="F50" s="1476"/>
      <c r="G50" s="1477"/>
      <c r="H50" s="1478"/>
      <c r="I50" s="94"/>
      <c r="J50" s="95"/>
      <c r="K50" s="1457"/>
      <c r="L50" s="1460"/>
      <c r="M50" s="1461"/>
      <c r="N50" s="1513" t="s">
        <v>980</v>
      </c>
      <c r="O50" s="1513"/>
      <c r="P50" s="1369" t="s">
        <v>976</v>
      </c>
      <c r="Q50" s="1369"/>
      <c r="R50" s="1369"/>
      <c r="S50" s="1369"/>
      <c r="T50" s="1514" t="s">
        <v>981</v>
      </c>
      <c r="U50" s="1514"/>
      <c r="V50" s="1514"/>
      <c r="W50" s="1369" t="s">
        <v>480</v>
      </c>
      <c r="X50" s="1369"/>
      <c r="Y50" s="1526"/>
      <c r="Z50" s="1507"/>
      <c r="AA50" s="1515">
        <v>0.58333333333333337</v>
      </c>
      <c r="AB50" s="1516"/>
      <c r="AC50" s="297"/>
      <c r="AD50" s="125" t="s">
        <v>151</v>
      </c>
    </row>
    <row r="51" spans="1:36" s="40" customFormat="1" ht="18.75" customHeight="1">
      <c r="A51" s="1424">
        <f>SUM(A41:A50)</f>
        <v>0</v>
      </c>
      <c r="B51" s="1426">
        <f>SUM(B41:B50)</f>
        <v>4</v>
      </c>
      <c r="C51" s="1426">
        <f>SUM(C41:C50)</f>
        <v>101</v>
      </c>
      <c r="D51" s="1410">
        <f>SUM(D41:E50)</f>
        <v>101</v>
      </c>
      <c r="E51" s="1411"/>
      <c r="F51" s="1426">
        <f>SUM(F41:F50)</f>
        <v>88</v>
      </c>
      <c r="G51" s="1410">
        <f>SUM(G41:H50)</f>
        <v>13</v>
      </c>
      <c r="H51" s="1411"/>
      <c r="I51" s="1479">
        <f>SUM(I41:J50)</f>
        <v>0</v>
      </c>
      <c r="J51" s="1480"/>
      <c r="K51" s="288" t="s">
        <v>79</v>
      </c>
      <c r="L51" s="289"/>
      <c r="M51" s="290" t="s">
        <v>25</v>
      </c>
      <c r="N51" s="290" t="s">
        <v>38</v>
      </c>
      <c r="O51" s="1418" t="s">
        <v>78</v>
      </c>
      <c r="P51" s="1419"/>
      <c r="Q51" s="1418">
        <v>15</v>
      </c>
      <c r="R51" s="1419"/>
      <c r="S51" s="1418" t="s">
        <v>77</v>
      </c>
      <c r="T51" s="1420"/>
      <c r="U51" s="1419"/>
      <c r="V51" s="1422">
        <f>ROUNDUP(C51/20,0)</f>
        <v>6</v>
      </c>
      <c r="W51" s="1399" t="s">
        <v>76</v>
      </c>
      <c r="X51" s="1399">
        <v>2</v>
      </c>
      <c r="Y51" s="1403" t="s">
        <v>75</v>
      </c>
      <c r="Z51" s="1403">
        <v>2</v>
      </c>
      <c r="AA51" s="1404" t="s">
        <v>74</v>
      </c>
      <c r="AB51" s="1530"/>
      <c r="AC51" s="1532" t="s">
        <v>73</v>
      </c>
      <c r="AD51" s="1407"/>
      <c r="AF51" s="14"/>
      <c r="AG51" s="8"/>
      <c r="AH51" s="8"/>
      <c r="AI51" s="8"/>
      <c r="AJ51" s="8"/>
    </row>
    <row r="52" spans="1:36" s="40" customFormat="1" ht="21" customHeight="1" thickBot="1">
      <c r="A52" s="1425"/>
      <c r="B52" s="1427"/>
      <c r="C52" s="1427"/>
      <c r="D52" s="1412"/>
      <c r="E52" s="1413"/>
      <c r="F52" s="1427"/>
      <c r="G52" s="1412"/>
      <c r="H52" s="1413"/>
      <c r="I52" s="1412"/>
      <c r="J52" s="1413"/>
      <c r="K52" s="292">
        <f>SUM(K41:K50)</f>
        <v>198</v>
      </c>
      <c r="L52" s="293"/>
      <c r="M52" s="56">
        <f>SUM(F51,I51)</f>
        <v>88</v>
      </c>
      <c r="N52" s="56">
        <f>G51/2</f>
        <v>6.5</v>
      </c>
      <c r="O52" s="1416"/>
      <c r="P52" s="1417"/>
      <c r="Q52" s="1416"/>
      <c r="R52" s="1417"/>
      <c r="S52" s="1416"/>
      <c r="T52" s="1421"/>
      <c r="U52" s="1417"/>
      <c r="V52" s="1423"/>
      <c r="W52" s="1400"/>
      <c r="X52" s="1400"/>
      <c r="Y52" s="1402"/>
      <c r="Z52" s="1402"/>
      <c r="AA52" s="1405"/>
      <c r="AB52" s="1531"/>
      <c r="AC52" s="1533"/>
      <c r="AD52" s="1409"/>
      <c r="AF52" s="8"/>
      <c r="AG52" s="57"/>
      <c r="AH52" s="45"/>
      <c r="AI52" s="98"/>
      <c r="AJ52" s="8"/>
    </row>
    <row r="53" spans="1:36" ht="28.5" customHeight="1" thickBot="1">
      <c r="A53" s="1167" t="s">
        <v>40</v>
      </c>
      <c r="B53" s="1168"/>
      <c r="C53" s="1169"/>
      <c r="D53" s="1170" t="s">
        <v>307</v>
      </c>
      <c r="E53" s="1171"/>
      <c r="F53" s="1171"/>
      <c r="G53" s="1171"/>
      <c r="H53" s="1171"/>
      <c r="I53" s="1171"/>
      <c r="J53" s="1171"/>
      <c r="K53" s="1172"/>
      <c r="L53" s="1173" t="s">
        <v>308</v>
      </c>
      <c r="M53" s="1174"/>
      <c r="N53" s="1174"/>
      <c r="O53" s="1174"/>
      <c r="P53" s="1174"/>
      <c r="Q53" s="1174"/>
      <c r="R53" s="1174"/>
      <c r="S53" s="1174"/>
      <c r="T53" s="1174"/>
      <c r="U53" s="1175"/>
      <c r="V53" s="1176" t="s">
        <v>309</v>
      </c>
      <c r="W53" s="1177"/>
      <c r="X53" s="1177"/>
      <c r="Y53" s="1177"/>
      <c r="Z53" s="1177"/>
      <c r="AA53" s="1177"/>
      <c r="AB53" s="1177"/>
      <c r="AC53" s="1177"/>
      <c r="AD53" s="1178"/>
    </row>
    <row r="54" spans="1:36" ht="24.75" customHeight="1">
      <c r="A54" s="1179" t="s">
        <v>42</v>
      </c>
      <c r="B54" s="1180"/>
      <c r="C54" s="1180"/>
      <c r="D54" s="1180"/>
      <c r="E54" s="1180"/>
      <c r="F54" s="1180"/>
      <c r="G54" s="1180"/>
      <c r="H54" s="1180"/>
      <c r="I54" s="1180"/>
      <c r="J54" s="1180"/>
      <c r="K54" s="1181"/>
      <c r="L54" s="1179"/>
      <c r="M54" s="1181"/>
      <c r="N54" s="1188" t="s">
        <v>310</v>
      </c>
      <c r="O54" s="1189"/>
      <c r="P54" s="1189"/>
      <c r="Q54" s="1189"/>
      <c r="R54" s="1189"/>
      <c r="S54" s="1189"/>
      <c r="T54" s="1189"/>
      <c r="U54" s="1189"/>
      <c r="V54" s="1189"/>
      <c r="W54" s="1189"/>
      <c r="X54" s="1189"/>
      <c r="Y54" s="1189"/>
      <c r="Z54" s="1189"/>
      <c r="AA54" s="1189"/>
      <c r="AB54" s="1189"/>
      <c r="AC54" s="1189"/>
      <c r="AD54" s="1190"/>
    </row>
    <row r="55" spans="1:36" ht="45" customHeight="1">
      <c r="A55" s="1182"/>
      <c r="B55" s="1183"/>
      <c r="C55" s="1183"/>
      <c r="D55" s="1183"/>
      <c r="E55" s="1183"/>
      <c r="F55" s="1183"/>
      <c r="G55" s="1183"/>
      <c r="H55" s="1183"/>
      <c r="I55" s="1183"/>
      <c r="J55" s="1183"/>
      <c r="K55" s="1184"/>
      <c r="L55" s="1182"/>
      <c r="M55" s="1184"/>
      <c r="N55" s="1191" t="s">
        <v>311</v>
      </c>
      <c r="O55" s="1192"/>
      <c r="P55" s="1192"/>
      <c r="Q55" s="1192"/>
      <c r="R55" s="1192"/>
      <c r="S55" s="1192"/>
      <c r="T55" s="1192"/>
      <c r="U55" s="1192"/>
      <c r="V55" s="1192"/>
      <c r="W55" s="1192"/>
      <c r="X55" s="1192"/>
      <c r="Y55" s="1192"/>
      <c r="Z55" s="1192"/>
      <c r="AA55" s="1192"/>
      <c r="AB55" s="1192"/>
      <c r="AC55" s="1192"/>
      <c r="AD55" s="1193"/>
    </row>
    <row r="56" spans="1:36" ht="24.75" customHeight="1" thickBot="1">
      <c r="A56" s="1185"/>
      <c r="B56" s="1186"/>
      <c r="C56" s="1186"/>
      <c r="D56" s="1186"/>
      <c r="E56" s="1186"/>
      <c r="F56" s="1186"/>
      <c r="G56" s="1186"/>
      <c r="H56" s="1186"/>
      <c r="I56" s="1186"/>
      <c r="J56" s="1186"/>
      <c r="K56" s="1187"/>
      <c r="L56" s="1185"/>
      <c r="M56" s="1187"/>
      <c r="N56" s="1194" t="s">
        <v>312</v>
      </c>
      <c r="O56" s="1195"/>
      <c r="P56" s="1195"/>
      <c r="Q56" s="1195"/>
      <c r="R56" s="1195"/>
      <c r="S56" s="1195"/>
      <c r="T56" s="1195"/>
      <c r="U56" s="1195"/>
      <c r="V56" s="1195"/>
      <c r="W56" s="1195"/>
      <c r="X56" s="1195"/>
      <c r="Y56" s="1195"/>
      <c r="Z56" s="1195"/>
      <c r="AA56" s="1195"/>
      <c r="AB56" s="1195"/>
      <c r="AC56" s="1195"/>
      <c r="AD56" s="1196"/>
    </row>
    <row r="57" spans="1:36" ht="50.1" customHeight="1">
      <c r="A57" s="1197">
        <v>0</v>
      </c>
      <c r="B57" s="1200">
        <v>2</v>
      </c>
      <c r="C57" s="1203">
        <f>SUM(D57)</f>
        <v>54</v>
      </c>
      <c r="D57" s="1206">
        <f>SUM(F57:H59,I57)</f>
        <v>54</v>
      </c>
      <c r="E57" s="1207"/>
      <c r="F57" s="1212">
        <v>45</v>
      </c>
      <c r="G57" s="1215">
        <v>9</v>
      </c>
      <c r="H57" s="1216"/>
      <c r="I57" s="1206">
        <v>0</v>
      </c>
      <c r="J57" s="1207"/>
      <c r="K57" s="1221">
        <f>'Team Hamlet 51'!D25</f>
        <v>79</v>
      </c>
      <c r="L57" s="1534" t="s">
        <v>993</v>
      </c>
      <c r="M57" s="1544" t="s">
        <v>134</v>
      </c>
      <c r="N57" s="1545" t="str">
        <f>'Team Hamlet 51'!O7</f>
        <v xml:space="preserve">ایم امجد کے گھر سے شروع کرتے ہوئے کاشف والا لنک  ،  واجد اور اس کے ساتھ والا لنک ،  مارکیٹ کے ساتھ والا لنک ، قاسم سہو والی گلی اور اس کے ساتھ لنک,  ڈاکٹر عاصم والا لنک ، ای بلاک مین روڈوالے گھر ،  ہمایوں خان والے گھر لنک سمیع اللہ خان کے گھر تک۔             </v>
      </c>
      <c r="O57" s="1546"/>
      <c r="P57" s="1546"/>
      <c r="Q57" s="1546"/>
      <c r="R57" s="1546"/>
      <c r="S57" s="1546"/>
      <c r="T57" s="1546"/>
      <c r="U57" s="1546"/>
      <c r="V57" s="1546"/>
      <c r="W57" s="1546"/>
      <c r="X57" s="1547"/>
      <c r="Y57" s="1537" t="s">
        <v>536</v>
      </c>
      <c r="Z57" s="1549" t="s">
        <v>28</v>
      </c>
      <c r="AA57" s="129" t="s">
        <v>129</v>
      </c>
      <c r="AB57" s="121"/>
      <c r="AC57" s="131" t="s">
        <v>1002</v>
      </c>
      <c r="AD57" s="1550">
        <v>51</v>
      </c>
      <c r="AF57" s="1430"/>
      <c r="AG57" s="1431"/>
      <c r="AH57" s="1432"/>
    </row>
    <row r="58" spans="1:36" ht="50.1" customHeight="1">
      <c r="A58" s="1198"/>
      <c r="B58" s="1201"/>
      <c r="C58" s="1204"/>
      <c r="D58" s="1208"/>
      <c r="E58" s="1209"/>
      <c r="F58" s="1213"/>
      <c r="G58" s="1217"/>
      <c r="H58" s="1218"/>
      <c r="I58" s="1208"/>
      <c r="J58" s="1209"/>
      <c r="K58" s="1222"/>
      <c r="L58" s="1535"/>
      <c r="M58" s="1231"/>
      <c r="N58" s="1504"/>
      <c r="O58" s="1505"/>
      <c r="P58" s="1505"/>
      <c r="Q58" s="1505"/>
      <c r="R58" s="1505"/>
      <c r="S58" s="1505"/>
      <c r="T58" s="1505"/>
      <c r="U58" s="1505"/>
      <c r="V58" s="1505"/>
      <c r="W58" s="1505"/>
      <c r="X58" s="1548"/>
      <c r="Y58" s="1538"/>
      <c r="Z58" s="1496"/>
      <c r="AA58" s="130" t="s">
        <v>131</v>
      </c>
      <c r="AB58" s="45" t="s">
        <v>130</v>
      </c>
      <c r="AC58" s="123" t="s">
        <v>133</v>
      </c>
      <c r="AD58" s="1499"/>
    </row>
    <row r="59" spans="1:36" ht="50.1" customHeight="1">
      <c r="A59" s="1199"/>
      <c r="B59" s="1202"/>
      <c r="C59" s="1205"/>
      <c r="D59" s="1210"/>
      <c r="E59" s="1211"/>
      <c r="F59" s="1214"/>
      <c r="G59" s="1219"/>
      <c r="H59" s="1220"/>
      <c r="I59" s="1210"/>
      <c r="J59" s="1211"/>
      <c r="K59" s="1223"/>
      <c r="L59" s="1536"/>
      <c r="M59" s="1232"/>
      <c r="N59" s="1543" t="s">
        <v>987</v>
      </c>
      <c r="O59" s="1543"/>
      <c r="P59" s="1540" t="s">
        <v>478</v>
      </c>
      <c r="Q59" s="1541"/>
      <c r="R59" s="1541"/>
      <c r="S59" s="1542"/>
      <c r="T59" s="1543" t="s">
        <v>988</v>
      </c>
      <c r="U59" s="1543"/>
      <c r="V59" s="1543"/>
      <c r="W59" s="1540" t="s">
        <v>480</v>
      </c>
      <c r="X59" s="1542"/>
      <c r="Y59" s="1539"/>
      <c r="Z59" s="1497"/>
      <c r="AA59" s="130" t="s">
        <v>132</v>
      </c>
      <c r="AB59" s="45" t="s">
        <v>130</v>
      </c>
      <c r="AC59" s="124" t="s">
        <v>1003</v>
      </c>
      <c r="AD59" s="1499"/>
    </row>
    <row r="60" spans="1:36" ht="50.1" customHeight="1">
      <c r="A60" s="1443">
        <v>0</v>
      </c>
      <c r="B60" s="1444">
        <v>1</v>
      </c>
      <c r="C60" s="1445">
        <f>SUM(D60)</f>
        <v>48</v>
      </c>
      <c r="D60" s="1373">
        <f>SUM(F60:H62,I60:J62)</f>
        <v>48</v>
      </c>
      <c r="E60" s="1374"/>
      <c r="F60" s="1446">
        <v>44</v>
      </c>
      <c r="G60" s="1224">
        <v>4</v>
      </c>
      <c r="H60" s="1225"/>
      <c r="I60" s="214">
        <v>0</v>
      </c>
      <c r="J60" s="283"/>
      <c r="K60" s="1226">
        <f>'Team Hamlet 51'!K25</f>
        <v>74</v>
      </c>
      <c r="L60" s="1534" t="s">
        <v>994</v>
      </c>
      <c r="M60" s="1230" t="s">
        <v>134</v>
      </c>
      <c r="N60" s="1502" t="str">
        <f>'Team Hamlet 51'!O10</f>
        <v xml:space="preserve">فرحان کے گھر سے شروع کرتے ہوئے ڈاکٹر  وقار والا لنک ، کامل خان والا لنک ، نثار احمد والی گلی ،  چوہدری ظفر والا لنک ،چوہدری ظفر   کے گھر تک ۔                </v>
      </c>
      <c r="O60" s="1420"/>
      <c r="P60" s="1420"/>
      <c r="Q60" s="1420"/>
      <c r="R60" s="1420"/>
      <c r="S60" s="1420"/>
      <c r="T60" s="1420"/>
      <c r="U60" s="1420"/>
      <c r="V60" s="1420"/>
      <c r="W60" s="1420"/>
      <c r="X60" s="1503"/>
      <c r="Y60" s="1537" t="s">
        <v>548</v>
      </c>
      <c r="Z60" s="1495" t="s">
        <v>30</v>
      </c>
      <c r="AA60" s="1551" t="s">
        <v>1004</v>
      </c>
      <c r="AB60" s="1528"/>
      <c r="AC60" s="1529"/>
      <c r="AD60" s="1499"/>
    </row>
    <row r="61" spans="1:36" ht="50.1" customHeight="1">
      <c r="A61" s="1198"/>
      <c r="B61" s="1201"/>
      <c r="C61" s="1204"/>
      <c r="D61" s="1208"/>
      <c r="E61" s="1209"/>
      <c r="F61" s="1213"/>
      <c r="G61" s="1217"/>
      <c r="H61" s="1218"/>
      <c r="I61" s="284"/>
      <c r="J61" s="285"/>
      <c r="K61" s="1222"/>
      <c r="L61" s="1535"/>
      <c r="M61" s="1231"/>
      <c r="N61" s="1504"/>
      <c r="O61" s="1505"/>
      <c r="P61" s="1505"/>
      <c r="Q61" s="1505"/>
      <c r="R61" s="1505"/>
      <c r="S61" s="1505"/>
      <c r="T61" s="1505"/>
      <c r="U61" s="1505"/>
      <c r="V61" s="1505"/>
      <c r="W61" s="1505"/>
      <c r="X61" s="1506"/>
      <c r="Y61" s="1538"/>
      <c r="Z61" s="1496"/>
      <c r="AA61" s="119" t="s">
        <v>129</v>
      </c>
      <c r="AB61" s="121"/>
      <c r="AC61" s="123" t="s">
        <v>1005</v>
      </c>
      <c r="AD61" s="1499"/>
    </row>
    <row r="62" spans="1:36" ht="50.1" customHeight="1">
      <c r="A62" s="1199"/>
      <c r="B62" s="1202"/>
      <c r="C62" s="1205"/>
      <c r="D62" s="1210"/>
      <c r="E62" s="1211"/>
      <c r="F62" s="1214"/>
      <c r="G62" s="1219"/>
      <c r="H62" s="1220"/>
      <c r="I62" s="286"/>
      <c r="J62" s="287"/>
      <c r="K62" s="1223"/>
      <c r="L62" s="1536"/>
      <c r="M62" s="1232"/>
      <c r="N62" s="1266" t="s">
        <v>989</v>
      </c>
      <c r="O62" s="1266"/>
      <c r="P62" s="1540" t="s">
        <v>478</v>
      </c>
      <c r="Q62" s="1541"/>
      <c r="R62" s="1541"/>
      <c r="S62" s="1542"/>
      <c r="T62" s="1543" t="s">
        <v>990</v>
      </c>
      <c r="U62" s="1543"/>
      <c r="V62" s="1543"/>
      <c r="W62" s="1540" t="s">
        <v>480</v>
      </c>
      <c r="X62" s="1542"/>
      <c r="Y62" s="1539"/>
      <c r="Z62" s="1497"/>
      <c r="AA62" s="120" t="s">
        <v>131</v>
      </c>
      <c r="AB62" s="45" t="s">
        <v>130</v>
      </c>
      <c r="AC62" s="123" t="s">
        <v>133</v>
      </c>
      <c r="AD62" s="1499"/>
    </row>
    <row r="63" spans="1:36" ht="50.1" customHeight="1">
      <c r="A63" s="1443">
        <v>0</v>
      </c>
      <c r="B63" s="1444">
        <v>0</v>
      </c>
      <c r="C63" s="1445">
        <f>SUM(D63)</f>
        <v>40</v>
      </c>
      <c r="D63" s="1373">
        <f>SUM(F63:H66,I63:I66)</f>
        <v>40</v>
      </c>
      <c r="E63" s="1374"/>
      <c r="F63" s="1446">
        <v>35</v>
      </c>
      <c r="G63" s="1224">
        <v>5</v>
      </c>
      <c r="H63" s="1225"/>
      <c r="I63" s="91"/>
      <c r="J63" s="92"/>
      <c r="K63" s="1226">
        <v>71</v>
      </c>
      <c r="L63" s="1534" t="s">
        <v>995</v>
      </c>
      <c r="M63" s="1230" t="s">
        <v>134</v>
      </c>
      <c r="N63" s="1517" t="str">
        <f>'Team Hamlet 51'!O28</f>
        <v xml:space="preserve">ایم جمیل خان کے گھر سےشروع کرتے ہوئے ،ڈاکڑ کاشف والی گلی ، خرم لغاری والا لنک ،  چوہدری ایم حسن کی سائیڈ والے گھر ،  ای -869 والا لنک،  حمدان علی والا لنک ، ارسلان والا لنک ، ایم ساجد کے گھر تک۔              </v>
      </c>
      <c r="O63" s="1518"/>
      <c r="P63" s="1518"/>
      <c r="Q63" s="1518"/>
      <c r="R63" s="1518"/>
      <c r="S63" s="1518"/>
      <c r="T63" s="1518"/>
      <c r="U63" s="1518"/>
      <c r="V63" s="1518"/>
      <c r="W63" s="1518"/>
      <c r="X63" s="1519"/>
      <c r="Y63" s="1537" t="s">
        <v>549</v>
      </c>
      <c r="Z63" s="1495" t="s">
        <v>31</v>
      </c>
      <c r="AA63" s="120" t="s">
        <v>132</v>
      </c>
      <c r="AB63" s="45" t="s">
        <v>130</v>
      </c>
      <c r="AC63" s="123" t="s">
        <v>1006</v>
      </c>
      <c r="AD63" s="1499"/>
    </row>
    <row r="64" spans="1:36" ht="50.1" customHeight="1">
      <c r="A64" s="1198"/>
      <c r="B64" s="1201"/>
      <c r="C64" s="1204"/>
      <c r="D64" s="1208"/>
      <c r="E64" s="1209"/>
      <c r="F64" s="1213"/>
      <c r="G64" s="1217"/>
      <c r="H64" s="1218"/>
      <c r="I64" s="108"/>
      <c r="J64" s="93"/>
      <c r="K64" s="1222"/>
      <c r="L64" s="1535"/>
      <c r="M64" s="1231"/>
      <c r="N64" s="1520"/>
      <c r="O64" s="1521"/>
      <c r="P64" s="1521"/>
      <c r="Q64" s="1521"/>
      <c r="R64" s="1521"/>
      <c r="S64" s="1521"/>
      <c r="T64" s="1521"/>
      <c r="U64" s="1521"/>
      <c r="V64" s="1521"/>
      <c r="W64" s="1521"/>
      <c r="X64" s="1522"/>
      <c r="Y64" s="1538"/>
      <c r="Z64" s="1496"/>
      <c r="AA64" s="1552" t="s">
        <v>1007</v>
      </c>
      <c r="AB64" s="1553"/>
      <c r="AC64" s="1554"/>
      <c r="AD64" s="1500"/>
      <c r="AF64" s="40"/>
      <c r="AG64" s="40"/>
      <c r="AH64" s="40"/>
      <c r="AI64" s="40"/>
      <c r="AJ64" s="40"/>
    </row>
    <row r="65" spans="1:36" ht="50.1" customHeight="1">
      <c r="A65" s="1198"/>
      <c r="B65" s="1201"/>
      <c r="C65" s="1204"/>
      <c r="D65" s="1208"/>
      <c r="E65" s="1209"/>
      <c r="F65" s="1213"/>
      <c r="G65" s="1217"/>
      <c r="H65" s="1218"/>
      <c r="I65" s="108">
        <v>0</v>
      </c>
      <c r="J65" s="93"/>
      <c r="K65" s="1222"/>
      <c r="L65" s="1535"/>
      <c r="M65" s="1231"/>
      <c r="N65" s="1523"/>
      <c r="O65" s="1524"/>
      <c r="P65" s="1524"/>
      <c r="Q65" s="1524"/>
      <c r="R65" s="1524"/>
      <c r="S65" s="1524"/>
      <c r="T65" s="1524"/>
      <c r="U65" s="1524"/>
      <c r="V65" s="1524"/>
      <c r="W65" s="1524"/>
      <c r="X65" s="1525"/>
      <c r="Y65" s="1538"/>
      <c r="Z65" s="1496"/>
      <c r="AA65" s="1511">
        <v>0.35416666666666669</v>
      </c>
      <c r="AB65" s="1512"/>
      <c r="AC65" s="297"/>
      <c r="AD65" s="125" t="s">
        <v>150</v>
      </c>
      <c r="AF65" s="40"/>
      <c r="AG65" s="40"/>
      <c r="AH65" s="40"/>
      <c r="AI65" s="40"/>
      <c r="AJ65" s="40"/>
    </row>
    <row r="66" spans="1:36" ht="50.1" customHeight="1" thickBot="1">
      <c r="A66" s="1473"/>
      <c r="B66" s="1474"/>
      <c r="C66" s="1475"/>
      <c r="D66" s="1395"/>
      <c r="E66" s="1396"/>
      <c r="F66" s="1476"/>
      <c r="G66" s="1477"/>
      <c r="H66" s="1478"/>
      <c r="I66" s="94"/>
      <c r="J66" s="95"/>
      <c r="K66" s="1457"/>
      <c r="L66" s="1536"/>
      <c r="M66" s="1461"/>
      <c r="N66" s="1555" t="s">
        <v>991</v>
      </c>
      <c r="O66" s="1556"/>
      <c r="P66" s="1557" t="s">
        <v>478</v>
      </c>
      <c r="Q66" s="1558"/>
      <c r="R66" s="1558"/>
      <c r="S66" s="1559"/>
      <c r="T66" s="1543" t="s">
        <v>992</v>
      </c>
      <c r="U66" s="1543"/>
      <c r="V66" s="1543"/>
      <c r="W66" s="1557" t="s">
        <v>480</v>
      </c>
      <c r="X66" s="1559"/>
      <c r="Y66" s="1539"/>
      <c r="Z66" s="1507"/>
      <c r="AA66" s="1560">
        <v>0.58333333333333337</v>
      </c>
      <c r="AB66" s="1561"/>
      <c r="AC66" s="297"/>
      <c r="AD66" s="125" t="s">
        <v>151</v>
      </c>
    </row>
    <row r="67" spans="1:36" s="40" customFormat="1" ht="18.75" customHeight="1">
      <c r="A67" s="1563">
        <f>SUM(A57:A66)</f>
        <v>0</v>
      </c>
      <c r="B67" s="1424">
        <f>SUM(B57:B66)</f>
        <v>3</v>
      </c>
      <c r="C67" s="1426">
        <f>SUM(C57:C66)</f>
        <v>142</v>
      </c>
      <c r="D67" s="1410">
        <f>SUM(D57:E66)</f>
        <v>142</v>
      </c>
      <c r="E67" s="1411"/>
      <c r="F67" s="1426">
        <f>SUM(F57:F66)</f>
        <v>124</v>
      </c>
      <c r="G67" s="1410">
        <f>SUM(G57:H66)</f>
        <v>18</v>
      </c>
      <c r="H67" s="1411"/>
      <c r="I67" s="1479">
        <f>SUM(I57:J66)</f>
        <v>0</v>
      </c>
      <c r="J67" s="1480"/>
      <c r="K67" s="288" t="s">
        <v>79</v>
      </c>
      <c r="L67" s="289"/>
      <c r="M67" s="290" t="s">
        <v>25</v>
      </c>
      <c r="N67" s="290" t="s">
        <v>38</v>
      </c>
      <c r="O67" s="1418" t="s">
        <v>78</v>
      </c>
      <c r="P67" s="1419"/>
      <c r="Q67" s="1418">
        <v>15</v>
      </c>
      <c r="R67" s="1419"/>
      <c r="S67" s="1418" t="s">
        <v>77</v>
      </c>
      <c r="T67" s="1420"/>
      <c r="U67" s="1419"/>
      <c r="V67" s="1422">
        <f>ROUNDUP(C67/20,0)</f>
        <v>8</v>
      </c>
      <c r="W67" s="1399" t="s">
        <v>76</v>
      </c>
      <c r="X67" s="1399">
        <v>2</v>
      </c>
      <c r="Y67" s="1403" t="s">
        <v>75</v>
      </c>
      <c r="Z67" s="1403">
        <v>2</v>
      </c>
      <c r="AA67" s="1562" t="s">
        <v>74</v>
      </c>
      <c r="AB67" s="291"/>
      <c r="AC67" s="1406" t="s">
        <v>73</v>
      </c>
      <c r="AD67" s="1407"/>
      <c r="AF67" s="8"/>
      <c r="AG67" s="8"/>
      <c r="AH67" s="8"/>
      <c r="AI67" s="8"/>
      <c r="AJ67" s="8"/>
    </row>
    <row r="68" spans="1:36" s="40" customFormat="1" ht="21" customHeight="1" thickBot="1">
      <c r="A68" s="1564"/>
      <c r="B68" s="1425"/>
      <c r="C68" s="1427"/>
      <c r="D68" s="1412"/>
      <c r="E68" s="1413"/>
      <c r="F68" s="1427"/>
      <c r="G68" s="1412"/>
      <c r="H68" s="1413"/>
      <c r="I68" s="1412"/>
      <c r="J68" s="1413"/>
      <c r="K68" s="292">
        <f>SUM(K57:K66)</f>
        <v>224</v>
      </c>
      <c r="L68" s="293"/>
      <c r="M68" s="56">
        <f>SUM(F67,I67)</f>
        <v>124</v>
      </c>
      <c r="N68" s="56">
        <f>G67/2</f>
        <v>9</v>
      </c>
      <c r="O68" s="1416"/>
      <c r="P68" s="1417"/>
      <c r="Q68" s="1416"/>
      <c r="R68" s="1417"/>
      <c r="S68" s="1416"/>
      <c r="T68" s="1421"/>
      <c r="U68" s="1417"/>
      <c r="V68" s="1423"/>
      <c r="W68" s="1400"/>
      <c r="X68" s="1400"/>
      <c r="Y68" s="1402"/>
      <c r="Z68" s="1402"/>
      <c r="AA68" s="1405"/>
      <c r="AB68" s="294"/>
      <c r="AC68" s="1408"/>
      <c r="AD68" s="1409"/>
      <c r="AF68" s="8"/>
      <c r="AG68" s="8"/>
      <c r="AH68" s="8"/>
      <c r="AI68" s="8"/>
      <c r="AJ68" s="8"/>
    </row>
    <row r="69" spans="1:36" ht="28.5" customHeight="1" thickBot="1">
      <c r="A69" s="1167" t="s">
        <v>40</v>
      </c>
      <c r="B69" s="1168"/>
      <c r="C69" s="1169"/>
      <c r="D69" s="1170" t="s">
        <v>307</v>
      </c>
      <c r="E69" s="1171"/>
      <c r="F69" s="1171"/>
      <c r="G69" s="1171"/>
      <c r="H69" s="1171"/>
      <c r="I69" s="1171"/>
      <c r="J69" s="1171"/>
      <c r="K69" s="1172"/>
      <c r="L69" s="1173" t="s">
        <v>308</v>
      </c>
      <c r="M69" s="1174"/>
      <c r="N69" s="1174"/>
      <c r="O69" s="1174"/>
      <c r="P69" s="1174"/>
      <c r="Q69" s="1174"/>
      <c r="R69" s="1174"/>
      <c r="S69" s="1174"/>
      <c r="T69" s="1174"/>
      <c r="U69" s="1175"/>
      <c r="V69" s="1176" t="s">
        <v>309</v>
      </c>
      <c r="W69" s="1177"/>
      <c r="X69" s="1177"/>
      <c r="Y69" s="1177"/>
      <c r="Z69" s="1177"/>
      <c r="AA69" s="1177"/>
      <c r="AB69" s="1177"/>
      <c r="AC69" s="1177"/>
      <c r="AD69" s="1178"/>
    </row>
    <row r="70" spans="1:36" ht="24.75" customHeight="1">
      <c r="A70" s="1179" t="s">
        <v>42</v>
      </c>
      <c r="B70" s="1180"/>
      <c r="C70" s="1180"/>
      <c r="D70" s="1180"/>
      <c r="E70" s="1180"/>
      <c r="F70" s="1180"/>
      <c r="G70" s="1180"/>
      <c r="H70" s="1180"/>
      <c r="I70" s="1180"/>
      <c r="J70" s="1180"/>
      <c r="K70" s="1181"/>
      <c r="L70" s="1179"/>
      <c r="M70" s="1181"/>
      <c r="N70" s="1188" t="s">
        <v>310</v>
      </c>
      <c r="O70" s="1189"/>
      <c r="P70" s="1189"/>
      <c r="Q70" s="1189"/>
      <c r="R70" s="1189"/>
      <c r="S70" s="1189"/>
      <c r="T70" s="1189"/>
      <c r="U70" s="1189"/>
      <c r="V70" s="1189"/>
      <c r="W70" s="1189"/>
      <c r="X70" s="1189"/>
      <c r="Y70" s="1189"/>
      <c r="Z70" s="1189"/>
      <c r="AA70" s="1189"/>
      <c r="AB70" s="1189"/>
      <c r="AC70" s="1189"/>
      <c r="AD70" s="1190"/>
    </row>
    <row r="71" spans="1:36" ht="45" customHeight="1">
      <c r="A71" s="1182"/>
      <c r="B71" s="1183"/>
      <c r="C71" s="1183"/>
      <c r="D71" s="1183"/>
      <c r="E71" s="1183"/>
      <c r="F71" s="1183"/>
      <c r="G71" s="1183"/>
      <c r="H71" s="1183"/>
      <c r="I71" s="1183"/>
      <c r="J71" s="1183"/>
      <c r="K71" s="1184"/>
      <c r="L71" s="1182"/>
      <c r="M71" s="1184"/>
      <c r="N71" s="1191" t="s">
        <v>311</v>
      </c>
      <c r="O71" s="1192"/>
      <c r="P71" s="1192"/>
      <c r="Q71" s="1192"/>
      <c r="R71" s="1192"/>
      <c r="S71" s="1192"/>
      <c r="T71" s="1192"/>
      <c r="U71" s="1192"/>
      <c r="V71" s="1192"/>
      <c r="W71" s="1192"/>
      <c r="X71" s="1192"/>
      <c r="Y71" s="1192"/>
      <c r="Z71" s="1192"/>
      <c r="AA71" s="1192"/>
      <c r="AB71" s="1192"/>
      <c r="AC71" s="1192"/>
      <c r="AD71" s="1193"/>
    </row>
    <row r="72" spans="1:36" ht="24.75" customHeight="1" thickBot="1">
      <c r="A72" s="1185"/>
      <c r="B72" s="1186"/>
      <c r="C72" s="1186"/>
      <c r="D72" s="1186"/>
      <c r="E72" s="1186"/>
      <c r="F72" s="1186"/>
      <c r="G72" s="1186"/>
      <c r="H72" s="1186"/>
      <c r="I72" s="1186"/>
      <c r="J72" s="1186"/>
      <c r="K72" s="1187"/>
      <c r="L72" s="1185"/>
      <c r="M72" s="1187"/>
      <c r="N72" s="1194" t="s">
        <v>312</v>
      </c>
      <c r="O72" s="1195"/>
      <c r="P72" s="1195"/>
      <c r="Q72" s="1195"/>
      <c r="R72" s="1195"/>
      <c r="S72" s="1195"/>
      <c r="T72" s="1195"/>
      <c r="U72" s="1195"/>
      <c r="V72" s="1195"/>
      <c r="W72" s="1195"/>
      <c r="X72" s="1195"/>
      <c r="Y72" s="1195"/>
      <c r="Z72" s="1195"/>
      <c r="AA72" s="1195"/>
      <c r="AB72" s="1195"/>
      <c r="AC72" s="1195"/>
      <c r="AD72" s="1196"/>
    </row>
    <row r="73" spans="1:36" ht="50.1" customHeight="1">
      <c r="A73" s="1197">
        <v>0</v>
      </c>
      <c r="B73" s="1200">
        <v>0</v>
      </c>
      <c r="C73" s="1203">
        <f>SUM(D73)</f>
        <v>30</v>
      </c>
      <c r="D73" s="1206">
        <f>SUM(F73:H75,I73)</f>
        <v>30</v>
      </c>
      <c r="E73" s="1207"/>
      <c r="F73" s="1212">
        <v>24</v>
      </c>
      <c r="G73" s="1215">
        <v>6</v>
      </c>
      <c r="H73" s="1216"/>
      <c r="I73" s="1206">
        <v>0</v>
      </c>
      <c r="J73" s="1207"/>
      <c r="K73" s="1221">
        <f>'Team Hamlet 52'!D25</f>
        <v>66</v>
      </c>
      <c r="L73" s="1565" t="s">
        <v>991</v>
      </c>
      <c r="M73" s="1544" t="s">
        <v>134</v>
      </c>
      <c r="N73" s="1545" t="str">
        <f>'Team Hamlet 52'!O7</f>
        <v xml:space="preserve">ایم ساجد کے گھر کے سائیڈ وا لے گھر ،   مخدوم مصطفی' والی گلی کے گھر ،  مین روڈ  ای بلاک کے مکمل گھر، جاوید حمید کے گھر تک۔                 </v>
      </c>
      <c r="O73" s="1546"/>
      <c r="P73" s="1546"/>
      <c r="Q73" s="1546"/>
      <c r="R73" s="1546"/>
      <c r="S73" s="1546"/>
      <c r="T73" s="1546"/>
      <c r="U73" s="1546"/>
      <c r="V73" s="1546"/>
      <c r="W73" s="1546"/>
      <c r="X73" s="1547"/>
      <c r="Y73" s="1568" t="s">
        <v>556</v>
      </c>
      <c r="Z73" s="1549" t="s">
        <v>28</v>
      </c>
      <c r="AA73" s="129" t="s">
        <v>129</v>
      </c>
      <c r="AB73" s="45"/>
      <c r="AC73" s="126" t="s">
        <v>1008</v>
      </c>
      <c r="AD73" s="1550">
        <v>52</v>
      </c>
    </row>
    <row r="74" spans="1:36" ht="50.1" customHeight="1">
      <c r="A74" s="1198"/>
      <c r="B74" s="1201"/>
      <c r="C74" s="1204"/>
      <c r="D74" s="1208"/>
      <c r="E74" s="1209"/>
      <c r="F74" s="1213"/>
      <c r="G74" s="1217"/>
      <c r="H74" s="1218"/>
      <c r="I74" s="1208"/>
      <c r="J74" s="1209"/>
      <c r="K74" s="1222"/>
      <c r="L74" s="1566"/>
      <c r="M74" s="1231"/>
      <c r="N74" s="1504"/>
      <c r="O74" s="1505"/>
      <c r="P74" s="1505"/>
      <c r="Q74" s="1505"/>
      <c r="R74" s="1505"/>
      <c r="S74" s="1505"/>
      <c r="T74" s="1505"/>
      <c r="U74" s="1505"/>
      <c r="V74" s="1505"/>
      <c r="W74" s="1505"/>
      <c r="X74" s="1548"/>
      <c r="Y74" s="1568"/>
      <c r="Z74" s="1496"/>
      <c r="AA74" s="130" t="s">
        <v>131</v>
      </c>
      <c r="AB74" s="45" t="s">
        <v>130</v>
      </c>
      <c r="AC74" s="295" t="s">
        <v>133</v>
      </c>
      <c r="AD74" s="1499"/>
    </row>
    <row r="75" spans="1:36" ht="50.1" customHeight="1">
      <c r="A75" s="1199"/>
      <c r="B75" s="1202"/>
      <c r="C75" s="1205"/>
      <c r="D75" s="1210"/>
      <c r="E75" s="1211"/>
      <c r="F75" s="1214"/>
      <c r="G75" s="1219"/>
      <c r="H75" s="1220"/>
      <c r="I75" s="1210"/>
      <c r="J75" s="1211"/>
      <c r="K75" s="1223"/>
      <c r="L75" s="1567"/>
      <c r="M75" s="1232"/>
      <c r="N75" s="1428" t="s">
        <v>996</v>
      </c>
      <c r="O75" s="1428"/>
      <c r="P75" s="1428" t="s">
        <v>478</v>
      </c>
      <c r="Q75" s="1428"/>
      <c r="R75" s="1428"/>
      <c r="S75" s="1428"/>
      <c r="T75" s="1428" t="s">
        <v>991</v>
      </c>
      <c r="U75" s="1428"/>
      <c r="V75" s="1428"/>
      <c r="W75" s="1428" t="s">
        <v>480</v>
      </c>
      <c r="X75" s="1428"/>
      <c r="Y75" s="1568"/>
      <c r="Z75" s="1497"/>
      <c r="AA75" s="130" t="s">
        <v>132</v>
      </c>
      <c r="AB75" s="45"/>
      <c r="AC75" s="124" t="s">
        <v>415</v>
      </c>
      <c r="AD75" s="1499"/>
    </row>
    <row r="76" spans="1:36" ht="50.1" customHeight="1">
      <c r="A76" s="1443">
        <v>0</v>
      </c>
      <c r="B76" s="1444">
        <v>0</v>
      </c>
      <c r="C76" s="1445">
        <f>SUM(D76)</f>
        <v>24</v>
      </c>
      <c r="D76" s="1373">
        <f>SUM(F76:H78,I76:J78)</f>
        <v>24</v>
      </c>
      <c r="E76" s="1374"/>
      <c r="F76" s="1446">
        <v>22</v>
      </c>
      <c r="G76" s="1224">
        <v>2</v>
      </c>
      <c r="H76" s="1225"/>
      <c r="I76" s="214">
        <v>0</v>
      </c>
      <c r="J76" s="283"/>
      <c r="K76" s="1226">
        <f>'Team Hamlet 52'!K25</f>
        <v>62</v>
      </c>
      <c r="L76" s="1565" t="s">
        <v>997</v>
      </c>
      <c r="M76" s="1230" t="s">
        <v>134</v>
      </c>
      <c r="N76" s="1569" t="str">
        <f>'Team Hamlet 52'!O10</f>
        <v xml:space="preserve">نورالسلام کے گھر سے شروع کرتے ہوئے جامع مسجد واپڈا ٹاؤن ای بلاک  کی سائیڈ والے گھر  جامع مسجد کے ساتھ والا لنک ،  سموسہ پارک والے ،   گول پارک کی سائیڈ والے مکمل گھر،  جامع مسجد کے سامنے والے گھر ،امین کے گھر تک۔               </v>
      </c>
      <c r="O76" s="1570"/>
      <c r="P76" s="1570"/>
      <c r="Q76" s="1570"/>
      <c r="R76" s="1570"/>
      <c r="S76" s="1570"/>
      <c r="T76" s="1570"/>
      <c r="U76" s="1570"/>
      <c r="V76" s="1570"/>
      <c r="W76" s="1570"/>
      <c r="X76" s="1571"/>
      <c r="Y76" s="1568" t="s">
        <v>556</v>
      </c>
      <c r="Z76" s="1495" t="s">
        <v>30</v>
      </c>
      <c r="AA76" s="1508" t="s">
        <v>416</v>
      </c>
      <c r="AB76" s="1509"/>
      <c r="AC76" s="1510"/>
      <c r="AD76" s="1499"/>
    </row>
    <row r="77" spans="1:36" ht="50.1" customHeight="1">
      <c r="A77" s="1198"/>
      <c r="B77" s="1201"/>
      <c r="C77" s="1204"/>
      <c r="D77" s="1208"/>
      <c r="E77" s="1209"/>
      <c r="F77" s="1213"/>
      <c r="G77" s="1217"/>
      <c r="H77" s="1218"/>
      <c r="I77" s="284"/>
      <c r="J77" s="285"/>
      <c r="K77" s="1222"/>
      <c r="L77" s="1566"/>
      <c r="M77" s="1231"/>
      <c r="N77" s="1504"/>
      <c r="O77" s="1505"/>
      <c r="P77" s="1505"/>
      <c r="Q77" s="1505"/>
      <c r="R77" s="1505"/>
      <c r="S77" s="1505"/>
      <c r="T77" s="1505"/>
      <c r="U77" s="1505"/>
      <c r="V77" s="1505"/>
      <c r="W77" s="1505"/>
      <c r="X77" s="1506"/>
      <c r="Y77" s="1568"/>
      <c r="Z77" s="1496"/>
      <c r="AA77" s="119" t="s">
        <v>129</v>
      </c>
      <c r="AB77" s="121"/>
      <c r="AC77" s="295" t="s">
        <v>969</v>
      </c>
      <c r="AD77" s="1499"/>
    </row>
    <row r="78" spans="1:36" ht="50.1" customHeight="1">
      <c r="A78" s="1199"/>
      <c r="B78" s="1202"/>
      <c r="C78" s="1205"/>
      <c r="D78" s="1210"/>
      <c r="E78" s="1211"/>
      <c r="F78" s="1214"/>
      <c r="G78" s="1219"/>
      <c r="H78" s="1220"/>
      <c r="I78" s="286"/>
      <c r="J78" s="287"/>
      <c r="K78" s="1223"/>
      <c r="L78" s="1567"/>
      <c r="M78" s="1232"/>
      <c r="N78" s="1572" t="s">
        <v>997</v>
      </c>
      <c r="O78" s="1572"/>
      <c r="P78" s="1572" t="s">
        <v>478</v>
      </c>
      <c r="Q78" s="1572"/>
      <c r="R78" s="1572"/>
      <c r="S78" s="1572"/>
      <c r="T78" s="1572" t="s">
        <v>998</v>
      </c>
      <c r="U78" s="1572"/>
      <c r="V78" s="1572"/>
      <c r="W78" s="1572" t="s">
        <v>480</v>
      </c>
      <c r="X78" s="1572"/>
      <c r="Y78" s="1568"/>
      <c r="Z78" s="1497"/>
      <c r="AA78" s="120" t="s">
        <v>131</v>
      </c>
      <c r="AB78" s="45" t="s">
        <v>130</v>
      </c>
      <c r="AC78" s="123" t="s">
        <v>133</v>
      </c>
      <c r="AD78" s="1499"/>
    </row>
    <row r="79" spans="1:36" ht="50.1" customHeight="1">
      <c r="A79" s="1443">
        <v>0</v>
      </c>
      <c r="B79" s="1444">
        <v>0</v>
      </c>
      <c r="C79" s="1445">
        <f>SUM(D79)</f>
        <v>22</v>
      </c>
      <c r="D79" s="1373">
        <f>SUM(F79:H82,I79:I82)</f>
        <v>22</v>
      </c>
      <c r="E79" s="1374"/>
      <c r="F79" s="1446">
        <v>21</v>
      </c>
      <c r="G79" s="1224">
        <v>1</v>
      </c>
      <c r="H79" s="1225"/>
      <c r="I79" s="91">
        <v>0</v>
      </c>
      <c r="J79" s="92"/>
      <c r="K79" s="1226">
        <f>'Team Hamlet 52'!D46</f>
        <v>65</v>
      </c>
      <c r="L79" s="1565" t="s">
        <v>1001</v>
      </c>
      <c r="M79" s="1230" t="s">
        <v>134</v>
      </c>
      <c r="N79" s="1517" t="str">
        <f>'Team Hamlet 52'!O28</f>
        <v xml:space="preserve">ای بلاک -54 گھر  سے شروع کرتے ہوئے خالد جاوید وڑائچ والی گلی ،   ایم فہد والے لنک کے گھر  واپڈا ٹاؤن       ای بلاک  مین لنک کے گھر ، جاوید خان والا لنک اور اس کے ساتھ والا لنک  ارشد اقبال والا لنک اور اس کے ساتھ والا لنک ،  چوہدری عبدالستار کے گھر کے سائیڈ والے گھر۔              </v>
      </c>
      <c r="O79" s="1518"/>
      <c r="P79" s="1518"/>
      <c r="Q79" s="1518"/>
      <c r="R79" s="1518"/>
      <c r="S79" s="1518"/>
      <c r="T79" s="1518"/>
      <c r="U79" s="1518"/>
      <c r="V79" s="1518"/>
      <c r="W79" s="1518"/>
      <c r="X79" s="1519"/>
      <c r="Y79" s="1568" t="s">
        <v>556</v>
      </c>
      <c r="Z79" s="1495" t="s">
        <v>31</v>
      </c>
      <c r="AA79" s="120" t="s">
        <v>132</v>
      </c>
      <c r="AB79" s="45" t="s">
        <v>130</v>
      </c>
      <c r="AC79" s="123" t="s">
        <v>246</v>
      </c>
      <c r="AD79" s="1499"/>
    </row>
    <row r="80" spans="1:36" ht="50.1" customHeight="1">
      <c r="A80" s="1198"/>
      <c r="B80" s="1201"/>
      <c r="C80" s="1204"/>
      <c r="D80" s="1208"/>
      <c r="E80" s="1209"/>
      <c r="F80" s="1213"/>
      <c r="G80" s="1217"/>
      <c r="H80" s="1218"/>
      <c r="I80" s="108"/>
      <c r="J80" s="93"/>
      <c r="K80" s="1222"/>
      <c r="L80" s="1566"/>
      <c r="M80" s="1231"/>
      <c r="N80" s="1520"/>
      <c r="O80" s="1521"/>
      <c r="P80" s="1521"/>
      <c r="Q80" s="1521"/>
      <c r="R80" s="1521"/>
      <c r="S80" s="1521"/>
      <c r="T80" s="1521"/>
      <c r="U80" s="1521"/>
      <c r="V80" s="1521"/>
      <c r="W80" s="1521"/>
      <c r="X80" s="1522"/>
      <c r="Y80" s="1568"/>
      <c r="Z80" s="1496"/>
      <c r="AA80" s="1508" t="s">
        <v>247</v>
      </c>
      <c r="AB80" s="1509"/>
      <c r="AC80" s="1510"/>
      <c r="AD80" s="1500"/>
      <c r="AF80" s="40"/>
      <c r="AG80" s="40"/>
      <c r="AH80" s="40"/>
      <c r="AI80" s="40"/>
      <c r="AJ80" s="40"/>
    </row>
    <row r="81" spans="1:36" ht="50.1" customHeight="1">
      <c r="A81" s="1198"/>
      <c r="B81" s="1201"/>
      <c r="C81" s="1204"/>
      <c r="D81" s="1208"/>
      <c r="E81" s="1209"/>
      <c r="F81" s="1213"/>
      <c r="G81" s="1217"/>
      <c r="H81" s="1218"/>
      <c r="I81" s="108"/>
      <c r="J81" s="93"/>
      <c r="K81" s="1222"/>
      <c r="L81" s="1566"/>
      <c r="M81" s="1231"/>
      <c r="N81" s="1523"/>
      <c r="O81" s="1524"/>
      <c r="P81" s="1524"/>
      <c r="Q81" s="1524"/>
      <c r="R81" s="1524"/>
      <c r="S81" s="1524"/>
      <c r="T81" s="1524"/>
      <c r="U81" s="1524"/>
      <c r="V81" s="1524"/>
      <c r="W81" s="1524"/>
      <c r="X81" s="1525"/>
      <c r="Y81" s="1568"/>
      <c r="Z81" s="1496"/>
      <c r="AA81" s="1511">
        <v>0.35416666666666669</v>
      </c>
      <c r="AB81" s="1512"/>
      <c r="AC81" s="297"/>
      <c r="AD81" s="125" t="s">
        <v>150</v>
      </c>
      <c r="AF81" s="40"/>
      <c r="AG81" s="40"/>
      <c r="AH81" s="41"/>
      <c r="AI81" s="45"/>
      <c r="AJ81" s="74"/>
    </row>
    <row r="82" spans="1:36" ht="50.1" customHeight="1">
      <c r="A82" s="1473"/>
      <c r="B82" s="1474"/>
      <c r="C82" s="1475"/>
      <c r="D82" s="1395"/>
      <c r="E82" s="1396"/>
      <c r="F82" s="1476"/>
      <c r="G82" s="1477"/>
      <c r="H82" s="1478"/>
      <c r="I82" s="94"/>
      <c r="J82" s="95"/>
      <c r="K82" s="1457"/>
      <c r="L82" s="1567"/>
      <c r="M82" s="1461"/>
      <c r="N82" s="1428" t="s">
        <v>999</v>
      </c>
      <c r="O82" s="1428"/>
      <c r="P82" s="1428" t="s">
        <v>478</v>
      </c>
      <c r="Q82" s="1428"/>
      <c r="R82" s="1428"/>
      <c r="S82" s="1428"/>
      <c r="T82" s="1428" t="s">
        <v>1000</v>
      </c>
      <c r="U82" s="1428"/>
      <c r="V82" s="1428"/>
      <c r="W82" s="1428" t="s">
        <v>480</v>
      </c>
      <c r="X82" s="1428"/>
      <c r="Y82" s="1568"/>
      <c r="Z82" s="1507"/>
      <c r="AA82" s="1560">
        <v>0.58333333333333337</v>
      </c>
      <c r="AB82" s="1561"/>
      <c r="AC82" s="297"/>
      <c r="AD82" s="125" t="s">
        <v>151</v>
      </c>
      <c r="AF82" s="57"/>
      <c r="AG82" s="45"/>
      <c r="AH82" s="98"/>
    </row>
    <row r="83" spans="1:36" s="40" customFormat="1" ht="18.75" customHeight="1">
      <c r="A83" s="1424">
        <f>SUM(A73:A82)</f>
        <v>0</v>
      </c>
      <c r="B83" s="1426">
        <f>SUM(B73:B82)</f>
        <v>0</v>
      </c>
      <c r="C83" s="1426">
        <f>SUM(C73:C82)</f>
        <v>76</v>
      </c>
      <c r="D83" s="1410">
        <f>SUM(D73:E82)</f>
        <v>76</v>
      </c>
      <c r="E83" s="1411"/>
      <c r="F83" s="1426">
        <f>SUM(F73:F82)</f>
        <v>67</v>
      </c>
      <c r="G83" s="1410">
        <f>SUM(G73:H82)</f>
        <v>9</v>
      </c>
      <c r="H83" s="1411"/>
      <c r="I83" s="1479">
        <f>SUM(I73:J82)</f>
        <v>0</v>
      </c>
      <c r="J83" s="1480"/>
      <c r="K83" s="298" t="s">
        <v>79</v>
      </c>
      <c r="L83" s="299"/>
      <c r="M83" s="290" t="s">
        <v>25</v>
      </c>
      <c r="N83" s="290" t="s">
        <v>38</v>
      </c>
      <c r="O83" s="1418" t="s">
        <v>78</v>
      </c>
      <c r="P83" s="1419"/>
      <c r="Q83" s="1418">
        <v>15</v>
      </c>
      <c r="R83" s="1419"/>
      <c r="S83" s="1418" t="s">
        <v>77</v>
      </c>
      <c r="T83" s="1420"/>
      <c r="U83" s="1419"/>
      <c r="V83" s="1422">
        <f>ROUNDUP(C83/20,0)</f>
        <v>4</v>
      </c>
      <c r="W83" s="1399" t="s">
        <v>76</v>
      </c>
      <c r="X83" s="1399">
        <v>2</v>
      </c>
      <c r="Y83" s="1403" t="s">
        <v>75</v>
      </c>
      <c r="Z83" s="1403">
        <v>2</v>
      </c>
      <c r="AA83" s="1562" t="s">
        <v>74</v>
      </c>
      <c r="AB83" s="291"/>
      <c r="AC83" s="1406" t="s">
        <v>73</v>
      </c>
      <c r="AD83" s="1407"/>
      <c r="AF83" s="58"/>
      <c r="AG83" s="45"/>
      <c r="AH83" s="75"/>
      <c r="AI83" s="8"/>
      <c r="AJ83" s="8"/>
    </row>
    <row r="84" spans="1:36" s="40" customFormat="1" ht="21" customHeight="1" thickBot="1">
      <c r="A84" s="1425"/>
      <c r="B84" s="1427"/>
      <c r="C84" s="1427"/>
      <c r="D84" s="1412"/>
      <c r="E84" s="1413"/>
      <c r="F84" s="1427"/>
      <c r="G84" s="1412"/>
      <c r="H84" s="1413"/>
      <c r="I84" s="1412"/>
      <c r="J84" s="1413"/>
      <c r="K84" s="292">
        <f>SUM(K73:K82)</f>
        <v>193</v>
      </c>
      <c r="L84" s="293"/>
      <c r="M84" s="56">
        <f>SUM(F83,I83)</f>
        <v>67</v>
      </c>
      <c r="N84" s="56">
        <f>G83/2</f>
        <v>4.5</v>
      </c>
      <c r="O84" s="1416"/>
      <c r="P84" s="1417"/>
      <c r="Q84" s="1416"/>
      <c r="R84" s="1417"/>
      <c r="S84" s="1416"/>
      <c r="T84" s="1421"/>
      <c r="U84" s="1417"/>
      <c r="V84" s="1423"/>
      <c r="W84" s="1400"/>
      <c r="X84" s="1400"/>
      <c r="Y84" s="1402"/>
      <c r="Z84" s="1402"/>
      <c r="AA84" s="1405"/>
      <c r="AB84" s="294"/>
      <c r="AC84" s="1408"/>
      <c r="AD84" s="1409"/>
      <c r="AF84" s="58"/>
      <c r="AG84" s="45"/>
      <c r="AH84" s="76"/>
      <c r="AI84" s="8"/>
      <c r="AJ84" s="8"/>
    </row>
    <row r="85" spans="1:36" ht="28.5" customHeight="1" thickBot="1">
      <c r="A85" s="1167" t="s">
        <v>40</v>
      </c>
      <c r="B85" s="1168"/>
      <c r="C85" s="1169"/>
      <c r="D85" s="1170" t="s">
        <v>307</v>
      </c>
      <c r="E85" s="1171"/>
      <c r="F85" s="1171"/>
      <c r="G85" s="1171"/>
      <c r="H85" s="1171"/>
      <c r="I85" s="1171"/>
      <c r="J85" s="1171"/>
      <c r="K85" s="1172"/>
      <c r="L85" s="1173" t="s">
        <v>308</v>
      </c>
      <c r="M85" s="1174"/>
      <c r="N85" s="1174"/>
      <c r="O85" s="1174"/>
      <c r="P85" s="1174"/>
      <c r="Q85" s="1174"/>
      <c r="R85" s="1174"/>
      <c r="S85" s="1174"/>
      <c r="T85" s="1174"/>
      <c r="U85" s="1175"/>
      <c r="V85" s="1176" t="s">
        <v>309</v>
      </c>
      <c r="W85" s="1177"/>
      <c r="X85" s="1177"/>
      <c r="Y85" s="1177"/>
      <c r="Z85" s="1177"/>
      <c r="AA85" s="1177"/>
      <c r="AB85" s="1177"/>
      <c r="AC85" s="1177"/>
      <c r="AD85" s="1178"/>
    </row>
    <row r="86" spans="1:36" ht="24.75" customHeight="1">
      <c r="A86" s="1179" t="s">
        <v>42</v>
      </c>
      <c r="B86" s="1180"/>
      <c r="C86" s="1180"/>
      <c r="D86" s="1180"/>
      <c r="E86" s="1180"/>
      <c r="F86" s="1180"/>
      <c r="G86" s="1180"/>
      <c r="H86" s="1180"/>
      <c r="I86" s="1180"/>
      <c r="J86" s="1180"/>
      <c r="K86" s="1181"/>
      <c r="L86" s="1179"/>
      <c r="M86" s="1181"/>
      <c r="N86" s="1188" t="s">
        <v>310</v>
      </c>
      <c r="O86" s="1189"/>
      <c r="P86" s="1189"/>
      <c r="Q86" s="1189"/>
      <c r="R86" s="1189"/>
      <c r="S86" s="1189"/>
      <c r="T86" s="1189"/>
      <c r="U86" s="1189"/>
      <c r="V86" s="1189"/>
      <c r="W86" s="1189"/>
      <c r="X86" s="1189"/>
      <c r="Y86" s="1189"/>
      <c r="Z86" s="1189"/>
      <c r="AA86" s="1189"/>
      <c r="AB86" s="1189"/>
      <c r="AC86" s="1189"/>
      <c r="AD86" s="1190"/>
    </row>
    <row r="87" spans="1:36" ht="45" customHeight="1">
      <c r="A87" s="1182"/>
      <c r="B87" s="1183"/>
      <c r="C87" s="1183"/>
      <c r="D87" s="1183"/>
      <c r="E87" s="1183"/>
      <c r="F87" s="1183"/>
      <c r="G87" s="1183"/>
      <c r="H87" s="1183"/>
      <c r="I87" s="1183"/>
      <c r="J87" s="1183"/>
      <c r="K87" s="1184"/>
      <c r="L87" s="1182"/>
      <c r="M87" s="1184"/>
      <c r="N87" s="1191" t="s">
        <v>311</v>
      </c>
      <c r="O87" s="1192"/>
      <c r="P87" s="1192"/>
      <c r="Q87" s="1192"/>
      <c r="R87" s="1192"/>
      <c r="S87" s="1192"/>
      <c r="T87" s="1192"/>
      <c r="U87" s="1192"/>
      <c r="V87" s="1192"/>
      <c r="W87" s="1192"/>
      <c r="X87" s="1192"/>
      <c r="Y87" s="1192"/>
      <c r="Z87" s="1192"/>
      <c r="AA87" s="1192"/>
      <c r="AB87" s="1192"/>
      <c r="AC87" s="1192"/>
      <c r="AD87" s="1193"/>
    </row>
    <row r="88" spans="1:36" ht="24.75" customHeight="1" thickBot="1">
      <c r="A88" s="1185"/>
      <c r="B88" s="1186"/>
      <c r="C88" s="1186"/>
      <c r="D88" s="1186"/>
      <c r="E88" s="1186"/>
      <c r="F88" s="1186"/>
      <c r="G88" s="1186"/>
      <c r="H88" s="1186"/>
      <c r="I88" s="1186"/>
      <c r="J88" s="1186"/>
      <c r="K88" s="1187"/>
      <c r="L88" s="1185"/>
      <c r="M88" s="1187"/>
      <c r="N88" s="1194" t="s">
        <v>312</v>
      </c>
      <c r="O88" s="1195"/>
      <c r="P88" s="1195"/>
      <c r="Q88" s="1195"/>
      <c r="R88" s="1195"/>
      <c r="S88" s="1195"/>
      <c r="T88" s="1195"/>
      <c r="U88" s="1195"/>
      <c r="V88" s="1195"/>
      <c r="W88" s="1195"/>
      <c r="X88" s="1195"/>
      <c r="Y88" s="1195"/>
      <c r="Z88" s="1195"/>
      <c r="AA88" s="1195"/>
      <c r="AB88" s="1195"/>
      <c r="AC88" s="1195"/>
      <c r="AD88" s="1196"/>
    </row>
    <row r="89" spans="1:36" ht="9.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row>
    <row r="90" spans="1:36" ht="66" customHeight="1">
      <c r="A90" s="1443"/>
      <c r="B90" s="1444"/>
      <c r="C90" s="1445"/>
      <c r="D90" s="1373"/>
      <c r="E90" s="1374"/>
      <c r="F90" s="1446"/>
      <c r="G90" s="1224"/>
      <c r="H90" s="1225"/>
      <c r="I90" s="1373"/>
      <c r="J90" s="1374"/>
      <c r="K90" s="1226"/>
      <c r="L90" s="1458"/>
      <c r="M90" s="1230"/>
      <c r="N90" s="1574"/>
      <c r="O90" s="1483"/>
      <c r="P90" s="1483"/>
      <c r="Q90" s="1483"/>
      <c r="R90" s="1483"/>
      <c r="S90" s="1483"/>
      <c r="T90" s="1483"/>
      <c r="U90" s="1483"/>
      <c r="V90" s="1483"/>
      <c r="W90" s="1483"/>
      <c r="X90" s="1482"/>
      <c r="Y90" s="1575"/>
      <c r="Z90" s="1495"/>
      <c r="AA90" s="129"/>
      <c r="AB90" s="45"/>
      <c r="AC90" s="126"/>
      <c r="AD90" s="1498"/>
    </row>
    <row r="91" spans="1:36" ht="54" customHeight="1">
      <c r="A91" s="1198"/>
      <c r="B91" s="1201"/>
      <c r="C91" s="1204"/>
      <c r="D91" s="1208"/>
      <c r="E91" s="1209"/>
      <c r="F91" s="1213"/>
      <c r="G91" s="1217"/>
      <c r="H91" s="1218"/>
      <c r="I91" s="1208"/>
      <c r="J91" s="1209"/>
      <c r="K91" s="1222"/>
      <c r="L91" s="1459"/>
      <c r="M91" s="1231"/>
      <c r="N91" s="1504"/>
      <c r="O91" s="1505"/>
      <c r="P91" s="1505"/>
      <c r="Q91" s="1505"/>
      <c r="R91" s="1505"/>
      <c r="S91" s="1505"/>
      <c r="T91" s="1505"/>
      <c r="U91" s="1505"/>
      <c r="V91" s="1505"/>
      <c r="W91" s="1505"/>
      <c r="X91" s="1548"/>
      <c r="Y91" s="1576"/>
      <c r="Z91" s="1496"/>
      <c r="AA91" s="130"/>
      <c r="AB91" s="45"/>
      <c r="AC91" s="295"/>
      <c r="AD91" s="1499"/>
    </row>
    <row r="92" spans="1:36" ht="54" customHeight="1">
      <c r="A92" s="1199"/>
      <c r="B92" s="1202"/>
      <c r="C92" s="1205"/>
      <c r="D92" s="1210"/>
      <c r="E92" s="1211"/>
      <c r="F92" s="1214"/>
      <c r="G92" s="1219"/>
      <c r="H92" s="1220"/>
      <c r="I92" s="1210"/>
      <c r="J92" s="1211"/>
      <c r="K92" s="1223"/>
      <c r="L92" s="1573"/>
      <c r="M92" s="1232"/>
      <c r="N92" s="1577"/>
      <c r="O92" s="1578"/>
      <c r="P92" s="1577"/>
      <c r="Q92" s="1579"/>
      <c r="R92" s="1579"/>
      <c r="S92" s="1578"/>
      <c r="T92" s="1580"/>
      <c r="U92" s="1581"/>
      <c r="V92" s="1582"/>
      <c r="W92" s="1577"/>
      <c r="X92" s="1578"/>
      <c r="Y92" s="1529"/>
      <c r="Z92" s="1497"/>
      <c r="AA92" s="130"/>
      <c r="AB92" s="45"/>
      <c r="AC92" s="124"/>
      <c r="AD92" s="1499"/>
    </row>
    <row r="93" spans="1:36" ht="54" customHeight="1">
      <c r="A93" s="1443"/>
      <c r="B93" s="1444"/>
      <c r="C93" s="1445"/>
      <c r="D93" s="1373"/>
      <c r="E93" s="1374"/>
      <c r="F93" s="1446"/>
      <c r="G93" s="1224"/>
      <c r="H93" s="1225"/>
      <c r="I93" s="214"/>
      <c r="J93" s="283"/>
      <c r="K93" s="1226"/>
      <c r="L93" s="1458"/>
      <c r="M93" s="1230"/>
      <c r="N93" s="1502"/>
      <c r="O93" s="1420"/>
      <c r="P93" s="1420"/>
      <c r="Q93" s="1420"/>
      <c r="R93" s="1420"/>
      <c r="S93" s="1420"/>
      <c r="T93" s="1420"/>
      <c r="U93" s="1420"/>
      <c r="V93" s="1420"/>
      <c r="W93" s="1420"/>
      <c r="X93" s="1503"/>
      <c r="Y93" s="1467"/>
      <c r="Z93" s="1495"/>
      <c r="AA93" s="1508"/>
      <c r="AB93" s="1509"/>
      <c r="AC93" s="1510"/>
      <c r="AD93" s="1499"/>
    </row>
    <row r="94" spans="1:36" ht="54" customHeight="1">
      <c r="A94" s="1198"/>
      <c r="B94" s="1201"/>
      <c r="C94" s="1204"/>
      <c r="D94" s="1208"/>
      <c r="E94" s="1209"/>
      <c r="F94" s="1213"/>
      <c r="G94" s="1217"/>
      <c r="H94" s="1218"/>
      <c r="I94" s="284"/>
      <c r="J94" s="285"/>
      <c r="K94" s="1222"/>
      <c r="L94" s="1459"/>
      <c r="M94" s="1231"/>
      <c r="N94" s="1504"/>
      <c r="O94" s="1505"/>
      <c r="P94" s="1505"/>
      <c r="Q94" s="1505"/>
      <c r="R94" s="1505"/>
      <c r="S94" s="1505"/>
      <c r="T94" s="1505"/>
      <c r="U94" s="1505"/>
      <c r="V94" s="1505"/>
      <c r="W94" s="1505"/>
      <c r="X94" s="1506"/>
      <c r="Y94" s="1468"/>
      <c r="Z94" s="1496"/>
      <c r="AA94" s="119"/>
      <c r="AB94" s="121"/>
      <c r="AC94" s="295"/>
      <c r="AD94" s="1499"/>
    </row>
    <row r="95" spans="1:36" ht="54" customHeight="1">
      <c r="A95" s="1199"/>
      <c r="B95" s="1202"/>
      <c r="C95" s="1205"/>
      <c r="D95" s="1210"/>
      <c r="E95" s="1211"/>
      <c r="F95" s="1214"/>
      <c r="G95" s="1219"/>
      <c r="H95" s="1220"/>
      <c r="I95" s="286"/>
      <c r="J95" s="287"/>
      <c r="K95" s="1223"/>
      <c r="L95" s="1573"/>
      <c r="M95" s="1232"/>
      <c r="N95" s="1577"/>
      <c r="O95" s="1578"/>
      <c r="P95" s="1577"/>
      <c r="Q95" s="1579"/>
      <c r="R95" s="1579"/>
      <c r="S95" s="1578"/>
      <c r="T95" s="1580"/>
      <c r="U95" s="1581"/>
      <c r="V95" s="1582"/>
      <c r="W95" s="1577"/>
      <c r="X95" s="1578"/>
      <c r="Y95" s="1583"/>
      <c r="Z95" s="1497"/>
      <c r="AA95" s="120"/>
      <c r="AB95" s="45"/>
      <c r="AC95" s="123"/>
      <c r="AD95" s="1499"/>
    </row>
    <row r="96" spans="1:36" ht="54" customHeight="1">
      <c r="A96" s="1443"/>
      <c r="B96" s="1444"/>
      <c r="C96" s="1445"/>
      <c r="D96" s="1373"/>
      <c r="E96" s="1374"/>
      <c r="F96" s="1446"/>
      <c r="G96" s="1224"/>
      <c r="H96" s="1225"/>
      <c r="I96" s="91"/>
      <c r="J96" s="92"/>
      <c r="K96" s="1226"/>
      <c r="L96" s="1458"/>
      <c r="M96" s="1230"/>
      <c r="N96" s="1517"/>
      <c r="O96" s="1518"/>
      <c r="P96" s="1518"/>
      <c r="Q96" s="1518"/>
      <c r="R96" s="1518"/>
      <c r="S96" s="1518"/>
      <c r="T96" s="1518"/>
      <c r="U96" s="1518"/>
      <c r="V96" s="1518"/>
      <c r="W96" s="1518"/>
      <c r="X96" s="1519"/>
      <c r="Y96" s="1467"/>
      <c r="Z96" s="1495"/>
      <c r="AA96" s="120"/>
      <c r="AB96" s="45"/>
      <c r="AC96" s="123"/>
      <c r="AD96" s="1499"/>
    </row>
    <row r="97" spans="1:36" ht="54" customHeight="1">
      <c r="A97" s="1198"/>
      <c r="B97" s="1201"/>
      <c r="C97" s="1204"/>
      <c r="D97" s="1208"/>
      <c r="E97" s="1209"/>
      <c r="F97" s="1213"/>
      <c r="G97" s="1217"/>
      <c r="H97" s="1218"/>
      <c r="I97" s="108"/>
      <c r="J97" s="93"/>
      <c r="K97" s="1222"/>
      <c r="L97" s="1459"/>
      <c r="M97" s="1231"/>
      <c r="N97" s="1520"/>
      <c r="O97" s="1521"/>
      <c r="P97" s="1521"/>
      <c r="Q97" s="1521"/>
      <c r="R97" s="1521"/>
      <c r="S97" s="1521"/>
      <c r="T97" s="1521"/>
      <c r="U97" s="1521"/>
      <c r="V97" s="1521"/>
      <c r="W97" s="1521"/>
      <c r="X97" s="1522"/>
      <c r="Y97" s="1468"/>
      <c r="Z97" s="1496"/>
      <c r="AA97" s="1508"/>
      <c r="AB97" s="1509"/>
      <c r="AC97" s="1510"/>
      <c r="AD97" s="1500"/>
      <c r="AF97" s="40"/>
      <c r="AG97" s="40"/>
      <c r="AH97" s="40"/>
      <c r="AI97" s="40"/>
      <c r="AJ97" s="40"/>
    </row>
    <row r="98" spans="1:36" ht="54" customHeight="1">
      <c r="A98" s="1198"/>
      <c r="B98" s="1201"/>
      <c r="C98" s="1204"/>
      <c r="D98" s="1208"/>
      <c r="E98" s="1209"/>
      <c r="F98" s="1213"/>
      <c r="G98" s="1217"/>
      <c r="H98" s="1218"/>
      <c r="I98" s="108"/>
      <c r="J98" s="93"/>
      <c r="K98" s="1222"/>
      <c r="L98" s="1459"/>
      <c r="M98" s="1231"/>
      <c r="N98" s="1523"/>
      <c r="O98" s="1524"/>
      <c r="P98" s="1524"/>
      <c r="Q98" s="1524"/>
      <c r="R98" s="1524"/>
      <c r="S98" s="1524"/>
      <c r="T98" s="1524"/>
      <c r="U98" s="1524"/>
      <c r="V98" s="1524"/>
      <c r="W98" s="1524"/>
      <c r="X98" s="1525"/>
      <c r="Y98" s="1468"/>
      <c r="Z98" s="1496"/>
      <c r="AA98" s="1511"/>
      <c r="AB98" s="1512"/>
      <c r="AC98" s="297"/>
      <c r="AD98" s="125"/>
      <c r="AF98" s="40"/>
      <c r="AG98" s="40"/>
      <c r="AH98" s="41"/>
      <c r="AI98" s="45"/>
      <c r="AJ98" s="74"/>
    </row>
    <row r="99" spans="1:36" ht="54" customHeight="1">
      <c r="A99" s="1199"/>
      <c r="B99" s="1202"/>
      <c r="C99" s="1205"/>
      <c r="D99" s="1210"/>
      <c r="E99" s="1211"/>
      <c r="F99" s="1214"/>
      <c r="G99" s="1219"/>
      <c r="H99" s="1220"/>
      <c r="I99" s="94"/>
      <c r="J99" s="95"/>
      <c r="K99" s="1457"/>
      <c r="L99" s="1460"/>
      <c r="M99" s="1461"/>
      <c r="N99" s="1584"/>
      <c r="O99" s="1585"/>
      <c r="P99" s="1577"/>
      <c r="Q99" s="1579"/>
      <c r="R99" s="1579"/>
      <c r="S99" s="1578"/>
      <c r="T99" s="1580"/>
      <c r="U99" s="1581"/>
      <c r="V99" s="1582"/>
      <c r="W99" s="1577"/>
      <c r="X99" s="1578"/>
      <c r="Y99" s="1469"/>
      <c r="Z99" s="1507"/>
      <c r="AA99" s="1560"/>
      <c r="AB99" s="1561"/>
      <c r="AC99" s="297"/>
      <c r="AD99" s="125"/>
      <c r="AF99" s="57"/>
      <c r="AG99" s="45"/>
      <c r="AH99" s="98"/>
    </row>
    <row r="100" spans="1:36" s="40" customFormat="1" ht="18.75" customHeight="1">
      <c r="A100" s="1596">
        <f>SUM(A90:A99)</f>
        <v>0</v>
      </c>
      <c r="B100" s="1597">
        <f>SUM(B90:B99)</f>
        <v>0</v>
      </c>
      <c r="C100" s="1597">
        <f>SUM(C90:C99)</f>
        <v>0</v>
      </c>
      <c r="D100" s="1479">
        <f>SUM(D90:E99)</f>
        <v>0</v>
      </c>
      <c r="E100" s="1480"/>
      <c r="F100" s="1597">
        <f>SUM(F90:F99)</f>
        <v>0</v>
      </c>
      <c r="G100" s="1479">
        <f>SUM(G90:H99)</f>
        <v>0</v>
      </c>
      <c r="H100" s="1480"/>
      <c r="I100" s="1479">
        <f>SUM(I90:J99)</f>
        <v>0</v>
      </c>
      <c r="J100" s="1480"/>
      <c r="K100" s="298" t="s">
        <v>79</v>
      </c>
      <c r="L100" s="299"/>
      <c r="M100" s="290" t="s">
        <v>25</v>
      </c>
      <c r="N100" s="290" t="s">
        <v>38</v>
      </c>
      <c r="O100" s="1418" t="s">
        <v>78</v>
      </c>
      <c r="P100" s="1419"/>
      <c r="Q100" s="1418">
        <v>15</v>
      </c>
      <c r="R100" s="1419"/>
      <c r="S100" s="1418" t="s">
        <v>77</v>
      </c>
      <c r="T100" s="1420"/>
      <c r="U100" s="1419"/>
      <c r="V100" s="1422">
        <f>C100/20</f>
        <v>0</v>
      </c>
      <c r="W100" s="1399" t="s">
        <v>76</v>
      </c>
      <c r="X100" s="1399">
        <v>2</v>
      </c>
      <c r="Y100" s="1403" t="s">
        <v>75</v>
      </c>
      <c r="Z100" s="1403">
        <v>2</v>
      </c>
      <c r="AA100" s="1562" t="s">
        <v>74</v>
      </c>
      <c r="AB100" s="291"/>
      <c r="AC100" s="1406" t="s">
        <v>73</v>
      </c>
      <c r="AD100" s="1407"/>
      <c r="AF100" s="58"/>
      <c r="AG100" s="45"/>
      <c r="AH100" s="75"/>
      <c r="AI100" s="8"/>
      <c r="AJ100" s="8"/>
    </row>
    <row r="101" spans="1:36" s="40" customFormat="1" ht="21" customHeight="1" thickBot="1">
      <c r="A101" s="1425"/>
      <c r="B101" s="1427"/>
      <c r="C101" s="1427"/>
      <c r="D101" s="1412"/>
      <c r="E101" s="1413"/>
      <c r="F101" s="1427"/>
      <c r="G101" s="1412"/>
      <c r="H101" s="1413"/>
      <c r="I101" s="1592"/>
      <c r="J101" s="1593"/>
      <c r="K101" s="292">
        <f>SUM(K90:K99)</f>
        <v>0</v>
      </c>
      <c r="L101" s="293"/>
      <c r="M101" s="56">
        <f>SUM(F100,I100)</f>
        <v>0</v>
      </c>
      <c r="N101" s="56">
        <f>G100/2</f>
        <v>0</v>
      </c>
      <c r="O101" s="1594"/>
      <c r="P101" s="1548"/>
      <c r="Q101" s="1594"/>
      <c r="R101" s="1548"/>
      <c r="S101" s="1594"/>
      <c r="T101" s="1505"/>
      <c r="U101" s="1548"/>
      <c r="V101" s="1595"/>
      <c r="W101" s="1328"/>
      <c r="X101" s="1328"/>
      <c r="Y101" s="1586"/>
      <c r="Z101" s="1586"/>
      <c r="AA101" s="1587"/>
      <c r="AB101" s="294"/>
      <c r="AC101" s="1588"/>
      <c r="AD101" s="1589"/>
      <c r="AF101" s="58"/>
      <c r="AG101" s="45"/>
      <c r="AH101" s="76"/>
      <c r="AI101" s="8"/>
      <c r="AJ101" s="8"/>
    </row>
    <row r="102" spans="1:36" ht="31.5" customHeight="1" thickBot="1">
      <c r="A102" s="1167" t="s">
        <v>40</v>
      </c>
      <c r="B102" s="1168"/>
      <c r="C102" s="1168"/>
      <c r="D102" s="1168"/>
      <c r="E102" s="1168"/>
      <c r="F102" s="1168"/>
      <c r="G102" s="1168"/>
      <c r="H102" s="1169"/>
      <c r="I102" s="15"/>
      <c r="J102" s="15"/>
      <c r="K102" s="16"/>
      <c r="L102" s="16"/>
      <c r="M102" s="16"/>
      <c r="N102" s="17"/>
      <c r="O102" s="17"/>
      <c r="P102" s="17"/>
      <c r="Q102" s="17"/>
      <c r="R102" s="17"/>
      <c r="S102" s="1590" t="s">
        <v>42</v>
      </c>
      <c r="T102" s="1590"/>
      <c r="U102" s="1590"/>
      <c r="V102" s="1590"/>
      <c r="W102" s="1590"/>
      <c r="X102" s="1590"/>
      <c r="Y102" s="1590"/>
      <c r="Z102" s="1590"/>
      <c r="AA102" s="1590"/>
      <c r="AB102" s="1590"/>
      <c r="AC102" s="1590"/>
      <c r="AD102" s="1591"/>
      <c r="AF102" s="1430"/>
      <c r="AG102" s="1431"/>
      <c r="AH102" s="1432"/>
    </row>
    <row r="103" spans="1:36" ht="28.5" customHeight="1" thickBot="1">
      <c r="A103" s="1623" t="s">
        <v>55</v>
      </c>
      <c r="B103" s="1624"/>
      <c r="C103" s="1624"/>
      <c r="D103" s="1624"/>
      <c r="E103" s="1624"/>
      <c r="F103" s="1624"/>
      <c r="G103" s="1624"/>
      <c r="H103" s="1624"/>
      <c r="I103" s="1624"/>
      <c r="J103" s="1624"/>
      <c r="K103" s="1624"/>
      <c r="L103" s="1624"/>
      <c r="M103" s="1624"/>
      <c r="N103" s="1624"/>
      <c r="O103" s="1624"/>
      <c r="P103" s="1624"/>
      <c r="Q103" s="1624"/>
      <c r="R103" s="1624"/>
      <c r="S103" s="1625" t="s">
        <v>80</v>
      </c>
      <c r="T103" s="1625"/>
      <c r="U103" s="1625"/>
      <c r="V103" s="1625"/>
      <c r="W103" s="1625"/>
      <c r="X103" s="1625"/>
      <c r="Y103" s="1625"/>
      <c r="Z103" s="1625"/>
      <c r="AA103" s="1625"/>
      <c r="AB103" s="1625"/>
      <c r="AC103" s="1625"/>
      <c r="AD103" s="1626"/>
    </row>
    <row r="104" spans="1:36" ht="54.95" hidden="1" customHeight="1">
      <c r="A104" s="1627"/>
      <c r="B104" s="1627"/>
      <c r="C104" s="1630"/>
      <c r="D104" s="1270"/>
      <c r="E104" s="1271"/>
      <c r="F104" s="1635"/>
      <c r="G104" s="1215"/>
      <c r="H104" s="1216"/>
      <c r="I104" s="91"/>
      <c r="J104" s="92"/>
      <c r="K104" s="1221"/>
      <c r="L104" s="1598"/>
      <c r="M104" s="1599"/>
      <c r="N104" s="1602"/>
      <c r="O104" s="1603"/>
      <c r="P104" s="1603"/>
      <c r="Q104" s="1603"/>
      <c r="R104" s="1603"/>
      <c r="S104" s="1603"/>
      <c r="T104" s="1603"/>
      <c r="U104" s="1603"/>
      <c r="V104" s="1603"/>
      <c r="W104" s="1603"/>
      <c r="X104" s="1604"/>
      <c r="Y104" s="1608"/>
      <c r="Z104" s="1611"/>
      <c r="AA104" s="57"/>
      <c r="AB104" s="45"/>
      <c r="AC104" s="300"/>
      <c r="AD104" s="1614"/>
    </row>
    <row r="105" spans="1:36" ht="54.95" hidden="1" customHeight="1">
      <c r="A105" s="1628"/>
      <c r="B105" s="1628"/>
      <c r="C105" s="1631"/>
      <c r="D105" s="1272"/>
      <c r="E105" s="1273"/>
      <c r="F105" s="1636"/>
      <c r="G105" s="1217"/>
      <c r="H105" s="1218"/>
      <c r="I105" s="108"/>
      <c r="J105" s="93"/>
      <c r="K105" s="1222"/>
      <c r="L105" s="1459"/>
      <c r="M105" s="1600"/>
      <c r="N105" s="1605"/>
      <c r="O105" s="1606"/>
      <c r="P105" s="1606"/>
      <c r="Q105" s="1606"/>
      <c r="R105" s="1606"/>
      <c r="S105" s="1606"/>
      <c r="T105" s="1606"/>
      <c r="U105" s="1606"/>
      <c r="V105" s="1606"/>
      <c r="W105" s="1606"/>
      <c r="X105" s="1607"/>
      <c r="Y105" s="1609"/>
      <c r="Z105" s="1612"/>
      <c r="AA105" s="58"/>
      <c r="AB105" s="45"/>
      <c r="AC105" s="67"/>
      <c r="AD105" s="1615"/>
    </row>
    <row r="106" spans="1:36" ht="54.95" hidden="1" customHeight="1">
      <c r="A106" s="1629"/>
      <c r="B106" s="1629"/>
      <c r="C106" s="1632"/>
      <c r="D106" s="1633"/>
      <c r="E106" s="1634"/>
      <c r="F106" s="1637"/>
      <c r="G106" s="1219"/>
      <c r="H106" s="1220"/>
      <c r="I106" s="94"/>
      <c r="J106" s="95"/>
      <c r="K106" s="1223"/>
      <c r="L106" s="1573"/>
      <c r="M106" s="1601"/>
      <c r="N106" s="1617"/>
      <c r="O106" s="1618"/>
      <c r="P106" s="1619"/>
      <c r="Q106" s="1620"/>
      <c r="R106" s="1620"/>
      <c r="S106" s="1621"/>
      <c r="T106" s="1617"/>
      <c r="U106" s="1622"/>
      <c r="V106" s="1618"/>
      <c r="W106" s="1619"/>
      <c r="X106" s="1621"/>
      <c r="Y106" s="1610"/>
      <c r="Z106" s="1613"/>
      <c r="AA106" s="58"/>
      <c r="AB106" s="45"/>
      <c r="AC106" s="76"/>
      <c r="AD106" s="1615"/>
    </row>
    <row r="107" spans="1:36" ht="54.95" hidden="1" customHeight="1">
      <c r="A107" s="1638"/>
      <c r="B107" s="1638"/>
      <c r="C107" s="1639"/>
      <c r="D107" s="1640"/>
      <c r="E107" s="1641"/>
      <c r="F107" s="1642"/>
      <c r="G107" s="1224"/>
      <c r="H107" s="1225"/>
      <c r="I107" s="1373"/>
      <c r="J107" s="1374"/>
      <c r="K107" s="1226"/>
      <c r="L107" s="1458"/>
      <c r="M107" s="1644"/>
      <c r="N107" s="1645"/>
      <c r="O107" s="1646"/>
      <c r="P107" s="1646"/>
      <c r="Q107" s="1646"/>
      <c r="R107" s="1646"/>
      <c r="S107" s="1646"/>
      <c r="T107" s="1646"/>
      <c r="U107" s="1646"/>
      <c r="V107" s="1646"/>
      <c r="W107" s="1646"/>
      <c r="X107" s="1647"/>
      <c r="Y107" s="1651"/>
      <c r="Z107" s="1652"/>
      <c r="AA107" s="1430"/>
      <c r="AB107" s="1431"/>
      <c r="AC107" s="1432"/>
      <c r="AD107" s="1615"/>
    </row>
    <row r="108" spans="1:36" ht="54.95" hidden="1" customHeight="1">
      <c r="A108" s="1628"/>
      <c r="B108" s="1628"/>
      <c r="C108" s="1631"/>
      <c r="D108" s="1272"/>
      <c r="E108" s="1273"/>
      <c r="F108" s="1636"/>
      <c r="G108" s="1217"/>
      <c r="H108" s="1218"/>
      <c r="I108" s="1208"/>
      <c r="J108" s="1209"/>
      <c r="K108" s="1222"/>
      <c r="L108" s="1459"/>
      <c r="M108" s="1600"/>
      <c r="N108" s="1648"/>
      <c r="O108" s="1649"/>
      <c r="P108" s="1649"/>
      <c r="Q108" s="1649"/>
      <c r="R108" s="1649"/>
      <c r="S108" s="1649"/>
      <c r="T108" s="1649"/>
      <c r="U108" s="1649"/>
      <c r="V108" s="1649"/>
      <c r="W108" s="1649"/>
      <c r="X108" s="1650"/>
      <c r="Y108" s="1609"/>
      <c r="Z108" s="1612"/>
      <c r="AA108" s="41"/>
      <c r="AB108" s="45"/>
      <c r="AC108" s="113"/>
      <c r="AD108" s="1615"/>
      <c r="AF108" s="40"/>
      <c r="AG108" s="40"/>
      <c r="AH108" s="40"/>
      <c r="AI108" s="40"/>
      <c r="AJ108" s="40"/>
    </row>
    <row r="109" spans="1:36" ht="54.95" hidden="1" customHeight="1">
      <c r="A109" s="1629"/>
      <c r="B109" s="1629"/>
      <c r="C109" s="1632"/>
      <c r="D109" s="1633"/>
      <c r="E109" s="1634"/>
      <c r="F109" s="1637"/>
      <c r="G109" s="1219"/>
      <c r="H109" s="1220"/>
      <c r="I109" s="1210"/>
      <c r="J109" s="1211"/>
      <c r="K109" s="1223"/>
      <c r="L109" s="1573"/>
      <c r="M109" s="1601"/>
      <c r="N109" s="1617"/>
      <c r="O109" s="1618"/>
      <c r="P109" s="13"/>
      <c r="Q109" s="13"/>
      <c r="R109" s="13"/>
      <c r="S109" s="55"/>
      <c r="T109" s="1617"/>
      <c r="U109" s="1622"/>
      <c r="V109" s="1618"/>
      <c r="W109" s="13"/>
      <c r="X109" s="55"/>
      <c r="Y109" s="1610"/>
      <c r="Z109" s="1613"/>
      <c r="AA109" s="99"/>
      <c r="AB109" s="45"/>
      <c r="AC109" s="113"/>
      <c r="AD109" s="1615"/>
      <c r="AF109" s="40"/>
      <c r="AG109" s="40"/>
      <c r="AH109" s="40"/>
      <c r="AI109" s="40"/>
      <c r="AJ109" s="40"/>
    </row>
    <row r="110" spans="1:36" ht="54.95" hidden="1" customHeight="1">
      <c r="A110" s="1638"/>
      <c r="B110" s="1638"/>
      <c r="C110" s="1639"/>
      <c r="D110" s="1640"/>
      <c r="E110" s="1641"/>
      <c r="F110" s="1642"/>
      <c r="G110" s="1224"/>
      <c r="H110" s="1225"/>
      <c r="I110" s="1373"/>
      <c r="J110" s="1374"/>
      <c r="K110" s="1226"/>
      <c r="L110" s="1656"/>
      <c r="M110" s="1354"/>
      <c r="N110" s="1376"/>
      <c r="O110" s="1659"/>
      <c r="P110" s="1659"/>
      <c r="Q110" s="1659"/>
      <c r="R110" s="1659"/>
      <c r="S110" s="1659"/>
      <c r="T110" s="1659"/>
      <c r="U110" s="1659"/>
      <c r="V110" s="1659"/>
      <c r="W110" s="1659"/>
      <c r="X110" s="1377"/>
      <c r="Y110" s="1651"/>
      <c r="Z110" s="1652"/>
      <c r="AA110" s="99"/>
      <c r="AB110" s="45"/>
      <c r="AC110" s="113"/>
      <c r="AD110" s="1615"/>
    </row>
    <row r="111" spans="1:36" ht="54.95" hidden="1" customHeight="1">
      <c r="A111" s="1628"/>
      <c r="B111" s="1628"/>
      <c r="C111" s="1631"/>
      <c r="D111" s="1272"/>
      <c r="E111" s="1273"/>
      <c r="F111" s="1636"/>
      <c r="G111" s="1217"/>
      <c r="H111" s="1218"/>
      <c r="I111" s="1208"/>
      <c r="J111" s="1209"/>
      <c r="K111" s="1222"/>
      <c r="L111" s="1657"/>
      <c r="M111" s="1323"/>
      <c r="N111" s="1350"/>
      <c r="O111" s="1521"/>
      <c r="P111" s="1521"/>
      <c r="Q111" s="1521"/>
      <c r="R111" s="1521"/>
      <c r="S111" s="1521"/>
      <c r="T111" s="1521"/>
      <c r="U111" s="1521"/>
      <c r="V111" s="1521"/>
      <c r="W111" s="1521"/>
      <c r="X111" s="1351"/>
      <c r="Y111" s="1609"/>
      <c r="Z111" s="1612"/>
      <c r="AA111" s="1653"/>
      <c r="AB111" s="1654"/>
      <c r="AC111" s="1655"/>
      <c r="AD111" s="1616"/>
    </row>
    <row r="112" spans="1:36" ht="54.95" hidden="1" customHeight="1">
      <c r="A112" s="1628"/>
      <c r="B112" s="1628"/>
      <c r="C112" s="1631"/>
      <c r="D112" s="1272"/>
      <c r="E112" s="1273"/>
      <c r="F112" s="1636"/>
      <c r="G112" s="1217"/>
      <c r="H112" s="1218"/>
      <c r="I112" s="1208"/>
      <c r="J112" s="1209"/>
      <c r="K112" s="1222"/>
      <c r="L112" s="1657"/>
      <c r="M112" s="1323"/>
      <c r="N112" s="1352"/>
      <c r="O112" s="1524"/>
      <c r="P112" s="1524"/>
      <c r="Q112" s="1524"/>
      <c r="R112" s="1524"/>
      <c r="S112" s="1524"/>
      <c r="T112" s="1524"/>
      <c r="U112" s="1524"/>
      <c r="V112" s="1524"/>
      <c r="W112" s="1524"/>
      <c r="X112" s="1353"/>
      <c r="Y112" s="1609"/>
      <c r="Z112" s="1612"/>
      <c r="AA112" s="1379"/>
      <c r="AB112" s="1380"/>
      <c r="AC112" s="104"/>
      <c r="AD112" s="105"/>
      <c r="AF112" s="12"/>
      <c r="AG112" s="12"/>
      <c r="AH112" s="12"/>
      <c r="AI112" s="12"/>
      <c r="AJ112" s="12"/>
    </row>
    <row r="113" spans="1:36" ht="54.95" hidden="1" customHeight="1">
      <c r="A113" s="1629"/>
      <c r="B113" s="1629"/>
      <c r="C113" s="1632"/>
      <c r="D113" s="1633"/>
      <c r="E113" s="1634"/>
      <c r="F113" s="1643"/>
      <c r="G113" s="1477"/>
      <c r="H113" s="1478"/>
      <c r="I113" s="1395"/>
      <c r="J113" s="1396"/>
      <c r="K113" s="1457"/>
      <c r="L113" s="1658"/>
      <c r="M113" s="1324"/>
      <c r="N113" s="1617"/>
      <c r="O113" s="1618"/>
      <c r="P113" s="1619"/>
      <c r="Q113" s="1620"/>
      <c r="R113" s="1620"/>
      <c r="S113" s="1621"/>
      <c r="T113" s="1617"/>
      <c r="U113" s="1622"/>
      <c r="V113" s="1618"/>
      <c r="W113" s="1619"/>
      <c r="X113" s="1621"/>
      <c r="Y113" s="1610"/>
      <c r="Z113" s="1613"/>
      <c r="AA113" s="1379"/>
      <c r="AB113" s="1380"/>
      <c r="AC113" s="104"/>
      <c r="AD113" s="105"/>
    </row>
    <row r="114" spans="1:36" s="40" customFormat="1" ht="18.75" hidden="1" customHeight="1">
      <c r="A114" s="1426"/>
      <c r="B114" s="1426"/>
      <c r="C114" s="1426"/>
      <c r="D114" s="1410"/>
      <c r="E114" s="1411"/>
      <c r="F114" s="1426"/>
      <c r="G114" s="1410"/>
      <c r="H114" s="1411"/>
      <c r="I114" s="1410"/>
      <c r="J114" s="1411"/>
      <c r="K114" s="301"/>
      <c r="L114" s="302"/>
      <c r="M114" s="49"/>
      <c r="N114" s="49"/>
      <c r="O114" s="1481"/>
      <c r="P114" s="1482"/>
      <c r="Q114" s="1481"/>
      <c r="R114" s="1482"/>
      <c r="S114" s="1481"/>
      <c r="T114" s="1483"/>
      <c r="U114" s="1482"/>
      <c r="V114" s="1484"/>
      <c r="W114" s="1355"/>
      <c r="X114" s="1355"/>
      <c r="Y114" s="1676"/>
      <c r="Z114" s="1676"/>
      <c r="AA114" s="1678"/>
      <c r="AB114" s="47"/>
      <c r="AC114" s="1680"/>
      <c r="AD114" s="1681"/>
      <c r="AF114" s="8"/>
      <c r="AG114" s="8"/>
      <c r="AH114" s="8"/>
      <c r="AI114" s="8"/>
      <c r="AJ114" s="8"/>
    </row>
    <row r="115" spans="1:36" s="40" customFormat="1" ht="21" hidden="1" customHeight="1">
      <c r="A115" s="1662"/>
      <c r="B115" s="1662"/>
      <c r="C115" s="1662"/>
      <c r="D115" s="1592"/>
      <c r="E115" s="1593"/>
      <c r="F115" s="1663"/>
      <c r="G115" s="1660"/>
      <c r="H115" s="1661"/>
      <c r="I115" s="1660"/>
      <c r="J115" s="1661"/>
      <c r="K115" s="51"/>
      <c r="L115" s="107"/>
      <c r="M115" s="56"/>
      <c r="N115" s="56"/>
      <c r="O115" s="1594"/>
      <c r="P115" s="1548"/>
      <c r="Q115" s="1594"/>
      <c r="R115" s="1548"/>
      <c r="S115" s="1594"/>
      <c r="T115" s="1505"/>
      <c r="U115" s="1548"/>
      <c r="V115" s="1595"/>
      <c r="W115" s="1328"/>
      <c r="X115" s="1328"/>
      <c r="Y115" s="1677"/>
      <c r="Z115" s="1677"/>
      <c r="AA115" s="1679"/>
      <c r="AB115" s="48"/>
      <c r="AC115" s="1682"/>
      <c r="AD115" s="1683"/>
      <c r="AF115" s="8"/>
      <c r="AG115" s="8"/>
      <c r="AH115" s="8"/>
      <c r="AI115" s="8"/>
      <c r="AJ115" s="8"/>
    </row>
    <row r="116" spans="1:36" ht="29.25" hidden="1" customHeight="1">
      <c r="A116" s="1638"/>
      <c r="B116" s="1638"/>
      <c r="C116" s="1639"/>
      <c r="D116" s="1640"/>
      <c r="E116" s="1641"/>
      <c r="F116" s="1642"/>
      <c r="G116" s="1224"/>
      <c r="H116" s="1671"/>
      <c r="I116" s="91"/>
      <c r="J116" s="92"/>
      <c r="K116" s="1674"/>
      <c r="L116" s="1675"/>
      <c r="M116" s="1644"/>
      <c r="N116" s="1481"/>
      <c r="O116" s="1483"/>
      <c r="P116" s="1483"/>
      <c r="Q116" s="1483"/>
      <c r="R116" s="1483"/>
      <c r="S116" s="1483"/>
      <c r="T116" s="1483"/>
      <c r="U116" s="1483"/>
      <c r="V116" s="1483"/>
      <c r="W116" s="1483"/>
      <c r="X116" s="1482"/>
      <c r="Y116" s="1651"/>
      <c r="Z116" s="1652"/>
      <c r="AA116" s="57"/>
      <c r="AB116" s="45"/>
      <c r="AC116" s="98"/>
      <c r="AD116" s="1664"/>
    </row>
    <row r="117" spans="1:36" ht="29.25" hidden="1" customHeight="1">
      <c r="A117" s="1628"/>
      <c r="B117" s="1628"/>
      <c r="C117" s="1631"/>
      <c r="D117" s="1272"/>
      <c r="E117" s="1273"/>
      <c r="F117" s="1636"/>
      <c r="G117" s="1217"/>
      <c r="H117" s="1672"/>
      <c r="I117" s="96"/>
      <c r="J117" s="93"/>
      <c r="K117" s="1222"/>
      <c r="L117" s="1459"/>
      <c r="M117" s="1600"/>
      <c r="N117" s="1594"/>
      <c r="O117" s="1505"/>
      <c r="P117" s="1505"/>
      <c r="Q117" s="1505"/>
      <c r="R117" s="1505"/>
      <c r="S117" s="1505"/>
      <c r="T117" s="1505"/>
      <c r="U117" s="1505"/>
      <c r="V117" s="1505"/>
      <c r="W117" s="1505"/>
      <c r="X117" s="1548"/>
      <c r="Y117" s="1609"/>
      <c r="Z117" s="1612"/>
      <c r="AA117" s="58"/>
      <c r="AB117" s="45"/>
      <c r="AC117" s="75"/>
      <c r="AD117" s="1615"/>
    </row>
    <row r="118" spans="1:36" ht="29.25" hidden="1" customHeight="1">
      <c r="A118" s="1629"/>
      <c r="B118" s="1629"/>
      <c r="C118" s="1632"/>
      <c r="D118" s="1633"/>
      <c r="E118" s="1634"/>
      <c r="F118" s="1637"/>
      <c r="G118" s="1219"/>
      <c r="H118" s="1673"/>
      <c r="I118" s="94"/>
      <c r="J118" s="95"/>
      <c r="K118" s="1223"/>
      <c r="L118" s="1573"/>
      <c r="M118" s="1601"/>
      <c r="N118" s="1617"/>
      <c r="O118" s="1618"/>
      <c r="P118" s="1619"/>
      <c r="Q118" s="1620"/>
      <c r="R118" s="1620"/>
      <c r="S118" s="1621"/>
      <c r="T118" s="1617"/>
      <c r="U118" s="1622"/>
      <c r="V118" s="1618"/>
      <c r="W118" s="1619"/>
      <c r="X118" s="1621"/>
      <c r="Y118" s="1610"/>
      <c r="Z118" s="1613"/>
      <c r="AA118" s="58"/>
      <c r="AB118" s="45"/>
      <c r="AC118" s="76"/>
      <c r="AD118" s="1615"/>
    </row>
    <row r="119" spans="1:36" ht="29.25" hidden="1" customHeight="1">
      <c r="A119" s="1638"/>
      <c r="B119" s="1638"/>
      <c r="C119" s="1639"/>
      <c r="D119" s="1640"/>
      <c r="E119" s="1641"/>
      <c r="F119" s="1642"/>
      <c r="G119" s="1224"/>
      <c r="H119" s="1225"/>
      <c r="I119" s="91"/>
      <c r="J119" s="92"/>
      <c r="K119" s="1226"/>
      <c r="L119" s="1458"/>
      <c r="M119" s="1644"/>
      <c r="N119" s="1481"/>
      <c r="O119" s="1483"/>
      <c r="P119" s="1483"/>
      <c r="Q119" s="1483"/>
      <c r="R119" s="1483"/>
      <c r="S119" s="1483"/>
      <c r="T119" s="1483"/>
      <c r="U119" s="1483"/>
      <c r="V119" s="1483"/>
      <c r="W119" s="1483"/>
      <c r="X119" s="1482"/>
      <c r="Y119" s="1651"/>
      <c r="Z119" s="1652"/>
      <c r="AA119" s="1665"/>
      <c r="AB119" s="1666"/>
      <c r="AC119" s="1667"/>
      <c r="AD119" s="1615"/>
    </row>
    <row r="120" spans="1:36" ht="29.25" hidden="1" customHeight="1">
      <c r="A120" s="1628"/>
      <c r="B120" s="1628"/>
      <c r="C120" s="1631"/>
      <c r="D120" s="1272"/>
      <c r="E120" s="1273"/>
      <c r="F120" s="1636"/>
      <c r="G120" s="1217"/>
      <c r="H120" s="1218"/>
      <c r="I120" s="108"/>
      <c r="J120" s="93"/>
      <c r="K120" s="1222"/>
      <c r="L120" s="1459"/>
      <c r="M120" s="1600"/>
      <c r="N120" s="1594"/>
      <c r="O120" s="1505"/>
      <c r="P120" s="1505"/>
      <c r="Q120" s="1505"/>
      <c r="R120" s="1505"/>
      <c r="S120" s="1505"/>
      <c r="T120" s="1505"/>
      <c r="U120" s="1505"/>
      <c r="V120" s="1505"/>
      <c r="W120" s="1505"/>
      <c r="X120" s="1548"/>
      <c r="Y120" s="1609"/>
      <c r="Z120" s="1612"/>
      <c r="AA120" s="41"/>
      <c r="AB120" s="45"/>
      <c r="AC120" s="109"/>
      <c r="AD120" s="1615"/>
    </row>
    <row r="121" spans="1:36" ht="29.25" hidden="1" customHeight="1">
      <c r="A121" s="1629"/>
      <c r="B121" s="1629"/>
      <c r="C121" s="1632"/>
      <c r="D121" s="1633"/>
      <c r="E121" s="1634"/>
      <c r="F121" s="1637"/>
      <c r="G121" s="1219"/>
      <c r="H121" s="1220"/>
      <c r="I121" s="94"/>
      <c r="J121" s="95"/>
      <c r="K121" s="1223"/>
      <c r="L121" s="1573"/>
      <c r="M121" s="1601"/>
      <c r="N121" s="1617"/>
      <c r="O121" s="1618"/>
      <c r="P121" s="1619"/>
      <c r="Q121" s="1620"/>
      <c r="R121" s="1620"/>
      <c r="S121" s="1621"/>
      <c r="T121" s="1617"/>
      <c r="U121" s="1622"/>
      <c r="V121" s="1618"/>
      <c r="W121" s="1619"/>
      <c r="X121" s="1621"/>
      <c r="Y121" s="1610"/>
      <c r="Z121" s="1613"/>
      <c r="AA121" s="99"/>
      <c r="AB121" s="45"/>
      <c r="AC121" s="109"/>
      <c r="AD121" s="1615"/>
    </row>
    <row r="122" spans="1:36" ht="21.75" hidden="1" customHeight="1">
      <c r="A122" s="1638"/>
      <c r="B122" s="1638"/>
      <c r="C122" s="1639"/>
      <c r="D122" s="1640"/>
      <c r="E122" s="1641"/>
      <c r="F122" s="1642"/>
      <c r="G122" s="1224"/>
      <c r="H122" s="1225"/>
      <c r="I122" s="1373"/>
      <c r="J122" s="1374"/>
      <c r="K122" s="1226"/>
      <c r="L122" s="1458"/>
      <c r="M122" s="1644"/>
      <c r="N122" s="1481"/>
      <c r="O122" s="1483"/>
      <c r="P122" s="1483"/>
      <c r="Q122" s="1483"/>
      <c r="R122" s="1483"/>
      <c r="S122" s="1483"/>
      <c r="T122" s="1483"/>
      <c r="U122" s="1483"/>
      <c r="V122" s="1483"/>
      <c r="W122" s="1483"/>
      <c r="X122" s="1482"/>
      <c r="Y122" s="1651"/>
      <c r="Z122" s="1652"/>
      <c r="AA122" s="99"/>
      <c r="AB122" s="45"/>
      <c r="AC122" s="109"/>
      <c r="AD122" s="1615"/>
    </row>
    <row r="123" spans="1:36" ht="21.75" hidden="1" customHeight="1">
      <c r="A123" s="1628"/>
      <c r="B123" s="1628"/>
      <c r="C123" s="1631"/>
      <c r="D123" s="1272"/>
      <c r="E123" s="1273"/>
      <c r="F123" s="1636"/>
      <c r="G123" s="1217"/>
      <c r="H123" s="1218"/>
      <c r="I123" s="1208"/>
      <c r="J123" s="1209"/>
      <c r="K123" s="1222"/>
      <c r="L123" s="1459"/>
      <c r="M123" s="1600"/>
      <c r="N123" s="1414"/>
      <c r="O123" s="1570"/>
      <c r="P123" s="1570"/>
      <c r="Q123" s="1570"/>
      <c r="R123" s="1570"/>
      <c r="S123" s="1570"/>
      <c r="T123" s="1570"/>
      <c r="U123" s="1570"/>
      <c r="V123" s="1570"/>
      <c r="W123" s="1570"/>
      <c r="X123" s="1415"/>
      <c r="Y123" s="1609"/>
      <c r="Z123" s="1612"/>
      <c r="AA123" s="1668"/>
      <c r="AB123" s="1669"/>
      <c r="AC123" s="1670"/>
      <c r="AD123" s="1616"/>
      <c r="AF123" s="40"/>
      <c r="AG123" s="40"/>
      <c r="AH123" s="40"/>
      <c r="AI123" s="40"/>
      <c r="AJ123" s="40"/>
    </row>
    <row r="124" spans="1:36" ht="24.75" hidden="1" customHeight="1">
      <c r="A124" s="1628"/>
      <c r="B124" s="1628"/>
      <c r="C124" s="1631"/>
      <c r="D124" s="1272"/>
      <c r="E124" s="1273"/>
      <c r="F124" s="1636"/>
      <c r="G124" s="1217"/>
      <c r="H124" s="1218"/>
      <c r="I124" s="1208"/>
      <c r="J124" s="1209"/>
      <c r="K124" s="1222"/>
      <c r="L124" s="1459"/>
      <c r="M124" s="1600"/>
      <c r="N124" s="1594"/>
      <c r="O124" s="1505"/>
      <c r="P124" s="1505"/>
      <c r="Q124" s="1505"/>
      <c r="R124" s="1505"/>
      <c r="S124" s="1505"/>
      <c r="T124" s="1505"/>
      <c r="U124" s="1505"/>
      <c r="V124" s="1505"/>
      <c r="W124" s="1505"/>
      <c r="X124" s="1548"/>
      <c r="Y124" s="1609"/>
      <c r="Z124" s="1612"/>
      <c r="AA124" s="1379"/>
      <c r="AB124" s="1380"/>
      <c r="AC124" s="104"/>
      <c r="AD124" s="105"/>
      <c r="AF124" s="40"/>
      <c r="AG124" s="40"/>
      <c r="AH124" s="41"/>
      <c r="AI124" s="45"/>
      <c r="AJ124" s="74"/>
    </row>
    <row r="125" spans="1:36" ht="24.75" hidden="1" customHeight="1">
      <c r="A125" s="1629"/>
      <c r="B125" s="1629"/>
      <c r="C125" s="1632"/>
      <c r="D125" s="1633"/>
      <c r="E125" s="1634"/>
      <c r="F125" s="1643"/>
      <c r="G125" s="1477"/>
      <c r="H125" s="1478"/>
      <c r="I125" s="1395"/>
      <c r="J125" s="1396"/>
      <c r="K125" s="1457"/>
      <c r="L125" s="1460"/>
      <c r="M125" s="1601"/>
      <c r="N125" s="1617"/>
      <c r="O125" s="1618"/>
      <c r="P125" s="1619"/>
      <c r="Q125" s="1620"/>
      <c r="R125" s="1620"/>
      <c r="S125" s="1621"/>
      <c r="T125" s="1617"/>
      <c r="U125" s="1622"/>
      <c r="V125" s="1618"/>
      <c r="W125" s="1619"/>
      <c r="X125" s="1621"/>
      <c r="Y125" s="1610"/>
      <c r="Z125" s="1613"/>
      <c r="AA125" s="1379"/>
      <c r="AB125" s="1380"/>
      <c r="AC125" s="104"/>
      <c r="AD125" s="105"/>
      <c r="AF125" s="57"/>
      <c r="AG125" s="45"/>
      <c r="AH125" s="98"/>
    </row>
    <row r="126" spans="1:36" s="40" customFormat="1" ht="18.75" hidden="1" customHeight="1">
      <c r="A126" s="1426"/>
      <c r="B126" s="1426"/>
      <c r="C126" s="1426"/>
      <c r="D126" s="1410"/>
      <c r="E126" s="1411"/>
      <c r="F126" s="1426"/>
      <c r="G126" s="1410"/>
      <c r="H126" s="1411"/>
      <c r="I126" s="1410"/>
      <c r="J126" s="1411"/>
      <c r="K126" s="39"/>
      <c r="L126" s="106"/>
      <c r="M126" s="50"/>
      <c r="N126" s="49"/>
      <c r="O126" s="1481"/>
      <c r="P126" s="1482"/>
      <c r="Q126" s="1481"/>
      <c r="R126" s="1482"/>
      <c r="S126" s="1481"/>
      <c r="T126" s="1483"/>
      <c r="U126" s="1482"/>
      <c r="V126" s="1484"/>
      <c r="W126" s="1355"/>
      <c r="X126" s="1355"/>
      <c r="Y126" s="1676"/>
      <c r="Z126" s="1676"/>
      <c r="AA126" s="1678"/>
      <c r="AB126" s="47"/>
      <c r="AC126" s="1680"/>
      <c r="AD126" s="1681"/>
      <c r="AF126" s="58"/>
      <c r="AG126" s="45"/>
      <c r="AH126" s="75"/>
      <c r="AI126" s="8"/>
      <c r="AJ126" s="8"/>
    </row>
    <row r="127" spans="1:36" s="40" customFormat="1" ht="21" hidden="1" customHeight="1">
      <c r="A127" s="1427"/>
      <c r="B127" s="1427"/>
      <c r="C127" s="1427"/>
      <c r="D127" s="1412"/>
      <c r="E127" s="1413"/>
      <c r="F127" s="1427"/>
      <c r="G127" s="1412"/>
      <c r="H127" s="1413"/>
      <c r="I127" s="1592"/>
      <c r="J127" s="1593"/>
      <c r="K127" s="51"/>
      <c r="L127" s="107"/>
      <c r="M127" s="52"/>
      <c r="N127" s="56"/>
      <c r="O127" s="1594"/>
      <c r="P127" s="1548"/>
      <c r="Q127" s="1594"/>
      <c r="R127" s="1548"/>
      <c r="S127" s="1594"/>
      <c r="T127" s="1505"/>
      <c r="U127" s="1548"/>
      <c r="V127" s="1595"/>
      <c r="W127" s="1328"/>
      <c r="X127" s="1328"/>
      <c r="Y127" s="1677"/>
      <c r="Z127" s="1677"/>
      <c r="AA127" s="1679"/>
      <c r="AB127" s="48"/>
      <c r="AC127" s="1682"/>
      <c r="AD127" s="1683"/>
      <c r="AF127" s="58"/>
      <c r="AG127" s="45"/>
      <c r="AH127" s="76"/>
      <c r="AI127" s="8"/>
      <c r="AJ127" s="8"/>
    </row>
    <row r="128" spans="1:36" ht="28.5" hidden="1" customHeight="1">
      <c r="A128" s="1167"/>
      <c r="B128" s="1168"/>
      <c r="C128" s="1168"/>
      <c r="D128" s="1168"/>
      <c r="E128" s="1168"/>
      <c r="F128" s="1168"/>
      <c r="G128" s="1168"/>
      <c r="H128" s="1169"/>
      <c r="I128" s="15"/>
      <c r="J128" s="15"/>
      <c r="K128" s="16"/>
      <c r="L128" s="16"/>
      <c r="M128" s="16"/>
      <c r="N128" s="17"/>
      <c r="O128" s="17"/>
      <c r="P128" s="17"/>
      <c r="Q128" s="17"/>
      <c r="R128" s="17"/>
      <c r="S128" s="1590"/>
      <c r="T128" s="1590"/>
      <c r="U128" s="1590"/>
      <c r="V128" s="1590"/>
      <c r="W128" s="1590"/>
      <c r="X128" s="1590"/>
      <c r="Y128" s="1590"/>
      <c r="Z128" s="1590"/>
      <c r="AA128" s="1590"/>
      <c r="AB128" s="1590"/>
      <c r="AC128" s="1590"/>
      <c r="AD128" s="1591"/>
      <c r="AF128" s="1430"/>
      <c r="AG128" s="1431"/>
      <c r="AH128" s="1432"/>
    </row>
    <row r="129" spans="1:36" ht="29.25" hidden="1" customHeight="1">
      <c r="A129" s="1623"/>
      <c r="B129" s="1624"/>
      <c r="C129" s="1624"/>
      <c r="D129" s="1624"/>
      <c r="E129" s="1624"/>
      <c r="F129" s="1624"/>
      <c r="G129" s="1624"/>
      <c r="H129" s="1624"/>
      <c r="I129" s="1624"/>
      <c r="J129" s="1624"/>
      <c r="K129" s="1624"/>
      <c r="L129" s="1624"/>
      <c r="M129" s="1624"/>
      <c r="N129" s="1624"/>
      <c r="O129" s="1624"/>
      <c r="P129" s="1624"/>
      <c r="Q129" s="1624"/>
      <c r="R129" s="1624"/>
      <c r="S129" s="1625"/>
      <c r="T129" s="1625"/>
      <c r="U129" s="1625"/>
      <c r="V129" s="1625"/>
      <c r="W129" s="1625"/>
      <c r="X129" s="1625"/>
      <c r="Y129" s="1625"/>
      <c r="Z129" s="1625"/>
      <c r="AA129" s="1625"/>
      <c r="AB129" s="1625"/>
      <c r="AC129" s="1625"/>
      <c r="AD129" s="1626"/>
    </row>
    <row r="130" spans="1:36" ht="29.25" hidden="1" customHeight="1">
      <c r="A130" s="1627"/>
      <c r="B130" s="1627"/>
      <c r="C130" s="1630"/>
      <c r="D130" s="1270"/>
      <c r="E130" s="1271"/>
      <c r="F130" s="1635"/>
      <c r="G130" s="1215"/>
      <c r="H130" s="1685"/>
      <c r="I130" s="91"/>
      <c r="J130" s="92"/>
      <c r="K130" s="1221"/>
      <c r="L130" s="1221"/>
      <c r="M130" s="1599"/>
      <c r="N130" s="1684"/>
      <c r="O130" s="1546"/>
      <c r="P130" s="1546"/>
      <c r="Q130" s="1546"/>
      <c r="R130" s="1546"/>
      <c r="S130" s="1546"/>
      <c r="T130" s="1546"/>
      <c r="U130" s="1546"/>
      <c r="V130" s="1546"/>
      <c r="W130" s="1546"/>
      <c r="X130" s="1547"/>
      <c r="Y130" s="1608"/>
      <c r="Z130" s="1611"/>
      <c r="AA130" s="57"/>
      <c r="AB130" s="45"/>
      <c r="AC130" s="98"/>
      <c r="AD130" s="1614"/>
    </row>
    <row r="131" spans="1:36" ht="29.25" hidden="1" customHeight="1">
      <c r="A131" s="1628"/>
      <c r="B131" s="1628"/>
      <c r="C131" s="1631"/>
      <c r="D131" s="1272"/>
      <c r="E131" s="1273"/>
      <c r="F131" s="1636"/>
      <c r="G131" s="1217"/>
      <c r="H131" s="1672"/>
      <c r="I131" s="96"/>
      <c r="J131" s="93"/>
      <c r="K131" s="1222"/>
      <c r="L131" s="1222"/>
      <c r="M131" s="1600"/>
      <c r="N131" s="1594"/>
      <c r="O131" s="1505"/>
      <c r="P131" s="1505"/>
      <c r="Q131" s="1505"/>
      <c r="R131" s="1505"/>
      <c r="S131" s="1505"/>
      <c r="T131" s="1505"/>
      <c r="U131" s="1505"/>
      <c r="V131" s="1505"/>
      <c r="W131" s="1505"/>
      <c r="X131" s="1548"/>
      <c r="Y131" s="1609"/>
      <c r="Z131" s="1612"/>
      <c r="AA131" s="58"/>
      <c r="AB131" s="45"/>
      <c r="AC131" s="75"/>
      <c r="AD131" s="1615"/>
    </row>
    <row r="132" spans="1:36" ht="29.25" hidden="1" customHeight="1">
      <c r="A132" s="1629"/>
      <c r="B132" s="1629"/>
      <c r="C132" s="1632"/>
      <c r="D132" s="1633"/>
      <c r="E132" s="1634"/>
      <c r="F132" s="1637"/>
      <c r="G132" s="1219"/>
      <c r="H132" s="1673"/>
      <c r="I132" s="94"/>
      <c r="J132" s="95"/>
      <c r="K132" s="1223"/>
      <c r="L132" s="1223"/>
      <c r="M132" s="1601"/>
      <c r="N132" s="1617"/>
      <c r="O132" s="1618"/>
      <c r="P132" s="1619"/>
      <c r="Q132" s="1620"/>
      <c r="R132" s="1620"/>
      <c r="S132" s="1621"/>
      <c r="T132" s="1617"/>
      <c r="U132" s="1622"/>
      <c r="V132" s="1618"/>
      <c r="W132" s="1619"/>
      <c r="X132" s="1621"/>
      <c r="Y132" s="1610"/>
      <c r="Z132" s="1613"/>
      <c r="AA132" s="58"/>
      <c r="AB132" s="45"/>
      <c r="AC132" s="76"/>
      <c r="AD132" s="1615"/>
    </row>
    <row r="133" spans="1:36" ht="29.25" hidden="1" customHeight="1">
      <c r="A133" s="1638"/>
      <c r="B133" s="1638"/>
      <c r="C133" s="1639"/>
      <c r="D133" s="1640"/>
      <c r="E133" s="1641"/>
      <c r="F133" s="1642"/>
      <c r="G133" s="1224"/>
      <c r="H133" s="1225"/>
      <c r="I133" s="91"/>
      <c r="J133" s="92"/>
      <c r="K133" s="1226"/>
      <c r="L133" s="1226"/>
      <c r="M133" s="1644"/>
      <c r="N133" s="1481"/>
      <c r="O133" s="1483"/>
      <c r="P133" s="1483"/>
      <c r="Q133" s="1483"/>
      <c r="R133" s="1483"/>
      <c r="S133" s="1483"/>
      <c r="T133" s="1483"/>
      <c r="U133" s="1483"/>
      <c r="V133" s="1483"/>
      <c r="W133" s="1483"/>
      <c r="X133" s="1482"/>
      <c r="Y133" s="1651"/>
      <c r="Z133" s="1652"/>
      <c r="AA133" s="1665"/>
      <c r="AB133" s="1666"/>
      <c r="AC133" s="1667"/>
      <c r="AD133" s="1615"/>
    </row>
    <row r="134" spans="1:36" ht="29.25" hidden="1" customHeight="1">
      <c r="A134" s="1628"/>
      <c r="B134" s="1628"/>
      <c r="C134" s="1631"/>
      <c r="D134" s="1272"/>
      <c r="E134" s="1273"/>
      <c r="F134" s="1636"/>
      <c r="G134" s="1217"/>
      <c r="H134" s="1218"/>
      <c r="I134" s="108"/>
      <c r="J134" s="93"/>
      <c r="K134" s="1222"/>
      <c r="L134" s="1222"/>
      <c r="M134" s="1600"/>
      <c r="N134" s="1594"/>
      <c r="O134" s="1505"/>
      <c r="P134" s="1505"/>
      <c r="Q134" s="1505"/>
      <c r="R134" s="1505"/>
      <c r="S134" s="1505"/>
      <c r="T134" s="1505"/>
      <c r="U134" s="1505"/>
      <c r="V134" s="1505"/>
      <c r="W134" s="1505"/>
      <c r="X134" s="1548"/>
      <c r="Y134" s="1609"/>
      <c r="Z134" s="1612"/>
      <c r="AA134" s="41"/>
      <c r="AB134" s="45"/>
      <c r="AC134" s="109"/>
      <c r="AD134" s="1615"/>
    </row>
    <row r="135" spans="1:36" ht="29.25" hidden="1" customHeight="1">
      <c r="A135" s="1629"/>
      <c r="B135" s="1629"/>
      <c r="C135" s="1632"/>
      <c r="D135" s="1633"/>
      <c r="E135" s="1634"/>
      <c r="F135" s="1637"/>
      <c r="G135" s="1219"/>
      <c r="H135" s="1220"/>
      <c r="I135" s="94"/>
      <c r="J135" s="95"/>
      <c r="K135" s="1223"/>
      <c r="L135" s="1223"/>
      <c r="M135" s="1601"/>
      <c r="N135" s="1617"/>
      <c r="O135" s="1618"/>
      <c r="P135" s="1619"/>
      <c r="Q135" s="1620"/>
      <c r="R135" s="1620"/>
      <c r="S135" s="1621"/>
      <c r="T135" s="1617"/>
      <c r="U135" s="1622"/>
      <c r="V135" s="1618"/>
      <c r="W135" s="1619"/>
      <c r="X135" s="1621"/>
      <c r="Y135" s="1610"/>
      <c r="Z135" s="1613"/>
      <c r="AA135" s="99"/>
      <c r="AB135" s="45"/>
      <c r="AC135" s="109"/>
      <c r="AD135" s="1615"/>
      <c r="AF135" s="40"/>
      <c r="AG135" s="40"/>
      <c r="AH135" s="40"/>
      <c r="AI135" s="40"/>
      <c r="AJ135" s="40"/>
    </row>
    <row r="136" spans="1:36" ht="24" hidden="1" customHeight="1">
      <c r="A136" s="1638"/>
      <c r="B136" s="1638"/>
      <c r="C136" s="1639"/>
      <c r="D136" s="1640"/>
      <c r="E136" s="1641"/>
      <c r="F136" s="1642"/>
      <c r="G136" s="1224"/>
      <c r="H136" s="1225"/>
      <c r="I136" s="1373"/>
      <c r="J136" s="1374"/>
      <c r="K136" s="1226"/>
      <c r="L136" s="1226"/>
      <c r="M136" s="1644"/>
      <c r="N136" s="1481"/>
      <c r="O136" s="1483"/>
      <c r="P136" s="1483"/>
      <c r="Q136" s="1483"/>
      <c r="R136" s="1483"/>
      <c r="S136" s="1483"/>
      <c r="T136" s="1483"/>
      <c r="U136" s="1483"/>
      <c r="V136" s="1483"/>
      <c r="W136" s="1483"/>
      <c r="X136" s="1482"/>
      <c r="Y136" s="1651"/>
      <c r="Z136" s="1652"/>
      <c r="AA136" s="99"/>
      <c r="AB136" s="45"/>
      <c r="AC136" s="109"/>
      <c r="AD136" s="1615"/>
      <c r="AF136" s="40"/>
      <c r="AG136" s="40"/>
      <c r="AH136" s="40"/>
      <c r="AI136" s="40"/>
      <c r="AJ136" s="40"/>
    </row>
    <row r="137" spans="1:36" ht="24" hidden="1" customHeight="1">
      <c r="A137" s="1628"/>
      <c r="B137" s="1628"/>
      <c r="C137" s="1631"/>
      <c r="D137" s="1272"/>
      <c r="E137" s="1273"/>
      <c r="F137" s="1636"/>
      <c r="G137" s="1217"/>
      <c r="H137" s="1218"/>
      <c r="I137" s="1208"/>
      <c r="J137" s="1209"/>
      <c r="K137" s="1222"/>
      <c r="L137" s="1222"/>
      <c r="M137" s="1600"/>
      <c r="N137" s="1414"/>
      <c r="O137" s="1570"/>
      <c r="P137" s="1570"/>
      <c r="Q137" s="1570"/>
      <c r="R137" s="1570"/>
      <c r="S137" s="1570"/>
      <c r="T137" s="1570"/>
      <c r="U137" s="1570"/>
      <c r="V137" s="1570"/>
      <c r="W137" s="1570"/>
      <c r="X137" s="1415"/>
      <c r="Y137" s="1609"/>
      <c r="Z137" s="1612"/>
      <c r="AA137" s="1686"/>
      <c r="AB137" s="1687"/>
      <c r="AC137" s="1688"/>
      <c r="AD137" s="1616"/>
    </row>
    <row r="138" spans="1:36" ht="22.5" hidden="1" customHeight="1">
      <c r="A138" s="1628"/>
      <c r="B138" s="1628"/>
      <c r="C138" s="1631"/>
      <c r="D138" s="1272"/>
      <c r="E138" s="1273"/>
      <c r="F138" s="1636"/>
      <c r="G138" s="1217"/>
      <c r="H138" s="1218"/>
      <c r="I138" s="1208"/>
      <c r="J138" s="1209"/>
      <c r="K138" s="1222"/>
      <c r="L138" s="1222"/>
      <c r="M138" s="1600"/>
      <c r="N138" s="1594"/>
      <c r="O138" s="1505"/>
      <c r="P138" s="1505"/>
      <c r="Q138" s="1505"/>
      <c r="R138" s="1505"/>
      <c r="S138" s="1505"/>
      <c r="T138" s="1505"/>
      <c r="U138" s="1505"/>
      <c r="V138" s="1505"/>
      <c r="W138" s="1505"/>
      <c r="X138" s="1548"/>
      <c r="Y138" s="1609"/>
      <c r="Z138" s="1612"/>
      <c r="AA138" s="1379"/>
      <c r="AB138" s="1380"/>
      <c r="AC138" s="104"/>
      <c r="AD138" s="105"/>
    </row>
    <row r="139" spans="1:36" ht="27" hidden="1" customHeight="1">
      <c r="A139" s="1629"/>
      <c r="B139" s="1629"/>
      <c r="C139" s="1632"/>
      <c r="D139" s="1633"/>
      <c r="E139" s="1634"/>
      <c r="F139" s="1637"/>
      <c r="G139" s="1219"/>
      <c r="H139" s="1220"/>
      <c r="I139" s="1395"/>
      <c r="J139" s="1396"/>
      <c r="K139" s="1457"/>
      <c r="L139" s="1457"/>
      <c r="M139" s="1601"/>
      <c r="N139" s="1617"/>
      <c r="O139" s="1618"/>
      <c r="P139" s="1619"/>
      <c r="Q139" s="1620"/>
      <c r="R139" s="1620"/>
      <c r="S139" s="1621"/>
      <c r="T139" s="1617"/>
      <c r="U139" s="1622"/>
      <c r="V139" s="1618"/>
      <c r="W139" s="1619"/>
      <c r="X139" s="1621"/>
      <c r="Y139" s="1610"/>
      <c r="Z139" s="1613"/>
      <c r="AA139" s="1379"/>
      <c r="AB139" s="1380"/>
      <c r="AC139" s="104"/>
      <c r="AD139" s="105"/>
      <c r="AF139" s="57"/>
      <c r="AG139" s="45"/>
      <c r="AH139" s="98"/>
    </row>
    <row r="140" spans="1:36" s="40" customFormat="1" ht="18.75" hidden="1" customHeight="1">
      <c r="A140" s="1426"/>
      <c r="B140" s="1426"/>
      <c r="C140" s="1426"/>
      <c r="D140" s="1410"/>
      <c r="E140" s="1411"/>
      <c r="F140" s="1597"/>
      <c r="G140" s="1479"/>
      <c r="H140" s="1480"/>
      <c r="I140" s="1410"/>
      <c r="J140" s="1411"/>
      <c r="K140" s="39"/>
      <c r="L140" s="106"/>
      <c r="M140" s="50"/>
      <c r="N140" s="49"/>
      <c r="O140" s="1481"/>
      <c r="P140" s="1482"/>
      <c r="Q140" s="1481"/>
      <c r="R140" s="1482"/>
      <c r="S140" s="1481"/>
      <c r="T140" s="1483"/>
      <c r="U140" s="1482"/>
      <c r="V140" s="1484"/>
      <c r="W140" s="1355"/>
      <c r="X140" s="1355"/>
      <c r="Y140" s="1676"/>
      <c r="Z140" s="1676"/>
      <c r="AA140" s="1678"/>
      <c r="AB140" s="47"/>
      <c r="AC140" s="1680"/>
      <c r="AD140" s="1681"/>
      <c r="AF140" s="58"/>
      <c r="AG140" s="45"/>
      <c r="AH140" s="75"/>
      <c r="AI140" s="8"/>
      <c r="AJ140" s="8"/>
    </row>
    <row r="141" spans="1:36" s="40" customFormat="1" ht="21" hidden="1" customHeight="1">
      <c r="A141" s="1427"/>
      <c r="B141" s="1427"/>
      <c r="C141" s="1427"/>
      <c r="D141" s="1412"/>
      <c r="E141" s="1413"/>
      <c r="F141" s="1427"/>
      <c r="G141" s="1412"/>
      <c r="H141" s="1413"/>
      <c r="I141" s="1592"/>
      <c r="J141" s="1593"/>
      <c r="K141" s="51"/>
      <c r="L141" s="107"/>
      <c r="M141" s="52"/>
      <c r="N141" s="56"/>
      <c r="O141" s="1594"/>
      <c r="P141" s="1548"/>
      <c r="Q141" s="1594"/>
      <c r="R141" s="1548"/>
      <c r="S141" s="1594"/>
      <c r="T141" s="1505"/>
      <c r="U141" s="1548"/>
      <c r="V141" s="1595"/>
      <c r="W141" s="1328"/>
      <c r="X141" s="1328"/>
      <c r="Y141" s="1677"/>
      <c r="Z141" s="1677"/>
      <c r="AA141" s="1679"/>
      <c r="AB141" s="48"/>
      <c r="AC141" s="1682"/>
      <c r="AD141" s="1683"/>
      <c r="AF141" s="58"/>
      <c r="AG141" s="45"/>
      <c r="AH141" s="76"/>
      <c r="AI141" s="8"/>
      <c r="AJ141" s="8"/>
    </row>
    <row r="142" spans="1:36" ht="28.5" hidden="1" customHeight="1">
      <c r="A142" s="1167"/>
      <c r="B142" s="1168"/>
      <c r="C142" s="1168"/>
      <c r="D142" s="1168"/>
      <c r="E142" s="1168"/>
      <c r="F142" s="1168"/>
      <c r="G142" s="1168"/>
      <c r="H142" s="1169"/>
      <c r="I142" s="15"/>
      <c r="J142" s="15"/>
      <c r="K142" s="16"/>
      <c r="L142" s="16"/>
      <c r="M142" s="16"/>
      <c r="N142" s="17"/>
      <c r="O142" s="17"/>
      <c r="P142" s="17"/>
      <c r="Q142" s="17"/>
      <c r="R142" s="17"/>
      <c r="S142" s="1590"/>
      <c r="T142" s="1590"/>
      <c r="U142" s="1590"/>
      <c r="V142" s="1590"/>
      <c r="W142" s="1590"/>
      <c r="X142" s="1590"/>
      <c r="Y142" s="1590"/>
      <c r="Z142" s="1590"/>
      <c r="AA142" s="1590"/>
      <c r="AB142" s="1590"/>
      <c r="AC142" s="1590"/>
      <c r="AD142" s="1591"/>
      <c r="AF142" s="1430"/>
      <c r="AG142" s="1431"/>
      <c r="AH142" s="1432"/>
    </row>
    <row r="143" spans="1:36" ht="29.25" hidden="1" customHeight="1">
      <c r="A143" s="1623"/>
      <c r="B143" s="1624"/>
      <c r="C143" s="1624"/>
      <c r="D143" s="1624"/>
      <c r="E143" s="1624"/>
      <c r="F143" s="1624"/>
      <c r="G143" s="1624"/>
      <c r="H143" s="1624"/>
      <c r="I143" s="1624"/>
      <c r="J143" s="1624"/>
      <c r="K143" s="1624"/>
      <c r="L143" s="1624"/>
      <c r="M143" s="1624"/>
      <c r="N143" s="1624"/>
      <c r="O143" s="1624"/>
      <c r="P143" s="1624"/>
      <c r="Q143" s="1624"/>
      <c r="R143" s="1624"/>
      <c r="S143" s="1625"/>
      <c r="T143" s="1625"/>
      <c r="U143" s="1625"/>
      <c r="V143" s="1625"/>
      <c r="W143" s="1625"/>
      <c r="X143" s="1625"/>
      <c r="Y143" s="1625"/>
      <c r="Z143" s="1625"/>
      <c r="AA143" s="1625"/>
      <c r="AB143" s="1625"/>
      <c r="AC143" s="1625"/>
      <c r="AD143" s="1626"/>
    </row>
    <row r="144" spans="1:36" s="12" customFormat="1" ht="8.25" hidden="1"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F144" s="8"/>
      <c r="AG144" s="8"/>
      <c r="AH144" s="8"/>
      <c r="AI144" s="8"/>
      <c r="AJ144" s="8"/>
    </row>
    <row r="145" spans="1:36" ht="54.95" hidden="1" customHeight="1">
      <c r="A145" s="1638"/>
      <c r="B145" s="1638"/>
      <c r="C145" s="1639"/>
      <c r="D145" s="1640"/>
      <c r="E145" s="1641"/>
      <c r="F145" s="1642"/>
      <c r="G145" s="1224"/>
      <c r="H145" s="1225"/>
      <c r="I145" s="91"/>
      <c r="J145" s="92"/>
      <c r="K145" s="1226"/>
      <c r="L145" s="1458"/>
      <c r="M145" s="1644"/>
      <c r="N145" s="1689"/>
      <c r="O145" s="1690"/>
      <c r="P145" s="1690"/>
      <c r="Q145" s="1690"/>
      <c r="R145" s="1690"/>
      <c r="S145" s="1690"/>
      <c r="T145" s="1690"/>
      <c r="U145" s="1690"/>
      <c r="V145" s="1690"/>
      <c r="W145" s="1690"/>
      <c r="X145" s="1691"/>
      <c r="Y145" s="1651"/>
      <c r="Z145" s="1652"/>
      <c r="AA145" s="57"/>
      <c r="AB145" s="45"/>
      <c r="AC145" s="300"/>
      <c r="AD145" s="1664"/>
    </row>
    <row r="146" spans="1:36" ht="54.95" hidden="1" customHeight="1">
      <c r="A146" s="1628"/>
      <c r="B146" s="1628"/>
      <c r="C146" s="1631"/>
      <c r="D146" s="1272"/>
      <c r="E146" s="1273"/>
      <c r="F146" s="1636"/>
      <c r="G146" s="1217"/>
      <c r="H146" s="1218"/>
      <c r="I146" s="108"/>
      <c r="J146" s="93"/>
      <c r="K146" s="1222"/>
      <c r="L146" s="1459"/>
      <c r="M146" s="1600"/>
      <c r="N146" s="1605"/>
      <c r="O146" s="1606"/>
      <c r="P146" s="1606"/>
      <c r="Q146" s="1606"/>
      <c r="R146" s="1606"/>
      <c r="S146" s="1606"/>
      <c r="T146" s="1606"/>
      <c r="U146" s="1606"/>
      <c r="V146" s="1606"/>
      <c r="W146" s="1606"/>
      <c r="X146" s="1607"/>
      <c r="Y146" s="1609"/>
      <c r="Z146" s="1612"/>
      <c r="AA146" s="58"/>
      <c r="AB146" s="45"/>
      <c r="AC146" s="67"/>
      <c r="AD146" s="1615"/>
    </row>
    <row r="147" spans="1:36" ht="54.95" hidden="1" customHeight="1">
      <c r="A147" s="1629"/>
      <c r="B147" s="1629"/>
      <c r="C147" s="1632"/>
      <c r="D147" s="1633"/>
      <c r="E147" s="1634"/>
      <c r="F147" s="1637"/>
      <c r="G147" s="1219"/>
      <c r="H147" s="1220"/>
      <c r="I147" s="94"/>
      <c r="J147" s="95"/>
      <c r="K147" s="1223"/>
      <c r="L147" s="1573"/>
      <c r="M147" s="1601"/>
      <c r="N147" s="1617"/>
      <c r="O147" s="1618"/>
      <c r="P147" s="1619"/>
      <c r="Q147" s="1620"/>
      <c r="R147" s="1620"/>
      <c r="S147" s="1621"/>
      <c r="T147" s="1617"/>
      <c r="U147" s="1622"/>
      <c r="V147" s="1618"/>
      <c r="W147" s="1619"/>
      <c r="X147" s="1621"/>
      <c r="Y147" s="1610"/>
      <c r="Z147" s="1613"/>
      <c r="AA147" s="58"/>
      <c r="AB147" s="45"/>
      <c r="AC147" s="76"/>
      <c r="AD147" s="1615"/>
    </row>
    <row r="148" spans="1:36" ht="54.95" hidden="1" customHeight="1">
      <c r="A148" s="1638"/>
      <c r="B148" s="1638"/>
      <c r="C148" s="1639"/>
      <c r="D148" s="1640"/>
      <c r="E148" s="1641"/>
      <c r="F148" s="1642"/>
      <c r="G148" s="1224"/>
      <c r="H148" s="1225"/>
      <c r="I148" s="1373"/>
      <c r="J148" s="1374"/>
      <c r="K148" s="1226"/>
      <c r="L148" s="1458"/>
      <c r="M148" s="1644"/>
      <c r="N148" s="1645"/>
      <c r="O148" s="1646"/>
      <c r="P148" s="1646"/>
      <c r="Q148" s="1646"/>
      <c r="R148" s="1646"/>
      <c r="S148" s="1646"/>
      <c r="T148" s="1646"/>
      <c r="U148" s="1646"/>
      <c r="V148" s="1646"/>
      <c r="W148" s="1646"/>
      <c r="X148" s="1647"/>
      <c r="Y148" s="1651"/>
      <c r="Z148" s="1652"/>
      <c r="AA148" s="1430"/>
      <c r="AB148" s="1431"/>
      <c r="AC148" s="1432"/>
      <c r="AD148" s="1615"/>
    </row>
    <row r="149" spans="1:36" ht="54.95" hidden="1" customHeight="1">
      <c r="A149" s="1628"/>
      <c r="B149" s="1628"/>
      <c r="C149" s="1631"/>
      <c r="D149" s="1272"/>
      <c r="E149" s="1273"/>
      <c r="F149" s="1636"/>
      <c r="G149" s="1217"/>
      <c r="H149" s="1218"/>
      <c r="I149" s="1208"/>
      <c r="J149" s="1209"/>
      <c r="K149" s="1222"/>
      <c r="L149" s="1459"/>
      <c r="M149" s="1600"/>
      <c r="N149" s="1648"/>
      <c r="O149" s="1649"/>
      <c r="P149" s="1649"/>
      <c r="Q149" s="1649"/>
      <c r="R149" s="1649"/>
      <c r="S149" s="1649"/>
      <c r="T149" s="1649"/>
      <c r="U149" s="1649"/>
      <c r="V149" s="1649"/>
      <c r="W149" s="1649"/>
      <c r="X149" s="1650"/>
      <c r="Y149" s="1609"/>
      <c r="Z149" s="1612"/>
      <c r="AA149" s="41"/>
      <c r="AB149" s="45"/>
      <c r="AC149" s="113"/>
      <c r="AD149" s="1615"/>
      <c r="AF149" s="40"/>
      <c r="AG149" s="40"/>
      <c r="AH149" s="40"/>
      <c r="AI149" s="40"/>
      <c r="AJ149" s="40"/>
    </row>
    <row r="150" spans="1:36" ht="54.95" hidden="1" customHeight="1">
      <c r="A150" s="1629"/>
      <c r="B150" s="1629"/>
      <c r="C150" s="1632"/>
      <c r="D150" s="1633"/>
      <c r="E150" s="1634"/>
      <c r="F150" s="1637"/>
      <c r="G150" s="1219"/>
      <c r="H150" s="1220"/>
      <c r="I150" s="1210"/>
      <c r="J150" s="1211"/>
      <c r="K150" s="1223"/>
      <c r="L150" s="1573"/>
      <c r="M150" s="1601"/>
      <c r="N150" s="1617"/>
      <c r="O150" s="1618"/>
      <c r="P150" s="13"/>
      <c r="Q150" s="13"/>
      <c r="R150" s="13"/>
      <c r="S150" s="55"/>
      <c r="T150" s="1617"/>
      <c r="U150" s="1622"/>
      <c r="V150" s="1618"/>
      <c r="W150" s="13"/>
      <c r="X150" s="55"/>
      <c r="Y150" s="1610"/>
      <c r="Z150" s="1613"/>
      <c r="AA150" s="99"/>
      <c r="AB150" s="45"/>
      <c r="AC150" s="113"/>
      <c r="AD150" s="1615"/>
      <c r="AF150" s="40"/>
      <c r="AG150" s="40"/>
      <c r="AH150" s="40"/>
      <c r="AI150" s="40"/>
      <c r="AJ150" s="40"/>
    </row>
    <row r="151" spans="1:36" ht="54.95" hidden="1" customHeight="1">
      <c r="A151" s="1638"/>
      <c r="B151" s="1638"/>
      <c r="C151" s="1639"/>
      <c r="D151" s="1640"/>
      <c r="E151" s="1641"/>
      <c r="F151" s="1642"/>
      <c r="G151" s="1224"/>
      <c r="H151" s="1225"/>
      <c r="I151" s="1373"/>
      <c r="J151" s="1374"/>
      <c r="K151" s="1226"/>
      <c r="L151" s="1656"/>
      <c r="M151" s="1354"/>
      <c r="N151" s="1376"/>
      <c r="O151" s="1659"/>
      <c r="P151" s="1659"/>
      <c r="Q151" s="1659"/>
      <c r="R151" s="1659"/>
      <c r="S151" s="1659"/>
      <c r="T151" s="1659"/>
      <c r="U151" s="1659"/>
      <c r="V151" s="1659"/>
      <c r="W151" s="1659"/>
      <c r="X151" s="1377"/>
      <c r="Y151" s="1651"/>
      <c r="Z151" s="1652"/>
      <c r="AA151" s="99"/>
      <c r="AB151" s="45"/>
      <c r="AC151" s="113"/>
      <c r="AD151" s="1615"/>
    </row>
    <row r="152" spans="1:36" ht="54.95" hidden="1" customHeight="1">
      <c r="A152" s="1628"/>
      <c r="B152" s="1628"/>
      <c r="C152" s="1631"/>
      <c r="D152" s="1272"/>
      <c r="E152" s="1273"/>
      <c r="F152" s="1636"/>
      <c r="G152" s="1217"/>
      <c r="H152" s="1218"/>
      <c r="I152" s="1208"/>
      <c r="J152" s="1209"/>
      <c r="K152" s="1222"/>
      <c r="L152" s="1657"/>
      <c r="M152" s="1323"/>
      <c r="N152" s="1350"/>
      <c r="O152" s="1521"/>
      <c r="P152" s="1521"/>
      <c r="Q152" s="1521"/>
      <c r="R152" s="1521"/>
      <c r="S152" s="1521"/>
      <c r="T152" s="1521"/>
      <c r="U152" s="1521"/>
      <c r="V152" s="1521"/>
      <c r="W152" s="1521"/>
      <c r="X152" s="1351"/>
      <c r="Y152" s="1609"/>
      <c r="Z152" s="1612"/>
      <c r="AA152" s="1653"/>
      <c r="AB152" s="1654"/>
      <c r="AC152" s="1655"/>
      <c r="AD152" s="1616"/>
    </row>
    <row r="153" spans="1:36" ht="54.95" hidden="1" customHeight="1">
      <c r="A153" s="1628"/>
      <c r="B153" s="1628"/>
      <c r="C153" s="1631"/>
      <c r="D153" s="1272"/>
      <c r="E153" s="1273"/>
      <c r="F153" s="1636"/>
      <c r="G153" s="1217"/>
      <c r="H153" s="1218"/>
      <c r="I153" s="1208"/>
      <c r="J153" s="1209"/>
      <c r="K153" s="1222"/>
      <c r="L153" s="1657"/>
      <c r="M153" s="1323"/>
      <c r="N153" s="1352"/>
      <c r="O153" s="1524"/>
      <c r="P153" s="1524"/>
      <c r="Q153" s="1524"/>
      <c r="R153" s="1524"/>
      <c r="S153" s="1524"/>
      <c r="T153" s="1524"/>
      <c r="U153" s="1524"/>
      <c r="V153" s="1524"/>
      <c r="W153" s="1524"/>
      <c r="X153" s="1353"/>
      <c r="Y153" s="1609"/>
      <c r="Z153" s="1612"/>
      <c r="AA153" s="1379"/>
      <c r="AB153" s="1380"/>
      <c r="AC153" s="104"/>
      <c r="AD153" s="105"/>
      <c r="AF153" s="12"/>
      <c r="AG153" s="12"/>
      <c r="AH153" s="99" t="s">
        <v>131</v>
      </c>
      <c r="AI153" s="45" t="s">
        <v>130</v>
      </c>
      <c r="AJ153" s="75" t="s">
        <v>139</v>
      </c>
    </row>
    <row r="154" spans="1:36" ht="54.95" hidden="1" customHeight="1">
      <c r="A154" s="1629"/>
      <c r="B154" s="1629"/>
      <c r="C154" s="1632"/>
      <c r="D154" s="1633"/>
      <c r="E154" s="1634"/>
      <c r="F154" s="1643"/>
      <c r="G154" s="1477"/>
      <c r="H154" s="1478"/>
      <c r="I154" s="1395"/>
      <c r="J154" s="1396"/>
      <c r="K154" s="1457"/>
      <c r="L154" s="1658"/>
      <c r="M154" s="1324"/>
      <c r="N154" s="1617"/>
      <c r="O154" s="1618"/>
      <c r="P154" s="1619"/>
      <c r="Q154" s="1620"/>
      <c r="R154" s="1620"/>
      <c r="S154" s="1621"/>
      <c r="T154" s="1617"/>
      <c r="U154" s="1622"/>
      <c r="V154" s="1618"/>
      <c r="W154" s="1619"/>
      <c r="X154" s="1621"/>
      <c r="Y154" s="1610"/>
      <c r="Z154" s="1613"/>
      <c r="AA154" s="1379"/>
      <c r="AB154" s="1380"/>
      <c r="AC154" s="104"/>
      <c r="AD154" s="105"/>
      <c r="AF154" s="12"/>
      <c r="AG154" s="12"/>
      <c r="AH154" s="99" t="s">
        <v>132</v>
      </c>
      <c r="AI154" s="45" t="s">
        <v>130</v>
      </c>
      <c r="AJ154" s="76" t="s">
        <v>140</v>
      </c>
    </row>
    <row r="155" spans="1:36" s="40" customFormat="1" ht="18.75" hidden="1" customHeight="1">
      <c r="A155" s="1426"/>
      <c r="B155" s="1426"/>
      <c r="C155" s="1426"/>
      <c r="D155" s="1410"/>
      <c r="E155" s="1411"/>
      <c r="F155" s="1426"/>
      <c r="G155" s="1410"/>
      <c r="H155" s="1411"/>
      <c r="I155" s="1410"/>
      <c r="J155" s="1411"/>
      <c r="K155" s="301"/>
      <c r="L155" s="302"/>
      <c r="M155" s="49"/>
      <c r="N155" s="49"/>
      <c r="O155" s="1481"/>
      <c r="P155" s="1482"/>
      <c r="Q155" s="1481"/>
      <c r="R155" s="1482"/>
      <c r="S155" s="1481"/>
      <c r="T155" s="1483"/>
      <c r="U155" s="1482"/>
      <c r="V155" s="1484"/>
      <c r="W155" s="1355"/>
      <c r="X155" s="1355"/>
      <c r="Y155" s="1676"/>
      <c r="Z155" s="1676"/>
      <c r="AA155" s="1678"/>
      <c r="AB155" s="47"/>
      <c r="AC155" s="1680"/>
      <c r="AD155" s="1681"/>
      <c r="AF155" s="12"/>
      <c r="AG155" s="12"/>
      <c r="AH155" s="34"/>
      <c r="AI155" s="34"/>
      <c r="AJ155" s="77"/>
    </row>
    <row r="156" spans="1:36" s="40" customFormat="1" ht="21" hidden="1" customHeight="1">
      <c r="A156" s="1662"/>
      <c r="B156" s="1662"/>
      <c r="C156" s="1662"/>
      <c r="D156" s="1592"/>
      <c r="E156" s="1593"/>
      <c r="F156" s="1663"/>
      <c r="G156" s="1660"/>
      <c r="H156" s="1661"/>
      <c r="I156" s="1660"/>
      <c r="J156" s="1661"/>
      <c r="K156" s="51"/>
      <c r="L156" s="107"/>
      <c r="M156" s="56"/>
      <c r="N156" s="56"/>
      <c r="O156" s="1594"/>
      <c r="P156" s="1548"/>
      <c r="Q156" s="1594"/>
      <c r="R156" s="1548"/>
      <c r="S156" s="1594"/>
      <c r="T156" s="1505"/>
      <c r="U156" s="1548"/>
      <c r="V156" s="1595"/>
      <c r="W156" s="1328"/>
      <c r="X156" s="1328"/>
      <c r="Y156" s="1677"/>
      <c r="Z156" s="1677"/>
      <c r="AA156" s="1679"/>
      <c r="AB156" s="48"/>
      <c r="AC156" s="1682"/>
      <c r="AD156" s="1683"/>
      <c r="AF156" s="12"/>
      <c r="AG156" s="12"/>
      <c r="AH156" s="1692" t="s">
        <v>141</v>
      </c>
      <c r="AI156" s="1693"/>
      <c r="AJ156" s="1694"/>
    </row>
    <row r="157" spans="1:36" ht="29.25" hidden="1" customHeight="1">
      <c r="A157" s="1638"/>
      <c r="B157" s="1638"/>
      <c r="C157" s="1639"/>
      <c r="D157" s="1640"/>
      <c r="E157" s="1641"/>
      <c r="F157" s="1642"/>
      <c r="G157" s="1224"/>
      <c r="H157" s="1671"/>
      <c r="I157" s="91"/>
      <c r="J157" s="92"/>
      <c r="K157" s="1674"/>
      <c r="L157" s="1675"/>
      <c r="M157" s="1644"/>
      <c r="N157" s="1481"/>
      <c r="O157" s="1483"/>
      <c r="P157" s="1483"/>
      <c r="Q157" s="1483"/>
      <c r="R157" s="1483"/>
      <c r="S157" s="1483"/>
      <c r="T157" s="1483"/>
      <c r="U157" s="1483"/>
      <c r="V157" s="1483"/>
      <c r="W157" s="1483"/>
      <c r="X157" s="1482"/>
      <c r="Y157" s="1651"/>
      <c r="Z157" s="1652"/>
      <c r="AA157" s="57"/>
      <c r="AB157" s="45"/>
      <c r="AC157" s="98"/>
      <c r="AD157" s="1664"/>
    </row>
    <row r="158" spans="1:36" ht="29.25" hidden="1" customHeight="1">
      <c r="A158" s="1628"/>
      <c r="B158" s="1628"/>
      <c r="C158" s="1631"/>
      <c r="D158" s="1272"/>
      <c r="E158" s="1273"/>
      <c r="F158" s="1636"/>
      <c r="G158" s="1217"/>
      <c r="H158" s="1672"/>
      <c r="I158" s="96"/>
      <c r="J158" s="93"/>
      <c r="K158" s="1222"/>
      <c r="L158" s="1459"/>
      <c r="M158" s="1600"/>
      <c r="N158" s="1594"/>
      <c r="O158" s="1505"/>
      <c r="P158" s="1505"/>
      <c r="Q158" s="1505"/>
      <c r="R158" s="1505"/>
      <c r="S158" s="1505"/>
      <c r="T158" s="1505"/>
      <c r="U158" s="1505"/>
      <c r="V158" s="1505"/>
      <c r="W158" s="1505"/>
      <c r="X158" s="1548"/>
      <c r="Y158" s="1609"/>
      <c r="Z158" s="1612"/>
      <c r="AA158" s="58"/>
      <c r="AB158" s="45"/>
      <c r="AC158" s="75"/>
      <c r="AD158" s="1615"/>
      <c r="AF158" s="58"/>
      <c r="AG158" s="53"/>
      <c r="AH158" s="59"/>
    </row>
    <row r="159" spans="1:36" ht="29.25" hidden="1" customHeight="1">
      <c r="A159" s="1629"/>
      <c r="B159" s="1629"/>
      <c r="C159" s="1632"/>
      <c r="D159" s="1633"/>
      <c r="E159" s="1634"/>
      <c r="F159" s="1637"/>
      <c r="G159" s="1219"/>
      <c r="H159" s="1673"/>
      <c r="I159" s="94"/>
      <c r="J159" s="95"/>
      <c r="K159" s="1223"/>
      <c r="L159" s="1573"/>
      <c r="M159" s="1601"/>
      <c r="N159" s="1617"/>
      <c r="O159" s="1618"/>
      <c r="P159" s="1619"/>
      <c r="Q159" s="1620"/>
      <c r="R159" s="1620"/>
      <c r="S159" s="1621"/>
      <c r="T159" s="1617"/>
      <c r="U159" s="1622"/>
      <c r="V159" s="1618"/>
      <c r="W159" s="1619"/>
      <c r="X159" s="1621"/>
      <c r="Y159" s="1610"/>
      <c r="Z159" s="1613"/>
      <c r="AA159" s="58"/>
      <c r="AB159" s="45"/>
      <c r="AC159" s="76"/>
      <c r="AD159" s="1615"/>
      <c r="AF159" s="58"/>
      <c r="AG159" s="53"/>
      <c r="AH159" s="54"/>
      <c r="AI159" s="40"/>
      <c r="AJ159" s="40"/>
    </row>
    <row r="160" spans="1:36" ht="29.25" hidden="1" customHeight="1">
      <c r="A160" s="1638"/>
      <c r="B160" s="1638"/>
      <c r="C160" s="1639"/>
      <c r="D160" s="1640"/>
      <c r="E160" s="1641"/>
      <c r="F160" s="1642"/>
      <c r="G160" s="1224"/>
      <c r="H160" s="1225"/>
      <c r="I160" s="91"/>
      <c r="J160" s="92"/>
      <c r="K160" s="1226"/>
      <c r="L160" s="1458"/>
      <c r="M160" s="1644"/>
      <c r="N160" s="1481"/>
      <c r="O160" s="1483"/>
      <c r="P160" s="1483"/>
      <c r="Q160" s="1483"/>
      <c r="R160" s="1483"/>
      <c r="S160" s="1483"/>
      <c r="T160" s="1483"/>
      <c r="U160" s="1483"/>
      <c r="V160" s="1483"/>
      <c r="W160" s="1483"/>
      <c r="X160" s="1482"/>
      <c r="Y160" s="1651"/>
      <c r="Z160" s="1652"/>
      <c r="AA160" s="1665"/>
      <c r="AB160" s="1666"/>
      <c r="AC160" s="1667"/>
      <c r="AD160" s="1615"/>
      <c r="AF160" s="60"/>
      <c r="AG160" s="61"/>
      <c r="AH160" s="43"/>
      <c r="AI160" s="40"/>
      <c r="AJ160" s="40"/>
    </row>
    <row r="161" spans="1:36" ht="29.25" hidden="1" customHeight="1">
      <c r="A161" s="1628"/>
      <c r="B161" s="1628"/>
      <c r="C161" s="1631"/>
      <c r="D161" s="1272"/>
      <c r="E161" s="1273"/>
      <c r="F161" s="1636"/>
      <c r="G161" s="1217"/>
      <c r="H161" s="1218"/>
      <c r="I161" s="108"/>
      <c r="J161" s="93"/>
      <c r="K161" s="1222"/>
      <c r="L161" s="1459"/>
      <c r="M161" s="1600"/>
      <c r="N161" s="1594"/>
      <c r="O161" s="1505"/>
      <c r="P161" s="1505"/>
      <c r="Q161" s="1505"/>
      <c r="R161" s="1505"/>
      <c r="S161" s="1505"/>
      <c r="T161" s="1505"/>
      <c r="U161" s="1505"/>
      <c r="V161" s="1505"/>
      <c r="W161" s="1505"/>
      <c r="X161" s="1548"/>
      <c r="Y161" s="1609"/>
      <c r="Z161" s="1612"/>
      <c r="AA161" s="41"/>
      <c r="AB161" s="45"/>
      <c r="AC161" s="109"/>
      <c r="AD161" s="1615"/>
      <c r="AF161" s="1692"/>
      <c r="AG161" s="1693"/>
      <c r="AH161" s="1694"/>
      <c r="AI161" s="12"/>
      <c r="AJ161" s="12"/>
    </row>
    <row r="162" spans="1:36" ht="29.25" hidden="1" customHeight="1">
      <c r="A162" s="1629"/>
      <c r="B162" s="1629"/>
      <c r="C162" s="1632"/>
      <c r="D162" s="1633"/>
      <c r="E162" s="1634"/>
      <c r="F162" s="1637"/>
      <c r="G162" s="1219"/>
      <c r="H162" s="1220"/>
      <c r="I162" s="94"/>
      <c r="J162" s="95"/>
      <c r="K162" s="1223"/>
      <c r="L162" s="1573"/>
      <c r="M162" s="1601"/>
      <c r="N162" s="1617"/>
      <c r="O162" s="1618"/>
      <c r="P162" s="1619"/>
      <c r="Q162" s="1620"/>
      <c r="R162" s="1620"/>
      <c r="S162" s="1621"/>
      <c r="T162" s="1617"/>
      <c r="U162" s="1622"/>
      <c r="V162" s="1618"/>
      <c r="W162" s="1619"/>
      <c r="X162" s="1621"/>
      <c r="Y162" s="1610"/>
      <c r="Z162" s="1613"/>
      <c r="AA162" s="99"/>
      <c r="AB162" s="45"/>
      <c r="AC162" s="109"/>
      <c r="AD162" s="1615"/>
      <c r="AH162" s="12"/>
      <c r="AI162" s="12"/>
      <c r="AJ162" s="12"/>
    </row>
    <row r="163" spans="1:36" ht="21.75" hidden="1" customHeight="1">
      <c r="A163" s="1638"/>
      <c r="B163" s="1638"/>
      <c r="C163" s="1639"/>
      <c r="D163" s="1640"/>
      <c r="E163" s="1641"/>
      <c r="F163" s="1642"/>
      <c r="G163" s="1224"/>
      <c r="H163" s="1225"/>
      <c r="I163" s="1373"/>
      <c r="J163" s="1374"/>
      <c r="K163" s="1226"/>
      <c r="L163" s="1458"/>
      <c r="M163" s="1644"/>
      <c r="N163" s="1481"/>
      <c r="O163" s="1483"/>
      <c r="P163" s="1483"/>
      <c r="Q163" s="1483"/>
      <c r="R163" s="1483"/>
      <c r="S163" s="1483"/>
      <c r="T163" s="1483"/>
      <c r="U163" s="1483"/>
      <c r="V163" s="1483"/>
      <c r="W163" s="1483"/>
      <c r="X163" s="1482"/>
      <c r="Y163" s="1651"/>
      <c r="Z163" s="1652"/>
      <c r="AA163" s="99"/>
      <c r="AB163" s="45"/>
      <c r="AC163" s="109"/>
      <c r="AD163" s="1615"/>
      <c r="AH163" s="12"/>
      <c r="AI163" s="12"/>
      <c r="AJ163" s="12"/>
    </row>
    <row r="164" spans="1:36" ht="21.75" hidden="1" customHeight="1">
      <c r="A164" s="1628"/>
      <c r="B164" s="1628"/>
      <c r="C164" s="1631"/>
      <c r="D164" s="1272"/>
      <c r="E164" s="1273"/>
      <c r="F164" s="1636"/>
      <c r="G164" s="1217"/>
      <c r="H164" s="1218"/>
      <c r="I164" s="1208"/>
      <c r="J164" s="1209"/>
      <c r="K164" s="1222"/>
      <c r="L164" s="1459"/>
      <c r="M164" s="1600"/>
      <c r="N164" s="1414"/>
      <c r="O164" s="1570"/>
      <c r="P164" s="1570"/>
      <c r="Q164" s="1570"/>
      <c r="R164" s="1570"/>
      <c r="S164" s="1570"/>
      <c r="T164" s="1570"/>
      <c r="U164" s="1570"/>
      <c r="V164" s="1570"/>
      <c r="W164" s="1570"/>
      <c r="X164" s="1415"/>
      <c r="Y164" s="1609"/>
      <c r="Z164" s="1612"/>
      <c r="AA164" s="1668"/>
      <c r="AB164" s="1669"/>
      <c r="AC164" s="1670"/>
      <c r="AD164" s="1616"/>
      <c r="AH164" s="12"/>
      <c r="AI164" s="12"/>
      <c r="AJ164" s="12"/>
    </row>
    <row r="165" spans="1:36" ht="24.75" hidden="1" customHeight="1">
      <c r="A165" s="1628"/>
      <c r="B165" s="1628"/>
      <c r="C165" s="1631"/>
      <c r="D165" s="1272"/>
      <c r="E165" s="1273"/>
      <c r="F165" s="1636"/>
      <c r="G165" s="1217"/>
      <c r="H165" s="1218"/>
      <c r="I165" s="1208"/>
      <c r="J165" s="1209"/>
      <c r="K165" s="1222"/>
      <c r="L165" s="1459"/>
      <c r="M165" s="1600"/>
      <c r="N165" s="1594"/>
      <c r="O165" s="1505"/>
      <c r="P165" s="1505"/>
      <c r="Q165" s="1505"/>
      <c r="R165" s="1505"/>
      <c r="S165" s="1505"/>
      <c r="T165" s="1505"/>
      <c r="U165" s="1505"/>
      <c r="V165" s="1505"/>
      <c r="W165" s="1505"/>
      <c r="X165" s="1548"/>
      <c r="Y165" s="1609"/>
      <c r="Z165" s="1612"/>
      <c r="AA165" s="1379"/>
      <c r="AB165" s="1380"/>
      <c r="AC165" s="104"/>
      <c r="AD165" s="105"/>
      <c r="AH165" s="12"/>
      <c r="AI165" s="12"/>
      <c r="AJ165" s="12"/>
    </row>
    <row r="166" spans="1:36" ht="24.75" hidden="1" customHeight="1">
      <c r="A166" s="1629"/>
      <c r="B166" s="1629"/>
      <c r="C166" s="1632"/>
      <c r="D166" s="1633"/>
      <c r="E166" s="1634"/>
      <c r="F166" s="1643"/>
      <c r="G166" s="1477"/>
      <c r="H166" s="1478"/>
      <c r="I166" s="1395"/>
      <c r="J166" s="1396"/>
      <c r="K166" s="1457"/>
      <c r="L166" s="1460"/>
      <c r="M166" s="1601"/>
      <c r="N166" s="1617"/>
      <c r="O166" s="1618"/>
      <c r="P166" s="1619"/>
      <c r="Q166" s="1620"/>
      <c r="R166" s="1620"/>
      <c r="S166" s="1621"/>
      <c r="T166" s="1617"/>
      <c r="U166" s="1622"/>
      <c r="V166" s="1618"/>
      <c r="W166" s="1619"/>
      <c r="X166" s="1621"/>
      <c r="Y166" s="1610"/>
      <c r="Z166" s="1613"/>
      <c r="AA166" s="1379"/>
      <c r="AB166" s="1380"/>
      <c r="AC166" s="104"/>
      <c r="AD166" s="105"/>
    </row>
    <row r="167" spans="1:36" s="40" customFormat="1" ht="18.75" hidden="1" customHeight="1">
      <c r="A167" s="1426"/>
      <c r="B167" s="1426"/>
      <c r="C167" s="1426"/>
      <c r="D167" s="1410"/>
      <c r="E167" s="1411"/>
      <c r="F167" s="1426"/>
      <c r="G167" s="1410"/>
      <c r="H167" s="1411"/>
      <c r="I167" s="1410"/>
      <c r="J167" s="1411"/>
      <c r="K167" s="39"/>
      <c r="L167" s="106"/>
      <c r="M167" s="50"/>
      <c r="N167" s="49"/>
      <c r="O167" s="1481"/>
      <c r="P167" s="1482"/>
      <c r="Q167" s="1481"/>
      <c r="R167" s="1482"/>
      <c r="S167" s="1481"/>
      <c r="T167" s="1483"/>
      <c r="U167" s="1482"/>
      <c r="V167" s="1484"/>
      <c r="W167" s="1355"/>
      <c r="X167" s="1355"/>
      <c r="Y167" s="1676"/>
      <c r="Z167" s="1676"/>
      <c r="AA167" s="1678"/>
      <c r="AB167" s="47"/>
      <c r="AC167" s="1680"/>
      <c r="AD167" s="1681"/>
      <c r="AF167" s="8"/>
      <c r="AG167" s="8"/>
      <c r="AH167" s="58" t="s">
        <v>131</v>
      </c>
      <c r="AI167" s="53" t="s">
        <v>130</v>
      </c>
      <c r="AJ167" s="59" t="s">
        <v>144</v>
      </c>
    </row>
    <row r="168" spans="1:36" s="40" customFormat="1" ht="21" hidden="1" customHeight="1">
      <c r="A168" s="1427"/>
      <c r="B168" s="1427"/>
      <c r="C168" s="1427"/>
      <c r="D168" s="1412"/>
      <c r="E168" s="1413"/>
      <c r="F168" s="1427"/>
      <c r="G168" s="1412"/>
      <c r="H168" s="1413"/>
      <c r="I168" s="1592"/>
      <c r="J168" s="1593"/>
      <c r="K168" s="51"/>
      <c r="L168" s="107"/>
      <c r="M168" s="52"/>
      <c r="N168" s="56"/>
      <c r="O168" s="1594"/>
      <c r="P168" s="1548"/>
      <c r="Q168" s="1594"/>
      <c r="R168" s="1548"/>
      <c r="S168" s="1594"/>
      <c r="T168" s="1505"/>
      <c r="U168" s="1548"/>
      <c r="V168" s="1595"/>
      <c r="W168" s="1328"/>
      <c r="X168" s="1328"/>
      <c r="Y168" s="1677"/>
      <c r="Z168" s="1677"/>
      <c r="AA168" s="1679"/>
      <c r="AB168" s="48"/>
      <c r="AC168" s="1682"/>
      <c r="AD168" s="1683"/>
      <c r="AF168" s="8"/>
      <c r="AG168" s="8"/>
      <c r="AH168" s="58" t="s">
        <v>132</v>
      </c>
      <c r="AI168" s="53" t="s">
        <v>130</v>
      </c>
      <c r="AJ168" s="54" t="s">
        <v>135</v>
      </c>
    </row>
    <row r="169" spans="1:36" ht="28.5" hidden="1" customHeight="1">
      <c r="A169" s="1167"/>
      <c r="B169" s="1168"/>
      <c r="C169" s="1168"/>
      <c r="D169" s="1168"/>
      <c r="E169" s="1168"/>
      <c r="F169" s="1168"/>
      <c r="G169" s="1168"/>
      <c r="H169" s="1169"/>
      <c r="I169" s="15"/>
      <c r="J169" s="15"/>
      <c r="K169" s="16"/>
      <c r="L169" s="16"/>
      <c r="M169" s="16"/>
      <c r="N169" s="17"/>
      <c r="O169" s="17"/>
      <c r="P169" s="17"/>
      <c r="Q169" s="17"/>
      <c r="R169" s="17"/>
      <c r="S169" s="1590"/>
      <c r="T169" s="1590"/>
      <c r="U169" s="1590"/>
      <c r="V169" s="1590"/>
      <c r="W169" s="1590"/>
      <c r="X169" s="1590"/>
      <c r="Y169" s="1590"/>
      <c r="Z169" s="1590"/>
      <c r="AA169" s="1590"/>
      <c r="AB169" s="1590"/>
      <c r="AC169" s="1590"/>
      <c r="AD169" s="1591"/>
    </row>
    <row r="170" spans="1:36" ht="29.25" hidden="1" customHeight="1">
      <c r="A170" s="1623"/>
      <c r="B170" s="1624"/>
      <c r="C170" s="1624"/>
      <c r="D170" s="1624"/>
      <c r="E170" s="1624"/>
      <c r="F170" s="1624"/>
      <c r="G170" s="1624"/>
      <c r="H170" s="1624"/>
      <c r="I170" s="1624"/>
      <c r="J170" s="1624"/>
      <c r="K170" s="1624"/>
      <c r="L170" s="1624"/>
      <c r="M170" s="1624"/>
      <c r="N170" s="1624"/>
      <c r="O170" s="1624"/>
      <c r="P170" s="1624"/>
      <c r="Q170" s="1624"/>
      <c r="R170" s="1624"/>
      <c r="S170" s="1625"/>
      <c r="T170" s="1625"/>
      <c r="U170" s="1625"/>
      <c r="V170" s="1625"/>
      <c r="W170" s="1625"/>
      <c r="X170" s="1625"/>
      <c r="Y170" s="1625"/>
      <c r="Z170" s="1625"/>
      <c r="AA170" s="1625"/>
      <c r="AB170" s="1625"/>
      <c r="AC170" s="1625"/>
      <c r="AD170" s="1626"/>
    </row>
    <row r="171" spans="1:36" ht="29.25" hidden="1" customHeight="1">
      <c r="A171" s="1627"/>
      <c r="B171" s="1627"/>
      <c r="C171" s="1630"/>
      <c r="D171" s="1270"/>
      <c r="E171" s="1271"/>
      <c r="F171" s="1635"/>
      <c r="G171" s="1215"/>
      <c r="H171" s="1685"/>
      <c r="I171" s="91"/>
      <c r="J171" s="92"/>
      <c r="K171" s="1221"/>
      <c r="L171" s="1695"/>
      <c r="M171" s="1322"/>
      <c r="N171" s="1684"/>
      <c r="O171" s="1546"/>
      <c r="P171" s="1546"/>
      <c r="Q171" s="1546"/>
      <c r="R171" s="1546"/>
      <c r="S171" s="1546"/>
      <c r="T171" s="1546"/>
      <c r="U171" s="1546"/>
      <c r="V171" s="1546"/>
      <c r="W171" s="1546"/>
      <c r="X171" s="1547"/>
      <c r="Y171" s="1608"/>
      <c r="Z171" s="1611"/>
      <c r="AA171" s="57"/>
      <c r="AB171" s="45"/>
      <c r="AC171" s="98"/>
      <c r="AD171" s="1614"/>
    </row>
    <row r="172" spans="1:36" ht="29.25" hidden="1" customHeight="1">
      <c r="A172" s="1628"/>
      <c r="B172" s="1628"/>
      <c r="C172" s="1631"/>
      <c r="D172" s="1272"/>
      <c r="E172" s="1273"/>
      <c r="F172" s="1636"/>
      <c r="G172" s="1217"/>
      <c r="H172" s="1672"/>
      <c r="I172" s="96"/>
      <c r="J172" s="93"/>
      <c r="K172" s="1222"/>
      <c r="L172" s="1696"/>
      <c r="M172" s="1323"/>
      <c r="N172" s="1594"/>
      <c r="O172" s="1505"/>
      <c r="P172" s="1505"/>
      <c r="Q172" s="1505"/>
      <c r="R172" s="1505"/>
      <c r="S172" s="1505"/>
      <c r="T172" s="1505"/>
      <c r="U172" s="1505"/>
      <c r="V172" s="1505"/>
      <c r="W172" s="1505"/>
      <c r="X172" s="1548"/>
      <c r="Y172" s="1609"/>
      <c r="Z172" s="1612"/>
      <c r="AA172" s="58"/>
      <c r="AB172" s="45"/>
      <c r="AC172" s="75"/>
      <c r="AD172" s="1615"/>
    </row>
    <row r="173" spans="1:36" ht="29.25" hidden="1" customHeight="1">
      <c r="A173" s="1629"/>
      <c r="B173" s="1629"/>
      <c r="C173" s="1632"/>
      <c r="D173" s="1633"/>
      <c r="E173" s="1634"/>
      <c r="F173" s="1637"/>
      <c r="G173" s="1219"/>
      <c r="H173" s="1673"/>
      <c r="I173" s="94"/>
      <c r="J173" s="95"/>
      <c r="K173" s="1223"/>
      <c r="L173" s="1697"/>
      <c r="M173" s="1324"/>
      <c r="N173" s="1617"/>
      <c r="O173" s="1618"/>
      <c r="P173" s="1619"/>
      <c r="Q173" s="1620"/>
      <c r="R173" s="1620"/>
      <c r="S173" s="1621"/>
      <c r="T173" s="1617"/>
      <c r="U173" s="1622"/>
      <c r="V173" s="1618"/>
      <c r="W173" s="1619"/>
      <c r="X173" s="1621"/>
      <c r="Y173" s="1610"/>
      <c r="Z173" s="1613"/>
      <c r="AA173" s="58"/>
      <c r="AB173" s="45"/>
      <c r="AC173" s="76"/>
      <c r="AD173" s="1615"/>
    </row>
    <row r="174" spans="1:36" ht="29.25" hidden="1" customHeight="1">
      <c r="A174" s="1638"/>
      <c r="B174" s="1638"/>
      <c r="C174" s="1639"/>
      <c r="D174" s="1640"/>
      <c r="E174" s="1641"/>
      <c r="F174" s="1642"/>
      <c r="G174" s="1224"/>
      <c r="H174" s="1225"/>
      <c r="I174" s="91"/>
      <c r="J174" s="92"/>
      <c r="K174" s="1226"/>
      <c r="L174" s="1226"/>
      <c r="M174" s="1644"/>
      <c r="N174" s="1481"/>
      <c r="O174" s="1483"/>
      <c r="P174" s="1483"/>
      <c r="Q174" s="1483"/>
      <c r="R174" s="1483"/>
      <c r="S174" s="1483"/>
      <c r="T174" s="1483"/>
      <c r="U174" s="1483"/>
      <c r="V174" s="1483"/>
      <c r="W174" s="1483"/>
      <c r="X174" s="1482"/>
      <c r="Y174" s="1651"/>
      <c r="Z174" s="1652"/>
      <c r="AA174" s="1665"/>
      <c r="AB174" s="1666"/>
      <c r="AC174" s="1667"/>
      <c r="AD174" s="1615"/>
    </row>
    <row r="175" spans="1:36" ht="29.25" hidden="1" customHeight="1">
      <c r="A175" s="1628"/>
      <c r="B175" s="1628"/>
      <c r="C175" s="1631"/>
      <c r="D175" s="1272"/>
      <c r="E175" s="1273"/>
      <c r="F175" s="1636"/>
      <c r="G175" s="1217"/>
      <c r="H175" s="1218"/>
      <c r="I175" s="108"/>
      <c r="J175" s="93"/>
      <c r="K175" s="1222"/>
      <c r="L175" s="1222"/>
      <c r="M175" s="1600"/>
      <c r="N175" s="1594"/>
      <c r="O175" s="1505"/>
      <c r="P175" s="1505"/>
      <c r="Q175" s="1505"/>
      <c r="R175" s="1505"/>
      <c r="S175" s="1505"/>
      <c r="T175" s="1505"/>
      <c r="U175" s="1505"/>
      <c r="V175" s="1505"/>
      <c r="W175" s="1505"/>
      <c r="X175" s="1548"/>
      <c r="Y175" s="1609"/>
      <c r="Z175" s="1612"/>
      <c r="AA175" s="41"/>
      <c r="AB175" s="45"/>
      <c r="AC175" s="109"/>
      <c r="AD175" s="1615"/>
    </row>
    <row r="176" spans="1:36" ht="29.25" hidden="1" customHeight="1">
      <c r="A176" s="1629"/>
      <c r="B176" s="1629"/>
      <c r="C176" s="1632"/>
      <c r="D176" s="1633"/>
      <c r="E176" s="1634"/>
      <c r="F176" s="1637"/>
      <c r="G176" s="1219"/>
      <c r="H176" s="1220"/>
      <c r="I176" s="94"/>
      <c r="J176" s="95"/>
      <c r="K176" s="1223"/>
      <c r="L176" s="1223"/>
      <c r="M176" s="1601"/>
      <c r="N176" s="1617"/>
      <c r="O176" s="1618"/>
      <c r="P176" s="1619"/>
      <c r="Q176" s="1620"/>
      <c r="R176" s="1620"/>
      <c r="S176" s="1621"/>
      <c r="T176" s="1617"/>
      <c r="U176" s="1622"/>
      <c r="V176" s="1618"/>
      <c r="W176" s="1619"/>
      <c r="X176" s="1621"/>
      <c r="Y176" s="1610"/>
      <c r="Z176" s="1613"/>
      <c r="AA176" s="99"/>
      <c r="AB176" s="45"/>
      <c r="AC176" s="109"/>
      <c r="AD176" s="1615"/>
    </row>
    <row r="177" spans="1:36" ht="24" hidden="1" customHeight="1">
      <c r="A177" s="1638"/>
      <c r="B177" s="1638"/>
      <c r="C177" s="1639"/>
      <c r="D177" s="1640"/>
      <c r="E177" s="1641"/>
      <c r="F177" s="1642"/>
      <c r="G177" s="1224"/>
      <c r="H177" s="1225"/>
      <c r="I177" s="1373"/>
      <c r="J177" s="1374"/>
      <c r="K177" s="1226"/>
      <c r="L177" s="1226"/>
      <c r="M177" s="1644"/>
      <c r="N177" s="1481"/>
      <c r="O177" s="1483"/>
      <c r="P177" s="1483"/>
      <c r="Q177" s="1483"/>
      <c r="R177" s="1483"/>
      <c r="S177" s="1483"/>
      <c r="T177" s="1483"/>
      <c r="U177" s="1483"/>
      <c r="V177" s="1483"/>
      <c r="W177" s="1483"/>
      <c r="X177" s="1482"/>
      <c r="Y177" s="1651"/>
      <c r="Z177" s="1652"/>
      <c r="AA177" s="99"/>
      <c r="AB177" s="45"/>
      <c r="AC177" s="109"/>
      <c r="AD177" s="1615"/>
    </row>
    <row r="178" spans="1:36" ht="24" hidden="1" customHeight="1">
      <c r="A178" s="1628"/>
      <c r="B178" s="1628"/>
      <c r="C178" s="1631"/>
      <c r="D178" s="1272"/>
      <c r="E178" s="1273"/>
      <c r="F178" s="1636"/>
      <c r="G178" s="1217"/>
      <c r="H178" s="1218"/>
      <c r="I178" s="1208"/>
      <c r="J178" s="1209"/>
      <c r="K178" s="1222"/>
      <c r="L178" s="1222"/>
      <c r="M178" s="1600"/>
      <c r="N178" s="1414"/>
      <c r="O178" s="1570"/>
      <c r="P178" s="1570"/>
      <c r="Q178" s="1570"/>
      <c r="R178" s="1570"/>
      <c r="S178" s="1570"/>
      <c r="T178" s="1570"/>
      <c r="U178" s="1570"/>
      <c r="V178" s="1570"/>
      <c r="W178" s="1570"/>
      <c r="X178" s="1415"/>
      <c r="Y178" s="1609"/>
      <c r="Z178" s="1612"/>
      <c r="AA178" s="1686"/>
      <c r="AB178" s="1687"/>
      <c r="AC178" s="1688"/>
      <c r="AD178" s="1616"/>
    </row>
    <row r="179" spans="1:36" ht="22.5" hidden="1" customHeight="1">
      <c r="A179" s="1628"/>
      <c r="B179" s="1628"/>
      <c r="C179" s="1631"/>
      <c r="D179" s="1272"/>
      <c r="E179" s="1273"/>
      <c r="F179" s="1636"/>
      <c r="G179" s="1217"/>
      <c r="H179" s="1218"/>
      <c r="I179" s="1208"/>
      <c r="J179" s="1209"/>
      <c r="K179" s="1222"/>
      <c r="L179" s="1222"/>
      <c r="M179" s="1600"/>
      <c r="N179" s="1594"/>
      <c r="O179" s="1505"/>
      <c r="P179" s="1505"/>
      <c r="Q179" s="1505"/>
      <c r="R179" s="1505"/>
      <c r="S179" s="1505"/>
      <c r="T179" s="1505"/>
      <c r="U179" s="1505"/>
      <c r="V179" s="1505"/>
      <c r="W179" s="1505"/>
      <c r="X179" s="1548"/>
      <c r="Y179" s="1609"/>
      <c r="Z179" s="1612"/>
      <c r="AA179" s="1379"/>
      <c r="AB179" s="1380"/>
      <c r="AC179" s="104"/>
      <c r="AD179" s="105"/>
      <c r="AF179" s="40"/>
      <c r="AG179" s="40"/>
      <c r="AH179" s="40"/>
      <c r="AI179" s="40"/>
      <c r="AJ179" s="40"/>
    </row>
    <row r="180" spans="1:36" ht="27" hidden="1" customHeight="1">
      <c r="A180" s="1629"/>
      <c r="B180" s="1629"/>
      <c r="C180" s="1632"/>
      <c r="D180" s="1633"/>
      <c r="E180" s="1634"/>
      <c r="F180" s="1643"/>
      <c r="G180" s="1477"/>
      <c r="H180" s="1478"/>
      <c r="I180" s="1395"/>
      <c r="J180" s="1396"/>
      <c r="K180" s="1457"/>
      <c r="L180" s="1457"/>
      <c r="M180" s="1601"/>
      <c r="N180" s="1617"/>
      <c r="O180" s="1618"/>
      <c r="P180" s="1619"/>
      <c r="Q180" s="1620"/>
      <c r="R180" s="1620"/>
      <c r="S180" s="1621"/>
      <c r="T180" s="1617"/>
      <c r="U180" s="1622"/>
      <c r="V180" s="1618"/>
      <c r="W180" s="1619"/>
      <c r="X180" s="1621"/>
      <c r="Y180" s="1610"/>
      <c r="Z180" s="1613"/>
      <c r="AA180" s="1379"/>
      <c r="AB180" s="1380"/>
      <c r="AC180" s="104"/>
      <c r="AD180" s="105"/>
      <c r="AF180" s="40"/>
      <c r="AG180" s="40"/>
      <c r="AH180" s="41" t="s">
        <v>129</v>
      </c>
      <c r="AI180" s="45" t="s">
        <v>130</v>
      </c>
      <c r="AJ180" s="74"/>
    </row>
    <row r="181" spans="1:36" s="40" customFormat="1" ht="18.75" hidden="1" customHeight="1">
      <c r="A181" s="1426"/>
      <c r="B181" s="1426"/>
      <c r="C181" s="1426"/>
      <c r="D181" s="1410"/>
      <c r="E181" s="1411"/>
      <c r="F181" s="1426"/>
      <c r="G181" s="1410"/>
      <c r="H181" s="1411"/>
      <c r="I181" s="1410"/>
      <c r="J181" s="1411"/>
      <c r="K181" s="39"/>
      <c r="L181" s="106"/>
      <c r="M181" s="50"/>
      <c r="N181" s="49"/>
      <c r="O181" s="1481"/>
      <c r="P181" s="1482"/>
      <c r="Q181" s="1481"/>
      <c r="R181" s="1482"/>
      <c r="S181" s="1481"/>
      <c r="T181" s="1483"/>
      <c r="U181" s="1482"/>
      <c r="V181" s="1484"/>
      <c r="W181" s="1355"/>
      <c r="X181" s="1355"/>
      <c r="Y181" s="1676"/>
      <c r="Z181" s="1676"/>
      <c r="AA181" s="1678"/>
      <c r="AB181" s="47"/>
      <c r="AC181" s="1680"/>
      <c r="AD181" s="1681"/>
      <c r="AF181" s="8"/>
      <c r="AG181" s="8"/>
      <c r="AH181" s="8"/>
      <c r="AI181" s="8"/>
      <c r="AJ181" s="8"/>
    </row>
    <row r="182" spans="1:36" s="40" customFormat="1" ht="21" hidden="1" customHeight="1">
      <c r="A182" s="1427"/>
      <c r="B182" s="1427"/>
      <c r="C182" s="1427"/>
      <c r="D182" s="1412"/>
      <c r="E182" s="1413"/>
      <c r="F182" s="1427"/>
      <c r="G182" s="1412"/>
      <c r="H182" s="1413"/>
      <c r="I182" s="1592"/>
      <c r="J182" s="1593"/>
      <c r="K182" s="51"/>
      <c r="L182" s="107"/>
      <c r="M182" s="52"/>
      <c r="N182" s="56"/>
      <c r="O182" s="1594"/>
      <c r="P182" s="1548"/>
      <c r="Q182" s="1594"/>
      <c r="R182" s="1548"/>
      <c r="S182" s="1594"/>
      <c r="T182" s="1505"/>
      <c r="U182" s="1548"/>
      <c r="V182" s="1595"/>
      <c r="W182" s="1328"/>
      <c r="X182" s="1328"/>
      <c r="Y182" s="1677"/>
      <c r="Z182" s="1677"/>
      <c r="AA182" s="1679"/>
      <c r="AB182" s="48"/>
      <c r="AC182" s="1682"/>
      <c r="AD182" s="1683"/>
      <c r="AF182" s="8"/>
      <c r="AG182" s="8"/>
      <c r="AH182" s="1692" t="s">
        <v>136</v>
      </c>
      <c r="AI182" s="1693"/>
      <c r="AJ182" s="1694"/>
    </row>
    <row r="183" spans="1:36" ht="28.5" hidden="1" customHeight="1">
      <c r="A183" s="1167"/>
      <c r="B183" s="1168"/>
      <c r="C183" s="1168"/>
      <c r="D183" s="1168"/>
      <c r="E183" s="1168"/>
      <c r="F183" s="1168"/>
      <c r="G183" s="1168"/>
      <c r="H183" s="1169"/>
      <c r="I183" s="15"/>
      <c r="J183" s="15"/>
      <c r="K183" s="16"/>
      <c r="L183" s="16"/>
      <c r="M183" s="16"/>
      <c r="N183" s="17"/>
      <c r="O183" s="17"/>
      <c r="P183" s="17"/>
      <c r="Q183" s="17"/>
      <c r="R183" s="17"/>
      <c r="S183" s="1590"/>
      <c r="T183" s="1590"/>
      <c r="U183" s="1590"/>
      <c r="V183" s="1590"/>
      <c r="W183" s="1590"/>
      <c r="X183" s="1590"/>
      <c r="Y183" s="1590"/>
      <c r="Z183" s="1590"/>
      <c r="AA183" s="1590"/>
      <c r="AB183" s="1590"/>
      <c r="AC183" s="1590"/>
      <c r="AD183" s="1591"/>
    </row>
    <row r="184" spans="1:36" ht="29.25" hidden="1" customHeight="1">
      <c r="A184" s="1623"/>
      <c r="B184" s="1624"/>
      <c r="C184" s="1624"/>
      <c r="D184" s="1624"/>
      <c r="E184" s="1624"/>
      <c r="F184" s="1624"/>
      <c r="G184" s="1624"/>
      <c r="H184" s="1624"/>
      <c r="I184" s="1624"/>
      <c r="J184" s="1624"/>
      <c r="K184" s="1624"/>
      <c r="L184" s="1624"/>
      <c r="M184" s="1624"/>
      <c r="N184" s="1624"/>
      <c r="O184" s="1624"/>
      <c r="P184" s="1624"/>
      <c r="Q184" s="1624"/>
      <c r="R184" s="1624"/>
      <c r="S184" s="1625"/>
      <c r="T184" s="1625"/>
      <c r="U184" s="1625"/>
      <c r="V184" s="1625"/>
      <c r="W184" s="1625"/>
      <c r="X184" s="1625"/>
      <c r="Y184" s="1625"/>
      <c r="Z184" s="1625"/>
      <c r="AA184" s="1625"/>
      <c r="AB184" s="1625"/>
      <c r="AC184" s="1625"/>
      <c r="AD184" s="1626"/>
    </row>
    <row r="185" spans="1:36" s="12" customFormat="1" ht="13.5" customHeight="1">
      <c r="A185" s="1698" t="s">
        <v>53</v>
      </c>
      <c r="B185" s="1699"/>
      <c r="C185" s="1271"/>
      <c r="D185" s="1704" t="s">
        <v>83</v>
      </c>
      <c r="E185" s="1705"/>
      <c r="F185" s="1705"/>
      <c r="G185" s="1705"/>
      <c r="H185" s="1705"/>
      <c r="I185" s="1705"/>
      <c r="J185" s="1705"/>
      <c r="K185" s="1705"/>
      <c r="L185" s="1705"/>
      <c r="M185" s="1706"/>
      <c r="N185" s="1704" t="s">
        <v>23</v>
      </c>
      <c r="O185" s="1705"/>
      <c r="P185" s="1705"/>
      <c r="Q185" s="1705"/>
      <c r="R185" s="1705"/>
      <c r="S185" s="1705"/>
      <c r="T185" s="1705"/>
      <c r="U185" s="1705"/>
      <c r="V185" s="1705"/>
      <c r="W185" s="1705"/>
      <c r="X185" s="1706"/>
      <c r="Y185" s="1713" t="s">
        <v>35</v>
      </c>
      <c r="Z185" s="1714"/>
      <c r="AA185" s="1270" t="s">
        <v>51</v>
      </c>
      <c r="AB185" s="1271"/>
      <c r="AC185" s="1242" t="s">
        <v>50</v>
      </c>
      <c r="AD185" s="1744" t="s">
        <v>24</v>
      </c>
      <c r="AF185" s="8"/>
      <c r="AG185" s="8"/>
      <c r="AH185" s="8"/>
      <c r="AI185" s="8"/>
      <c r="AJ185" s="8"/>
    </row>
    <row r="186" spans="1:36" s="12" customFormat="1" ht="12.6" customHeight="1">
      <c r="A186" s="1700"/>
      <c r="B186" s="1701"/>
      <c r="C186" s="1273"/>
      <c r="D186" s="1707"/>
      <c r="E186" s="1708"/>
      <c r="F186" s="1708"/>
      <c r="G186" s="1708"/>
      <c r="H186" s="1708"/>
      <c r="I186" s="1708"/>
      <c r="J186" s="1708"/>
      <c r="K186" s="1708"/>
      <c r="L186" s="1708"/>
      <c r="M186" s="1709"/>
      <c r="N186" s="1707"/>
      <c r="O186" s="1708"/>
      <c r="P186" s="1708"/>
      <c r="Q186" s="1708"/>
      <c r="R186" s="1708"/>
      <c r="S186" s="1708"/>
      <c r="T186" s="1708"/>
      <c r="U186" s="1708"/>
      <c r="V186" s="1708"/>
      <c r="W186" s="1708"/>
      <c r="X186" s="1709"/>
      <c r="Y186" s="1715"/>
      <c r="Z186" s="1716"/>
      <c r="AA186" s="1272"/>
      <c r="AB186" s="1273"/>
      <c r="AC186" s="1243"/>
      <c r="AD186" s="1745"/>
      <c r="AF186" s="67"/>
      <c r="AG186" s="67"/>
      <c r="AH186" s="67"/>
      <c r="AI186" s="67"/>
      <c r="AJ186" s="67"/>
    </row>
    <row r="187" spans="1:36" s="12" customFormat="1" ht="17.25" customHeight="1">
      <c r="A187" s="1700"/>
      <c r="B187" s="1701"/>
      <c r="C187" s="1273"/>
      <c r="D187" s="1707"/>
      <c r="E187" s="1708"/>
      <c r="F187" s="1708"/>
      <c r="G187" s="1708"/>
      <c r="H187" s="1708"/>
      <c r="I187" s="1708"/>
      <c r="J187" s="1708"/>
      <c r="K187" s="1708"/>
      <c r="L187" s="1708"/>
      <c r="M187" s="1709"/>
      <c r="N187" s="1707"/>
      <c r="O187" s="1708"/>
      <c r="P187" s="1708"/>
      <c r="Q187" s="1708"/>
      <c r="R187" s="1708"/>
      <c r="S187" s="1708"/>
      <c r="T187" s="1708"/>
      <c r="U187" s="1708"/>
      <c r="V187" s="1708"/>
      <c r="W187" s="1708"/>
      <c r="X187" s="1709"/>
      <c r="Y187" s="1715"/>
      <c r="Z187" s="1716"/>
      <c r="AA187" s="1272"/>
      <c r="AB187" s="1273"/>
      <c r="AC187" s="1243"/>
      <c r="AD187" s="1745"/>
      <c r="AF187" s="8"/>
      <c r="AG187" s="8"/>
      <c r="AH187" s="8"/>
      <c r="AI187" s="8"/>
      <c r="AJ187" s="8"/>
    </row>
    <row r="188" spans="1:36" s="12" customFormat="1" ht="17.25" customHeight="1" thickBot="1">
      <c r="A188" s="1702"/>
      <c r="B188" s="1703"/>
      <c r="C188" s="1634"/>
      <c r="D188" s="1710"/>
      <c r="E188" s="1711"/>
      <c r="F188" s="1711"/>
      <c r="G188" s="1711"/>
      <c r="H188" s="1711"/>
      <c r="I188" s="1711"/>
      <c r="J188" s="1711"/>
      <c r="K188" s="1711"/>
      <c r="L188" s="1711"/>
      <c r="M188" s="1712"/>
      <c r="N188" s="1710"/>
      <c r="O188" s="1711"/>
      <c r="P188" s="1711"/>
      <c r="Q188" s="1711"/>
      <c r="R188" s="1711"/>
      <c r="S188" s="1711"/>
      <c r="T188" s="1711"/>
      <c r="U188" s="1711"/>
      <c r="V188" s="1711"/>
      <c r="W188" s="1711"/>
      <c r="X188" s="1712"/>
      <c r="Y188" s="1717"/>
      <c r="Z188" s="1718"/>
      <c r="AA188" s="1274"/>
      <c r="AB188" s="1275"/>
      <c r="AC188" s="1244"/>
      <c r="AD188" s="1746"/>
      <c r="AF188" s="8"/>
      <c r="AG188" s="8"/>
      <c r="AH188" s="8"/>
      <c r="AI188" s="8"/>
      <c r="AJ188" s="8"/>
    </row>
    <row r="189" spans="1:36" ht="24.95" customHeight="1">
      <c r="A189" s="1723">
        <f>D189*1.11</f>
        <v>0</v>
      </c>
      <c r="B189" s="1724"/>
      <c r="C189" s="1725"/>
      <c r="D189" s="1747"/>
      <c r="E189" s="1748"/>
      <c r="F189" s="1748"/>
      <c r="G189" s="1748"/>
      <c r="H189" s="1748"/>
      <c r="I189" s="1748"/>
      <c r="J189" s="1748"/>
      <c r="K189" s="1748"/>
      <c r="L189" s="1748"/>
      <c r="M189" s="1749"/>
      <c r="N189" s="1684" t="s">
        <v>249</v>
      </c>
      <c r="O189" s="1546"/>
      <c r="P189" s="1546"/>
      <c r="Q189" s="1546"/>
      <c r="R189" s="1546"/>
      <c r="S189" s="1546"/>
      <c r="T189" s="1546"/>
      <c r="U189" s="1546"/>
      <c r="V189" s="1546"/>
      <c r="W189" s="1546"/>
      <c r="X189" s="1547"/>
      <c r="Y189" s="1750" t="s">
        <v>28</v>
      </c>
      <c r="Z189" s="1751"/>
      <c r="AA189" s="101"/>
      <c r="AB189" s="102"/>
      <c r="AC189" s="112"/>
      <c r="AD189" s="1752" t="s">
        <v>250</v>
      </c>
    </row>
    <row r="190" spans="1:36" ht="24.95" customHeight="1">
      <c r="A190" s="1726"/>
      <c r="B190" s="1727"/>
      <c r="C190" s="1728"/>
      <c r="D190" s="1732"/>
      <c r="E190" s="1733"/>
      <c r="F190" s="1733"/>
      <c r="G190" s="1733"/>
      <c r="H190" s="1733"/>
      <c r="I190" s="1733"/>
      <c r="J190" s="1733"/>
      <c r="K190" s="1733"/>
      <c r="L190" s="1733"/>
      <c r="M190" s="1734"/>
      <c r="N190" s="1594"/>
      <c r="O190" s="1505"/>
      <c r="P190" s="1505"/>
      <c r="Q190" s="1505"/>
      <c r="R190" s="1505"/>
      <c r="S190" s="1505"/>
      <c r="T190" s="1505"/>
      <c r="U190" s="1505"/>
      <c r="V190" s="1505"/>
      <c r="W190" s="1505"/>
      <c r="X190" s="1548"/>
      <c r="Y190" s="1721"/>
      <c r="Z190" s="1722"/>
      <c r="AA190" s="58"/>
      <c r="AB190" s="45"/>
      <c r="AC190" s="100" t="s">
        <v>251</v>
      </c>
      <c r="AD190" s="1753"/>
    </row>
    <row r="191" spans="1:36" ht="24.95" customHeight="1">
      <c r="A191" s="1723">
        <f>D191*1.11</f>
        <v>0</v>
      </c>
      <c r="B191" s="1724"/>
      <c r="C191" s="1725"/>
      <c r="D191" s="1729"/>
      <c r="E191" s="1730"/>
      <c r="F191" s="1730"/>
      <c r="G191" s="1730"/>
      <c r="H191" s="1730"/>
      <c r="I191" s="1730"/>
      <c r="J191" s="1730"/>
      <c r="K191" s="1730"/>
      <c r="L191" s="1730"/>
      <c r="M191" s="1731"/>
      <c r="N191" s="1481" t="s">
        <v>249</v>
      </c>
      <c r="O191" s="1483"/>
      <c r="P191" s="1483"/>
      <c r="Q191" s="1483"/>
      <c r="R191" s="1483"/>
      <c r="S191" s="1483"/>
      <c r="T191" s="1483"/>
      <c r="U191" s="1483"/>
      <c r="V191" s="1483"/>
      <c r="W191" s="1483"/>
      <c r="X191" s="1482"/>
      <c r="Y191" s="1719" t="s">
        <v>30</v>
      </c>
      <c r="Z191" s="1720"/>
      <c r="AA191" s="58"/>
      <c r="AB191" s="45"/>
      <c r="AC191" s="100"/>
      <c r="AD191" s="1753"/>
    </row>
    <row r="192" spans="1:36" ht="24.95" customHeight="1">
      <c r="A192" s="1726"/>
      <c r="B192" s="1727"/>
      <c r="C192" s="1728"/>
      <c r="D192" s="1732"/>
      <c r="E192" s="1733"/>
      <c r="F192" s="1733"/>
      <c r="G192" s="1733"/>
      <c r="H192" s="1733"/>
      <c r="I192" s="1733"/>
      <c r="J192" s="1733"/>
      <c r="K192" s="1733"/>
      <c r="L192" s="1733"/>
      <c r="M192" s="1734"/>
      <c r="N192" s="1594"/>
      <c r="O192" s="1505"/>
      <c r="P192" s="1505"/>
      <c r="Q192" s="1505"/>
      <c r="R192" s="1505"/>
      <c r="S192" s="1505"/>
      <c r="T192" s="1505"/>
      <c r="U192" s="1505"/>
      <c r="V192" s="1505"/>
      <c r="W192" s="1505"/>
      <c r="X192" s="1548"/>
      <c r="Y192" s="1721"/>
      <c r="Z192" s="1722"/>
      <c r="AA192" s="60"/>
      <c r="AB192" s="61"/>
      <c r="AC192" s="43"/>
      <c r="AD192" s="1753"/>
    </row>
    <row r="193" spans="1:30" ht="24.95" customHeight="1">
      <c r="A193" s="1723">
        <f>D193*1.11</f>
        <v>0</v>
      </c>
      <c r="B193" s="1724"/>
      <c r="C193" s="1725"/>
      <c r="D193" s="1729"/>
      <c r="E193" s="1730"/>
      <c r="F193" s="1730"/>
      <c r="G193" s="1730"/>
      <c r="H193" s="1730"/>
      <c r="I193" s="1730"/>
      <c r="J193" s="1730"/>
      <c r="K193" s="1730"/>
      <c r="L193" s="1730"/>
      <c r="M193" s="1731"/>
      <c r="N193" s="1481" t="s">
        <v>249</v>
      </c>
      <c r="O193" s="1483"/>
      <c r="P193" s="1483"/>
      <c r="Q193" s="1483"/>
      <c r="R193" s="1483"/>
      <c r="S193" s="1483"/>
      <c r="T193" s="1483"/>
      <c r="U193" s="1483"/>
      <c r="V193" s="1483"/>
      <c r="W193" s="1483"/>
      <c r="X193" s="1482"/>
      <c r="Y193" s="1719" t="s">
        <v>31</v>
      </c>
      <c r="Z193" s="1720"/>
      <c r="AA193" s="1430"/>
      <c r="AB193" s="1431"/>
      <c r="AC193" s="1432"/>
      <c r="AD193" s="1753"/>
    </row>
    <row r="194" spans="1:30" ht="24.95" customHeight="1">
      <c r="A194" s="1726"/>
      <c r="B194" s="1727"/>
      <c r="C194" s="1728"/>
      <c r="D194" s="1732"/>
      <c r="E194" s="1733"/>
      <c r="F194" s="1733"/>
      <c r="G194" s="1733"/>
      <c r="H194" s="1733"/>
      <c r="I194" s="1733"/>
      <c r="J194" s="1733"/>
      <c r="K194" s="1733"/>
      <c r="L194" s="1733"/>
      <c r="M194" s="1734"/>
      <c r="N194" s="1594"/>
      <c r="O194" s="1505"/>
      <c r="P194" s="1505"/>
      <c r="Q194" s="1505"/>
      <c r="R194" s="1505"/>
      <c r="S194" s="1505"/>
      <c r="T194" s="1505"/>
      <c r="U194" s="1505"/>
      <c r="V194" s="1505"/>
      <c r="W194" s="1505"/>
      <c r="X194" s="1548"/>
      <c r="Y194" s="1721"/>
      <c r="Z194" s="1722"/>
      <c r="AA194" s="1738"/>
      <c r="AB194" s="37"/>
      <c r="AC194" s="1741" t="s">
        <v>252</v>
      </c>
      <c r="AD194" s="1753"/>
    </row>
    <row r="195" spans="1:30" ht="24.95" customHeight="1">
      <c r="A195" s="1723">
        <f>D195*1.11</f>
        <v>0</v>
      </c>
      <c r="B195" s="1724"/>
      <c r="C195" s="1725"/>
      <c r="D195" s="1729"/>
      <c r="E195" s="1730"/>
      <c r="F195" s="1730"/>
      <c r="G195" s="1730"/>
      <c r="H195" s="1730"/>
      <c r="I195" s="1730"/>
      <c r="J195" s="1730"/>
      <c r="K195" s="1730"/>
      <c r="L195" s="1730"/>
      <c r="M195" s="1731"/>
      <c r="N195" s="1481" t="s">
        <v>249</v>
      </c>
      <c r="O195" s="1483"/>
      <c r="P195" s="1483"/>
      <c r="Q195" s="1483"/>
      <c r="R195" s="1483"/>
      <c r="S195" s="1483"/>
      <c r="T195" s="1483"/>
      <c r="U195" s="1483"/>
      <c r="V195" s="1483"/>
      <c r="W195" s="1483"/>
      <c r="X195" s="1482"/>
      <c r="Y195" s="1719" t="s">
        <v>57</v>
      </c>
      <c r="Z195" s="1720"/>
      <c r="AA195" s="1739"/>
      <c r="AB195" s="37"/>
      <c r="AC195" s="1742"/>
      <c r="AD195" s="1753"/>
    </row>
    <row r="196" spans="1:30" ht="24.95" customHeight="1">
      <c r="A196" s="1726"/>
      <c r="B196" s="1727"/>
      <c r="C196" s="1728"/>
      <c r="D196" s="1732"/>
      <c r="E196" s="1733"/>
      <c r="F196" s="1733"/>
      <c r="G196" s="1733"/>
      <c r="H196" s="1733"/>
      <c r="I196" s="1733"/>
      <c r="J196" s="1733"/>
      <c r="K196" s="1733"/>
      <c r="L196" s="1733"/>
      <c r="M196" s="1734"/>
      <c r="N196" s="1594"/>
      <c r="O196" s="1505"/>
      <c r="P196" s="1505"/>
      <c r="Q196" s="1505"/>
      <c r="R196" s="1505"/>
      <c r="S196" s="1505"/>
      <c r="T196" s="1505"/>
      <c r="U196" s="1505"/>
      <c r="V196" s="1505"/>
      <c r="W196" s="1505"/>
      <c r="X196" s="1548"/>
      <c r="Y196" s="1721"/>
      <c r="Z196" s="1722"/>
      <c r="AA196" s="1739"/>
      <c r="AB196" s="37"/>
      <c r="AC196" s="1742"/>
      <c r="AD196" s="1753"/>
    </row>
    <row r="197" spans="1:30" ht="24.95" customHeight="1">
      <c r="A197" s="1723">
        <f>D197*1.11</f>
        <v>0</v>
      </c>
      <c r="B197" s="1724"/>
      <c r="C197" s="1725"/>
      <c r="D197" s="1729"/>
      <c r="E197" s="1730"/>
      <c r="F197" s="1730"/>
      <c r="G197" s="1730"/>
      <c r="H197" s="1730"/>
      <c r="I197" s="1730"/>
      <c r="J197" s="1730"/>
      <c r="K197" s="1730"/>
      <c r="L197" s="1730"/>
      <c r="M197" s="1731"/>
      <c r="N197" s="1481" t="s">
        <v>249</v>
      </c>
      <c r="O197" s="1483"/>
      <c r="P197" s="1483"/>
      <c r="Q197" s="1483"/>
      <c r="R197" s="1483"/>
      <c r="S197" s="1483"/>
      <c r="T197" s="1483"/>
      <c r="U197" s="1483"/>
      <c r="V197" s="1483"/>
      <c r="W197" s="1483"/>
      <c r="X197" s="1482"/>
      <c r="Y197" s="1719" t="s">
        <v>111</v>
      </c>
      <c r="Z197" s="1720"/>
      <c r="AA197" s="1740"/>
      <c r="AB197" s="37"/>
      <c r="AC197" s="1743"/>
      <c r="AD197" s="1753"/>
    </row>
    <row r="198" spans="1:30" ht="24.95" customHeight="1">
      <c r="A198" s="1726"/>
      <c r="B198" s="1727"/>
      <c r="C198" s="1728"/>
      <c r="D198" s="1732"/>
      <c r="E198" s="1733"/>
      <c r="F198" s="1733"/>
      <c r="G198" s="1733"/>
      <c r="H198" s="1733"/>
      <c r="I198" s="1733"/>
      <c r="J198" s="1733"/>
      <c r="K198" s="1733"/>
      <c r="L198" s="1733"/>
      <c r="M198" s="1734"/>
      <c r="N198" s="1594"/>
      <c r="O198" s="1505"/>
      <c r="P198" s="1505"/>
      <c r="Q198" s="1505"/>
      <c r="R198" s="1505"/>
      <c r="S198" s="1505"/>
      <c r="T198" s="1505"/>
      <c r="U198" s="1505"/>
      <c r="V198" s="1505"/>
      <c r="W198" s="1505"/>
      <c r="X198" s="1548"/>
      <c r="Y198" s="1721"/>
      <c r="Z198" s="1722"/>
      <c r="AA198" s="1735"/>
      <c r="AB198" s="1736"/>
      <c r="AC198" s="1737"/>
      <c r="AD198" s="1754"/>
    </row>
    <row r="199" spans="1:30" ht="24.95" customHeight="1" thickBot="1">
      <c r="A199" s="1761">
        <f>SUM(A189:C198)</f>
        <v>0</v>
      </c>
      <c r="B199" s="1762"/>
      <c r="C199" s="1763"/>
      <c r="D199" s="1764">
        <f>SUM(D189:M198)</f>
        <v>0</v>
      </c>
      <c r="E199" s="1765"/>
      <c r="F199" s="1765"/>
      <c r="G199" s="1765"/>
      <c r="H199" s="1765"/>
      <c r="I199" s="1765"/>
      <c r="J199" s="1765"/>
      <c r="K199" s="1765"/>
      <c r="L199" s="1765"/>
      <c r="M199" s="1766"/>
      <c r="N199" s="29" t="s">
        <v>32</v>
      </c>
      <c r="O199" s="1767">
        <v>15</v>
      </c>
      <c r="P199" s="1768"/>
      <c r="Q199" s="1768"/>
      <c r="R199" s="1769"/>
      <c r="S199" s="1767" t="s">
        <v>77</v>
      </c>
      <c r="T199" s="1768"/>
      <c r="U199" s="1769"/>
      <c r="V199" s="1770">
        <f>A199/20</f>
        <v>0</v>
      </c>
      <c r="W199" s="1771"/>
      <c r="X199" s="13" t="s">
        <v>76</v>
      </c>
      <c r="Y199" s="1772">
        <v>1</v>
      </c>
      <c r="Z199" s="1773"/>
      <c r="AA199" s="27" t="s">
        <v>74</v>
      </c>
      <c r="AB199" s="27"/>
      <c r="AC199" s="1756" t="s">
        <v>73</v>
      </c>
      <c r="AD199" s="1757"/>
    </row>
    <row r="200" spans="1:30" ht="24.95" customHeight="1" thickBot="1">
      <c r="A200" s="1167" t="s">
        <v>40</v>
      </c>
      <c r="B200" s="1168"/>
      <c r="C200" s="1168"/>
      <c r="D200" s="1168"/>
      <c r="E200" s="1168"/>
      <c r="F200" s="1168"/>
      <c r="G200" s="1168"/>
      <c r="H200" s="1169"/>
      <c r="I200" s="1758" t="s">
        <v>58</v>
      </c>
      <c r="J200" s="1759"/>
      <c r="K200" s="1759"/>
      <c r="L200" s="1759"/>
      <c r="M200" s="1759"/>
      <c r="N200" s="1759"/>
      <c r="O200" s="1759"/>
      <c r="P200" s="1759"/>
      <c r="Q200" s="1759"/>
      <c r="R200" s="1759"/>
      <c r="S200" s="1759"/>
      <c r="T200" s="1759"/>
      <c r="U200" s="1759"/>
      <c r="V200" s="1759"/>
      <c r="W200" s="1759"/>
      <c r="X200" s="1759"/>
      <c r="Y200" s="1759"/>
      <c r="Z200" s="1759"/>
      <c r="AA200" s="1759"/>
      <c r="AB200" s="1759"/>
      <c r="AC200" s="1759"/>
      <c r="AD200" s="1760"/>
    </row>
    <row r="201" spans="1:30" ht="66" customHeight="1">
      <c r="A201" s="1197"/>
      <c r="B201" s="1200"/>
      <c r="C201" s="1203"/>
      <c r="D201" s="1206"/>
      <c r="E201" s="1207"/>
      <c r="F201" s="1212"/>
      <c r="G201" s="1215"/>
      <c r="H201" s="1216"/>
      <c r="I201" s="1206"/>
      <c r="J201" s="1207"/>
      <c r="K201" s="1221"/>
      <c r="L201" s="1598"/>
      <c r="M201" s="1544"/>
      <c r="N201" s="1545"/>
      <c r="O201" s="1546"/>
      <c r="P201" s="1546"/>
      <c r="Q201" s="1546"/>
      <c r="R201" s="1546"/>
      <c r="S201" s="1546"/>
      <c r="T201" s="1546"/>
      <c r="U201" s="1546"/>
      <c r="V201" s="1546"/>
      <c r="W201" s="1546"/>
      <c r="X201" s="1547"/>
      <c r="Y201" s="1755"/>
      <c r="Z201" s="1549"/>
      <c r="AA201" s="129"/>
      <c r="AB201" s="121"/>
      <c r="AC201" s="126"/>
      <c r="AD201" s="1550"/>
    </row>
    <row r="202" spans="1:30" ht="54" customHeight="1">
      <c r="A202" s="1198"/>
      <c r="B202" s="1201"/>
      <c r="C202" s="1204"/>
      <c r="D202" s="1208"/>
      <c r="E202" s="1209"/>
      <c r="F202" s="1213"/>
      <c r="G202" s="1217"/>
      <c r="H202" s="1218"/>
      <c r="I202" s="1208"/>
      <c r="J202" s="1209"/>
      <c r="K202" s="1222"/>
      <c r="L202" s="1459"/>
      <c r="M202" s="1231"/>
      <c r="N202" s="1504"/>
      <c r="O202" s="1505"/>
      <c r="P202" s="1505"/>
      <c r="Q202" s="1505"/>
      <c r="R202" s="1505"/>
      <c r="S202" s="1505"/>
      <c r="T202" s="1505"/>
      <c r="U202" s="1505"/>
      <c r="V202" s="1505"/>
      <c r="W202" s="1505"/>
      <c r="X202" s="1548"/>
      <c r="Y202" s="1576"/>
      <c r="Z202" s="1496"/>
      <c r="AA202" s="130"/>
      <c r="AB202" s="45"/>
      <c r="AC202" s="123"/>
      <c r="AD202" s="1499"/>
    </row>
    <row r="203" spans="1:30" ht="54" customHeight="1">
      <c r="A203" s="1199"/>
      <c r="B203" s="1202"/>
      <c r="C203" s="1205"/>
      <c r="D203" s="1210"/>
      <c r="E203" s="1211"/>
      <c r="F203" s="1214"/>
      <c r="G203" s="1219"/>
      <c r="H203" s="1220"/>
      <c r="I203" s="1210"/>
      <c r="J203" s="1211"/>
      <c r="K203" s="1223"/>
      <c r="L203" s="1573"/>
      <c r="M203" s="1232"/>
      <c r="N203" s="1577"/>
      <c r="O203" s="1578"/>
      <c r="P203" s="1577"/>
      <c r="Q203" s="1579"/>
      <c r="R203" s="1579"/>
      <c r="S203" s="1578"/>
      <c r="T203" s="1580"/>
      <c r="U203" s="1581"/>
      <c r="V203" s="1582"/>
      <c r="W203" s="1577"/>
      <c r="X203" s="1578"/>
      <c r="Y203" s="1529"/>
      <c r="Z203" s="1497"/>
      <c r="AA203" s="130"/>
      <c r="AB203" s="45"/>
      <c r="AC203" s="124"/>
      <c r="AD203" s="1499"/>
    </row>
    <row r="204" spans="1:30" ht="54" customHeight="1">
      <c r="A204" s="1443"/>
      <c r="B204" s="1444"/>
      <c r="C204" s="1445"/>
      <c r="D204" s="1373"/>
      <c r="E204" s="1374"/>
      <c r="F204" s="1446"/>
      <c r="G204" s="1224"/>
      <c r="H204" s="1225"/>
      <c r="I204" s="214"/>
      <c r="J204" s="283"/>
      <c r="K204" s="1226"/>
      <c r="L204" s="1458"/>
      <c r="M204" s="1230"/>
      <c r="N204" s="1502"/>
      <c r="O204" s="1420"/>
      <c r="P204" s="1420"/>
      <c r="Q204" s="1420"/>
      <c r="R204" s="1420"/>
      <c r="S204" s="1420"/>
      <c r="T204" s="1420"/>
      <c r="U204" s="1420"/>
      <c r="V204" s="1420"/>
      <c r="W204" s="1420"/>
      <c r="X204" s="1503"/>
      <c r="Y204" s="1467"/>
      <c r="Z204" s="1495"/>
      <c r="AA204" s="1508"/>
      <c r="AB204" s="1509"/>
      <c r="AC204" s="1510"/>
      <c r="AD204" s="1499"/>
    </row>
    <row r="205" spans="1:30" ht="54" customHeight="1">
      <c r="A205" s="1198"/>
      <c r="B205" s="1201"/>
      <c r="C205" s="1204"/>
      <c r="D205" s="1208"/>
      <c r="E205" s="1209"/>
      <c r="F205" s="1213"/>
      <c r="G205" s="1217"/>
      <c r="H205" s="1218"/>
      <c r="I205" s="284"/>
      <c r="J205" s="285"/>
      <c r="K205" s="1222"/>
      <c r="L205" s="1459"/>
      <c r="M205" s="1231"/>
      <c r="N205" s="1504"/>
      <c r="O205" s="1505"/>
      <c r="P205" s="1505"/>
      <c r="Q205" s="1505"/>
      <c r="R205" s="1505"/>
      <c r="S205" s="1505"/>
      <c r="T205" s="1505"/>
      <c r="U205" s="1505"/>
      <c r="V205" s="1505"/>
      <c r="W205" s="1505"/>
      <c r="X205" s="1506"/>
      <c r="Y205" s="1468"/>
      <c r="Z205" s="1496"/>
      <c r="AA205" s="119"/>
      <c r="AB205" s="121"/>
      <c r="AC205" s="295"/>
      <c r="AD205" s="1499"/>
    </row>
    <row r="206" spans="1:30" ht="54" customHeight="1">
      <c r="A206" s="1199"/>
      <c r="B206" s="1202"/>
      <c r="C206" s="1205"/>
      <c r="D206" s="1210"/>
      <c r="E206" s="1211"/>
      <c r="F206" s="1214"/>
      <c r="G206" s="1219"/>
      <c r="H206" s="1220"/>
      <c r="I206" s="286"/>
      <c r="J206" s="287"/>
      <c r="K206" s="1223"/>
      <c r="L206" s="1573"/>
      <c r="M206" s="1232"/>
      <c r="N206" s="1577"/>
      <c r="O206" s="1578"/>
      <c r="P206" s="1577"/>
      <c r="Q206" s="1579"/>
      <c r="R206" s="1579"/>
      <c r="S206" s="1578"/>
      <c r="T206" s="1580"/>
      <c r="U206" s="1581"/>
      <c r="V206" s="1582"/>
      <c r="W206" s="1577"/>
      <c r="X206" s="1578"/>
      <c r="Y206" s="1583"/>
      <c r="Z206" s="1497"/>
      <c r="AA206" s="120"/>
      <c r="AB206" s="45"/>
      <c r="AC206" s="123"/>
      <c r="AD206" s="1499"/>
    </row>
    <row r="207" spans="1:30" ht="54" customHeight="1">
      <c r="A207" s="1443"/>
      <c r="B207" s="1444"/>
      <c r="C207" s="1445"/>
      <c r="D207" s="1373"/>
      <c r="E207" s="1374"/>
      <c r="F207" s="1446"/>
      <c r="G207" s="1224"/>
      <c r="H207" s="1225"/>
      <c r="I207" s="91"/>
      <c r="J207" s="92"/>
      <c r="K207" s="1226"/>
      <c r="L207" s="1458"/>
      <c r="M207" s="1230"/>
      <c r="N207" s="1517"/>
      <c r="O207" s="1518"/>
      <c r="P207" s="1518"/>
      <c r="Q207" s="1518"/>
      <c r="R207" s="1518"/>
      <c r="S207" s="1518"/>
      <c r="T207" s="1518"/>
      <c r="U207" s="1518"/>
      <c r="V207" s="1518"/>
      <c r="W207" s="1518"/>
      <c r="X207" s="1519"/>
      <c r="Y207" s="1467"/>
      <c r="Z207" s="1495"/>
      <c r="AA207" s="120"/>
      <c r="AB207" s="45"/>
      <c r="AC207" s="123"/>
      <c r="AD207" s="1499"/>
    </row>
    <row r="208" spans="1:30" ht="54" customHeight="1">
      <c r="A208" s="1198"/>
      <c r="B208" s="1201"/>
      <c r="C208" s="1204"/>
      <c r="D208" s="1208"/>
      <c r="E208" s="1209"/>
      <c r="F208" s="1213"/>
      <c r="G208" s="1217"/>
      <c r="H208" s="1218"/>
      <c r="I208" s="108"/>
      <c r="J208" s="93"/>
      <c r="K208" s="1222"/>
      <c r="L208" s="1459"/>
      <c r="M208" s="1231"/>
      <c r="N208" s="1520"/>
      <c r="O208" s="1521"/>
      <c r="P208" s="1521"/>
      <c r="Q208" s="1521"/>
      <c r="R208" s="1521"/>
      <c r="S208" s="1521"/>
      <c r="T208" s="1521"/>
      <c r="U208" s="1521"/>
      <c r="V208" s="1521"/>
      <c r="W208" s="1521"/>
      <c r="X208" s="1522"/>
      <c r="Y208" s="1468"/>
      <c r="Z208" s="1496"/>
      <c r="AA208" s="1508"/>
      <c r="AB208" s="1509"/>
      <c r="AC208" s="1510"/>
      <c r="AD208" s="1500"/>
    </row>
    <row r="209" spans="1:36" ht="54" customHeight="1">
      <c r="A209" s="1198"/>
      <c r="B209" s="1201"/>
      <c r="C209" s="1204"/>
      <c r="D209" s="1208"/>
      <c r="E209" s="1209"/>
      <c r="F209" s="1213"/>
      <c r="G209" s="1217"/>
      <c r="H209" s="1218"/>
      <c r="I209" s="108"/>
      <c r="J209" s="93"/>
      <c r="K209" s="1222"/>
      <c r="L209" s="1459"/>
      <c r="M209" s="1231"/>
      <c r="N209" s="1523"/>
      <c r="O209" s="1524"/>
      <c r="P209" s="1524"/>
      <c r="Q209" s="1524"/>
      <c r="R209" s="1524"/>
      <c r="S209" s="1524"/>
      <c r="T209" s="1524"/>
      <c r="U209" s="1524"/>
      <c r="V209" s="1524"/>
      <c r="W209" s="1524"/>
      <c r="X209" s="1525"/>
      <c r="Y209" s="1468"/>
      <c r="Z209" s="1496"/>
      <c r="AA209" s="1511"/>
      <c r="AB209" s="1512"/>
      <c r="AC209" s="297"/>
      <c r="AD209" s="125"/>
    </row>
    <row r="210" spans="1:36" ht="54" customHeight="1">
      <c r="A210" s="1199"/>
      <c r="B210" s="1202"/>
      <c r="C210" s="1205"/>
      <c r="D210" s="1210"/>
      <c r="E210" s="1211"/>
      <c r="F210" s="1214"/>
      <c r="G210" s="1219"/>
      <c r="H210" s="1220"/>
      <c r="I210" s="94"/>
      <c r="J210" s="95"/>
      <c r="K210" s="1457"/>
      <c r="L210" s="1460"/>
      <c r="M210" s="1461"/>
      <c r="N210" s="1584"/>
      <c r="O210" s="1585"/>
      <c r="P210" s="1577"/>
      <c r="Q210" s="1579"/>
      <c r="R210" s="1579"/>
      <c r="S210" s="1578"/>
      <c r="T210" s="1580"/>
      <c r="U210" s="1581"/>
      <c r="V210" s="1582"/>
      <c r="W210" s="1577"/>
      <c r="X210" s="1578"/>
      <c r="Y210" s="1469"/>
      <c r="Z210" s="1507"/>
      <c r="AA210" s="1560"/>
      <c r="AB210" s="1561"/>
      <c r="AC210" s="297"/>
      <c r="AD210" s="125"/>
    </row>
    <row r="211" spans="1:36" s="40" customFormat="1" ht="18.75" customHeight="1">
      <c r="A211" s="1596"/>
      <c r="B211" s="1597"/>
      <c r="C211" s="1597"/>
      <c r="D211" s="1479"/>
      <c r="E211" s="1480"/>
      <c r="F211" s="1597"/>
      <c r="G211" s="1479"/>
      <c r="H211" s="1480"/>
      <c r="I211" s="1479"/>
      <c r="J211" s="1480"/>
      <c r="K211" s="298"/>
      <c r="L211" s="299"/>
      <c r="M211" s="290"/>
      <c r="N211" s="290"/>
      <c r="O211" s="1418"/>
      <c r="P211" s="1419"/>
      <c r="Q211" s="1418"/>
      <c r="R211" s="1419"/>
      <c r="S211" s="1418"/>
      <c r="T211" s="1420"/>
      <c r="U211" s="1419"/>
      <c r="V211" s="1422"/>
      <c r="W211" s="1399"/>
      <c r="X211" s="1399"/>
      <c r="Y211" s="1403"/>
      <c r="Z211" s="1403"/>
      <c r="AA211" s="1562"/>
      <c r="AB211" s="291"/>
      <c r="AC211" s="1406"/>
      <c r="AD211" s="1407"/>
      <c r="AF211" s="8"/>
      <c r="AG211" s="8"/>
      <c r="AH211" s="8"/>
      <c r="AI211" s="8"/>
      <c r="AJ211" s="8"/>
    </row>
    <row r="212" spans="1:36" s="40" customFormat="1" ht="21" customHeight="1" thickBot="1">
      <c r="A212" s="1425"/>
      <c r="B212" s="1427"/>
      <c r="C212" s="1427"/>
      <c r="D212" s="1412"/>
      <c r="E212" s="1413"/>
      <c r="F212" s="1427"/>
      <c r="G212" s="1412"/>
      <c r="H212" s="1413"/>
      <c r="I212" s="1592"/>
      <c r="J212" s="1593"/>
      <c r="K212" s="292"/>
      <c r="L212" s="293"/>
      <c r="M212" s="56"/>
      <c r="N212" s="56"/>
      <c r="O212" s="1594"/>
      <c r="P212" s="1548"/>
      <c r="Q212" s="1594"/>
      <c r="R212" s="1548"/>
      <c r="S212" s="1594"/>
      <c r="T212" s="1505"/>
      <c r="U212" s="1548"/>
      <c r="V212" s="1595"/>
      <c r="W212" s="1328"/>
      <c r="X212" s="1328"/>
      <c r="Y212" s="1586"/>
      <c r="Z212" s="1586"/>
      <c r="AA212" s="1587"/>
      <c r="AB212" s="294"/>
      <c r="AC212" s="1588"/>
      <c r="AD212" s="1589"/>
      <c r="AF212" s="8"/>
      <c r="AG212" s="8"/>
      <c r="AH212" s="8"/>
      <c r="AI212" s="8"/>
      <c r="AJ212" s="8"/>
    </row>
    <row r="213" spans="1:36" ht="28.5" customHeight="1" thickBot="1">
      <c r="A213" s="1783" t="s">
        <v>40</v>
      </c>
      <c r="B213" s="1784"/>
      <c r="C213" s="1784"/>
      <c r="D213" s="1784"/>
      <c r="E213" s="1784"/>
      <c r="F213" s="1784"/>
      <c r="G213" s="1784"/>
      <c r="H213" s="1785"/>
      <c r="I213" s="15"/>
      <c r="J213" s="15"/>
      <c r="K213" s="16"/>
      <c r="L213" s="16"/>
      <c r="M213" s="16"/>
      <c r="N213" s="17"/>
      <c r="O213" s="17"/>
      <c r="P213" s="17"/>
      <c r="Q213" s="17"/>
      <c r="R213" s="17"/>
      <c r="S213" s="1590" t="s">
        <v>42</v>
      </c>
      <c r="T213" s="1590"/>
      <c r="U213" s="1590"/>
      <c r="V213" s="1590"/>
      <c r="W213" s="1590"/>
      <c r="X213" s="1590"/>
      <c r="Y213" s="1590"/>
      <c r="Z213" s="1590"/>
      <c r="AA213" s="1590"/>
      <c r="AB213" s="1590"/>
      <c r="AC213" s="1590"/>
      <c r="AD213" s="1591"/>
    </row>
    <row r="214" spans="1:36" ht="24.95" customHeight="1">
      <c r="A214" s="1774" t="s">
        <v>113</v>
      </c>
      <c r="B214" s="1242" t="s">
        <v>39</v>
      </c>
      <c r="C214" s="1242" t="s">
        <v>53</v>
      </c>
      <c r="D214" s="1704" t="s">
        <v>60</v>
      </c>
      <c r="E214" s="1705"/>
      <c r="F214" s="1705"/>
      <c r="G214" s="1705"/>
      <c r="H214" s="1705"/>
      <c r="I214" s="1705"/>
      <c r="J214" s="1706"/>
      <c r="K214" s="1781" t="s">
        <v>41</v>
      </c>
      <c r="L214" s="103"/>
      <c r="M214" s="1259" t="s">
        <v>27</v>
      </c>
      <c r="N214" s="1792"/>
      <c r="O214" s="1793"/>
      <c r="P214" s="1793"/>
      <c r="Q214" s="1793"/>
      <c r="R214" s="1793"/>
      <c r="S214" s="1793"/>
      <c r="T214" s="1793"/>
      <c r="U214" s="1793"/>
      <c r="V214" s="1793"/>
      <c r="W214" s="1793"/>
      <c r="X214" s="1793"/>
      <c r="Y214" s="1793"/>
      <c r="Z214" s="1793"/>
      <c r="AA214" s="1793"/>
      <c r="AB214" s="1793"/>
      <c r="AC214" s="63"/>
      <c r="AD214" s="63"/>
    </row>
    <row r="215" spans="1:36" ht="24.95" customHeight="1">
      <c r="A215" s="1775"/>
      <c r="B215" s="1243"/>
      <c r="C215" s="1243"/>
      <c r="D215" s="1778"/>
      <c r="E215" s="1779"/>
      <c r="F215" s="1779"/>
      <c r="G215" s="1779"/>
      <c r="H215" s="1779"/>
      <c r="I215" s="1779"/>
      <c r="J215" s="1780"/>
      <c r="K215" s="1775"/>
      <c r="L215" s="103"/>
      <c r="M215" s="1260"/>
      <c r="N215" s="1794"/>
      <c r="O215" s="1795"/>
      <c r="P215" s="1795"/>
      <c r="Q215" s="1795"/>
      <c r="R215" s="1795"/>
      <c r="S215" s="1795"/>
      <c r="T215" s="1795"/>
      <c r="U215" s="1795"/>
      <c r="V215" s="1795"/>
      <c r="W215" s="1795"/>
      <c r="X215" s="1795"/>
      <c r="Y215" s="1795"/>
      <c r="Z215" s="1795"/>
      <c r="AA215" s="1795"/>
      <c r="AB215" s="1795"/>
      <c r="AC215" s="1796" t="s">
        <v>137</v>
      </c>
      <c r="AD215" s="1796"/>
    </row>
    <row r="216" spans="1:36" ht="24.95" customHeight="1">
      <c r="A216" s="1775"/>
      <c r="B216" s="1243"/>
      <c r="C216" s="1243"/>
      <c r="D216" s="1798" t="s">
        <v>26</v>
      </c>
      <c r="E216" s="1799"/>
      <c r="F216" s="1802" t="s">
        <v>112</v>
      </c>
      <c r="G216" s="1803"/>
      <c r="H216" s="1804"/>
      <c r="I216" s="1805" t="s">
        <v>82</v>
      </c>
      <c r="J216" s="1806"/>
      <c r="K216" s="1775"/>
      <c r="L216" s="103"/>
      <c r="M216" s="1260"/>
      <c r="N216" s="62"/>
      <c r="O216" s="62"/>
      <c r="P216" s="62"/>
      <c r="Q216" s="62"/>
      <c r="R216" s="62"/>
      <c r="S216" s="62"/>
      <c r="T216" s="62"/>
      <c r="U216" s="62"/>
      <c r="V216" s="62"/>
      <c r="W216" s="62"/>
      <c r="X216" s="62"/>
      <c r="Y216" s="62"/>
      <c r="Z216" s="62"/>
      <c r="AA216" s="62">
        <v>1</v>
      </c>
      <c r="AB216" s="62"/>
      <c r="AC216" s="1797"/>
      <c r="AD216" s="1797"/>
    </row>
    <row r="217" spans="1:36" ht="24.95" customHeight="1">
      <c r="A217" s="1776"/>
      <c r="B217" s="1777"/>
      <c r="C217" s="1777"/>
      <c r="D217" s="1800"/>
      <c r="E217" s="1801"/>
      <c r="F217" s="64" t="s">
        <v>117</v>
      </c>
      <c r="G217" s="1540" t="s">
        <v>116</v>
      </c>
      <c r="H217" s="1542"/>
      <c r="I217" s="1807"/>
      <c r="J217" s="1808"/>
      <c r="K217" s="1776"/>
      <c r="L217" s="103"/>
      <c r="M217" s="1782"/>
      <c r="N217" s="50" t="s">
        <v>25</v>
      </c>
      <c r="O217" s="49" t="s">
        <v>38</v>
      </c>
      <c r="P217" s="1481" t="s">
        <v>78</v>
      </c>
      <c r="Q217" s="1482"/>
      <c r="R217" s="1481">
        <f>SUM(O199,Q100,Q181,Q167,Q83,Q34,Q155,Q67,Q51,Q18,)</f>
        <v>105</v>
      </c>
      <c r="S217" s="1482"/>
      <c r="T217" s="1481" t="s">
        <v>77</v>
      </c>
      <c r="U217" s="1483"/>
      <c r="V217" s="1482"/>
      <c r="W217" s="1484">
        <f>C218/20</f>
        <v>18.25</v>
      </c>
      <c r="X217" s="1355" t="s">
        <v>76</v>
      </c>
      <c r="Y217" s="1355">
        <f>SUM(X100,X155,X67,X83,X34,X181,X167,X51,X18)</f>
        <v>12</v>
      </c>
      <c r="Z217" s="1676" t="s">
        <v>75</v>
      </c>
      <c r="AA217" s="1676">
        <f>SUM(Y199,Z100,Z67,Z155,Z51,Z18,AA216,Z181,Z167,Z83,Z34,)</f>
        <v>14</v>
      </c>
      <c r="AB217" s="1678" t="s">
        <v>74</v>
      </c>
      <c r="AC217" s="1790"/>
      <c r="AD217" s="1680" t="s">
        <v>73</v>
      </c>
      <c r="AE217" s="1681"/>
    </row>
    <row r="218" spans="1:36" s="67" customFormat="1" ht="33.75" customHeight="1">
      <c r="A218" s="65">
        <f>SUM(A100,A67,A51,A18,A155,A181,A167,A114,A83,A34,,)</f>
        <v>4</v>
      </c>
      <c r="B218" s="65">
        <f>SUM(B100,B67,B51,B18,B155,B181,B167,B114,B83,B34,)</f>
        <v>15</v>
      </c>
      <c r="C218" s="65">
        <f>SUM(C100,C67,C51,C18,A199,C155,C181,C167,)</f>
        <v>365</v>
      </c>
      <c r="D218" s="1786">
        <f>SUM(F218:J218)</f>
        <v>570</v>
      </c>
      <c r="E218" s="1787"/>
      <c r="F218" s="65">
        <f>SUM(F100,F67,F51,F18,,F83,F34,)</f>
        <v>485</v>
      </c>
      <c r="G218" s="1788">
        <f>SUM(G100,G67,G51,G18,G155,G181,G167,G114,G83,G34,G211,)</f>
        <v>65</v>
      </c>
      <c r="H218" s="1789"/>
      <c r="I218" s="1788">
        <f>SUM(I100,I67,I51,I18,I155,I181,I167,I114,I83,I34,)</f>
        <v>20</v>
      </c>
      <c r="J218" s="1789"/>
      <c r="K218" s="66">
        <f>SUM(K101,K68,K52,K19,K156,K182,K168,K115,K84,K35,K212)</f>
        <v>1069</v>
      </c>
      <c r="L218" s="66"/>
      <c r="M218" s="66"/>
      <c r="N218" s="56">
        <f>SUM(M101,M84,M68,M52,M35,M19,)</f>
        <v>396</v>
      </c>
      <c r="O218" s="56">
        <f>SUM(N101,N84,N68,N52,N35,N19,)</f>
        <v>26</v>
      </c>
      <c r="P218" s="1594"/>
      <c r="Q218" s="1548"/>
      <c r="R218" s="1594"/>
      <c r="S218" s="1548"/>
      <c r="T218" s="1594"/>
      <c r="U218" s="1505"/>
      <c r="V218" s="1548"/>
      <c r="W218" s="1595"/>
      <c r="X218" s="1328"/>
      <c r="Y218" s="1328"/>
      <c r="Z218" s="1677"/>
      <c r="AA218" s="1677"/>
      <c r="AB218" s="1679"/>
      <c r="AC218" s="1791"/>
      <c r="AD218" s="1682"/>
      <c r="AE218" s="1683"/>
      <c r="AF218" s="8"/>
      <c r="AG218" s="8"/>
      <c r="AH218" s="8"/>
      <c r="AI218" s="8"/>
      <c r="AJ218" s="8"/>
    </row>
    <row r="219" spans="1:36" ht="23.25" customHeight="1">
      <c r="O219" s="8" t="s">
        <v>152</v>
      </c>
      <c r="Z219" s="8"/>
      <c r="AD219" s="8"/>
    </row>
    <row r="225" spans="15:30">
      <c r="Z225" s="8"/>
      <c r="AD225" s="8"/>
    </row>
    <row r="226" spans="15:30" ht="12.75" customHeight="1">
      <c r="Z226" s="8"/>
      <c r="AD226" s="8"/>
    </row>
    <row r="227" spans="15:30" ht="12.75" customHeight="1">
      <c r="Z227" s="8"/>
      <c r="AD227" s="8"/>
    </row>
    <row r="228" spans="15:30">
      <c r="Z228" s="8"/>
      <c r="AD228" s="8"/>
    </row>
    <row r="229" spans="15:30">
      <c r="Z229" s="8"/>
      <c r="AD229" s="8"/>
    </row>
    <row r="230" spans="15:30">
      <c r="Z230" s="8"/>
      <c r="AD230" s="8"/>
    </row>
    <row r="237" spans="15:30">
      <c r="O237" s="8" t="s">
        <v>62</v>
      </c>
    </row>
  </sheetData>
  <mergeCells count="1087">
    <mergeCell ref="D218:E218"/>
    <mergeCell ref="G218:H218"/>
    <mergeCell ref="I218:J218"/>
    <mergeCell ref="X217:X218"/>
    <mergeCell ref="Y217:Y218"/>
    <mergeCell ref="Z217:Z218"/>
    <mergeCell ref="AA217:AA218"/>
    <mergeCell ref="AB217:AC218"/>
    <mergeCell ref="AD217:AE218"/>
    <mergeCell ref="N214:AB215"/>
    <mergeCell ref="AC215:AD216"/>
    <mergeCell ref="D216:E217"/>
    <mergeCell ref="F216:H216"/>
    <mergeCell ref="I216:J217"/>
    <mergeCell ref="G217:H217"/>
    <mergeCell ref="P217:Q218"/>
    <mergeCell ref="R217:S218"/>
    <mergeCell ref="T217:V218"/>
    <mergeCell ref="W217:W218"/>
    <mergeCell ref="A207:A210"/>
    <mergeCell ref="B207:B210"/>
    <mergeCell ref="C207:C210"/>
    <mergeCell ref="D207:E210"/>
    <mergeCell ref="F207:F210"/>
    <mergeCell ref="G207:H210"/>
    <mergeCell ref="A214:A217"/>
    <mergeCell ref="B214:B217"/>
    <mergeCell ref="C214:C217"/>
    <mergeCell ref="D214:J215"/>
    <mergeCell ref="K214:K217"/>
    <mergeCell ref="M214:M217"/>
    <mergeCell ref="X211:X212"/>
    <mergeCell ref="Y211:Y212"/>
    <mergeCell ref="Z211:Z212"/>
    <mergeCell ref="AA211:AA212"/>
    <mergeCell ref="AC211:AD212"/>
    <mergeCell ref="A213:H213"/>
    <mergeCell ref="S213:AD213"/>
    <mergeCell ref="I211:J212"/>
    <mergeCell ref="O211:P212"/>
    <mergeCell ref="Q211:R212"/>
    <mergeCell ref="S211:U212"/>
    <mergeCell ref="V211:V212"/>
    <mergeCell ref="W211:W212"/>
    <mergeCell ref="A211:A212"/>
    <mergeCell ref="B211:B212"/>
    <mergeCell ref="C211:C212"/>
    <mergeCell ref="D211:E212"/>
    <mergeCell ref="F211:F212"/>
    <mergeCell ref="G211:H212"/>
    <mergeCell ref="W206:X206"/>
    <mergeCell ref="G204:H206"/>
    <mergeCell ref="K204:K206"/>
    <mergeCell ref="L204:L206"/>
    <mergeCell ref="M204:M206"/>
    <mergeCell ref="N204:X205"/>
    <mergeCell ref="Y204:Y206"/>
    <mergeCell ref="AD201:AD208"/>
    <mergeCell ref="N203:O203"/>
    <mergeCell ref="P203:S203"/>
    <mergeCell ref="T203:V203"/>
    <mergeCell ref="W203:X203"/>
    <mergeCell ref="AA208:AC208"/>
    <mergeCell ref="AA209:AB209"/>
    <mergeCell ref="N210:O210"/>
    <mergeCell ref="P210:S210"/>
    <mergeCell ref="T210:V210"/>
    <mergeCell ref="W210:X210"/>
    <mergeCell ref="AA210:AB210"/>
    <mergeCell ref="K207:K210"/>
    <mergeCell ref="L207:L210"/>
    <mergeCell ref="M207:M210"/>
    <mergeCell ref="N207:X209"/>
    <mergeCell ref="Y207:Y210"/>
    <mergeCell ref="Z207:Z210"/>
    <mergeCell ref="A204:A206"/>
    <mergeCell ref="B204:B206"/>
    <mergeCell ref="C204:C206"/>
    <mergeCell ref="D204:E206"/>
    <mergeCell ref="F204:F206"/>
    <mergeCell ref="K201:K203"/>
    <mergeCell ref="L201:L203"/>
    <mergeCell ref="M201:M203"/>
    <mergeCell ref="N201:X202"/>
    <mergeCell ref="Y201:Y203"/>
    <mergeCell ref="Z201:Z203"/>
    <mergeCell ref="AC199:AD199"/>
    <mergeCell ref="A200:H200"/>
    <mergeCell ref="I200:AD200"/>
    <mergeCell ref="A201:A203"/>
    <mergeCell ref="B201:B203"/>
    <mergeCell ref="C201:C203"/>
    <mergeCell ref="D201:E203"/>
    <mergeCell ref="F201:F203"/>
    <mergeCell ref="G201:H203"/>
    <mergeCell ref="I201:J203"/>
    <mergeCell ref="A199:C199"/>
    <mergeCell ref="D199:M199"/>
    <mergeCell ref="O199:R199"/>
    <mergeCell ref="S199:U199"/>
    <mergeCell ref="V199:W199"/>
    <mergeCell ref="Y199:Z199"/>
    <mergeCell ref="Z204:Z206"/>
    <mergeCell ref="AA204:AC204"/>
    <mergeCell ref="N206:O206"/>
    <mergeCell ref="P206:S206"/>
    <mergeCell ref="T206:V206"/>
    <mergeCell ref="Y195:Z196"/>
    <mergeCell ref="A197:C198"/>
    <mergeCell ref="D197:M198"/>
    <mergeCell ref="N197:X198"/>
    <mergeCell ref="Y197:Z198"/>
    <mergeCell ref="AA198:AC198"/>
    <mergeCell ref="A193:C194"/>
    <mergeCell ref="D193:M194"/>
    <mergeCell ref="N193:X194"/>
    <mergeCell ref="Y193:Z194"/>
    <mergeCell ref="AA193:AC193"/>
    <mergeCell ref="AA194:AA197"/>
    <mergeCell ref="AC194:AC197"/>
    <mergeCell ref="A195:C196"/>
    <mergeCell ref="D195:M196"/>
    <mergeCell ref="N195:X196"/>
    <mergeCell ref="AD185:AD188"/>
    <mergeCell ref="A189:C190"/>
    <mergeCell ref="D189:M190"/>
    <mergeCell ref="N189:X190"/>
    <mergeCell ref="Y189:Z190"/>
    <mergeCell ref="AD189:AD198"/>
    <mergeCell ref="A191:C192"/>
    <mergeCell ref="D191:M192"/>
    <mergeCell ref="N191:X192"/>
    <mergeCell ref="Y191:Z192"/>
    <mergeCell ref="A183:H183"/>
    <mergeCell ref="S183:AD183"/>
    <mergeCell ref="A184:R184"/>
    <mergeCell ref="S184:AD184"/>
    <mergeCell ref="A185:C188"/>
    <mergeCell ref="D185:M188"/>
    <mergeCell ref="N185:X188"/>
    <mergeCell ref="Y185:Z188"/>
    <mergeCell ref="AA185:AB188"/>
    <mergeCell ref="AC185:AC188"/>
    <mergeCell ref="X181:X182"/>
    <mergeCell ref="Y181:Y182"/>
    <mergeCell ref="Z181:Z182"/>
    <mergeCell ref="AA181:AA182"/>
    <mergeCell ref="AC181:AD182"/>
    <mergeCell ref="AH182:AJ182"/>
    <mergeCell ref="I181:J182"/>
    <mergeCell ref="O181:P182"/>
    <mergeCell ref="Q181:R182"/>
    <mergeCell ref="S181:U182"/>
    <mergeCell ref="V181:V182"/>
    <mergeCell ref="W181:W182"/>
    <mergeCell ref="A181:A182"/>
    <mergeCell ref="B181:B182"/>
    <mergeCell ref="C181:C182"/>
    <mergeCell ref="D181:E182"/>
    <mergeCell ref="F181:F182"/>
    <mergeCell ref="G181:H182"/>
    <mergeCell ref="Z177:Z180"/>
    <mergeCell ref="AA178:AC178"/>
    <mergeCell ref="AA179:AB179"/>
    <mergeCell ref="N180:O180"/>
    <mergeCell ref="P180:S180"/>
    <mergeCell ref="T180:V180"/>
    <mergeCell ref="W180:X180"/>
    <mergeCell ref="AA180:AB180"/>
    <mergeCell ref="I177:J180"/>
    <mergeCell ref="K177:K180"/>
    <mergeCell ref="L177:L180"/>
    <mergeCell ref="M177:M180"/>
    <mergeCell ref="N177:X179"/>
    <mergeCell ref="Y177:Y180"/>
    <mergeCell ref="A177:A180"/>
    <mergeCell ref="B177:B180"/>
    <mergeCell ref="C177:C180"/>
    <mergeCell ref="D177:E180"/>
    <mergeCell ref="F177:F180"/>
    <mergeCell ref="G177:H180"/>
    <mergeCell ref="K174:K176"/>
    <mergeCell ref="L174:L176"/>
    <mergeCell ref="M174:M176"/>
    <mergeCell ref="N174:X175"/>
    <mergeCell ref="Y174:Y176"/>
    <mergeCell ref="Z174:Z176"/>
    <mergeCell ref="N176:O176"/>
    <mergeCell ref="P176:S176"/>
    <mergeCell ref="T176:V176"/>
    <mergeCell ref="W176:X176"/>
    <mergeCell ref="A174:A176"/>
    <mergeCell ref="B174:B176"/>
    <mergeCell ref="C174:C176"/>
    <mergeCell ref="D174:E176"/>
    <mergeCell ref="F174:F176"/>
    <mergeCell ref="G174:H176"/>
    <mergeCell ref="M171:M173"/>
    <mergeCell ref="N171:X172"/>
    <mergeCell ref="Y171:Y173"/>
    <mergeCell ref="Z171:Z173"/>
    <mergeCell ref="AD171:AD178"/>
    <mergeCell ref="N173:O173"/>
    <mergeCell ref="P173:S173"/>
    <mergeCell ref="T173:V173"/>
    <mergeCell ref="W173:X173"/>
    <mergeCell ref="AA174:AC174"/>
    <mergeCell ref="A170:R170"/>
    <mergeCell ref="S170:AD170"/>
    <mergeCell ref="A171:A173"/>
    <mergeCell ref="B171:B173"/>
    <mergeCell ref="C171:C173"/>
    <mergeCell ref="D171:E173"/>
    <mergeCell ref="F171:F173"/>
    <mergeCell ref="G171:H173"/>
    <mergeCell ref="K171:K173"/>
    <mergeCell ref="L171:L173"/>
    <mergeCell ref="X167:X168"/>
    <mergeCell ref="Y167:Y168"/>
    <mergeCell ref="Z167:Z168"/>
    <mergeCell ref="AA167:AA168"/>
    <mergeCell ref="AC167:AD168"/>
    <mergeCell ref="A169:H169"/>
    <mergeCell ref="S169:AD169"/>
    <mergeCell ref="I167:J168"/>
    <mergeCell ref="O167:P168"/>
    <mergeCell ref="Q167:R168"/>
    <mergeCell ref="S167:U168"/>
    <mergeCell ref="V167:V168"/>
    <mergeCell ref="W167:W168"/>
    <mergeCell ref="A167:A168"/>
    <mergeCell ref="B167:B168"/>
    <mergeCell ref="C167:C168"/>
    <mergeCell ref="D167:E168"/>
    <mergeCell ref="F167:F168"/>
    <mergeCell ref="G167:H168"/>
    <mergeCell ref="Z163:Z166"/>
    <mergeCell ref="AA164:AC164"/>
    <mergeCell ref="AA165:AB165"/>
    <mergeCell ref="N166:O166"/>
    <mergeCell ref="P166:S166"/>
    <mergeCell ref="T166:V166"/>
    <mergeCell ref="W166:X166"/>
    <mergeCell ref="AA166:AB166"/>
    <mergeCell ref="I163:J166"/>
    <mergeCell ref="K163:K166"/>
    <mergeCell ref="L163:L166"/>
    <mergeCell ref="M163:M166"/>
    <mergeCell ref="N163:X165"/>
    <mergeCell ref="Y163:Y166"/>
    <mergeCell ref="A163:A166"/>
    <mergeCell ref="B163:B166"/>
    <mergeCell ref="C163:C166"/>
    <mergeCell ref="D163:E166"/>
    <mergeCell ref="F163:F166"/>
    <mergeCell ref="G163:H166"/>
    <mergeCell ref="Z160:Z162"/>
    <mergeCell ref="AA160:AC160"/>
    <mergeCell ref="AF161:AH161"/>
    <mergeCell ref="N162:O162"/>
    <mergeCell ref="P162:S162"/>
    <mergeCell ref="T162:V162"/>
    <mergeCell ref="W162:X162"/>
    <mergeCell ref="G160:H162"/>
    <mergeCell ref="K160:K162"/>
    <mergeCell ref="L160:L162"/>
    <mergeCell ref="M160:M162"/>
    <mergeCell ref="N160:X161"/>
    <mergeCell ref="Y160:Y162"/>
    <mergeCell ref="AD157:AD164"/>
    <mergeCell ref="N159:O159"/>
    <mergeCell ref="P159:S159"/>
    <mergeCell ref="T159:V159"/>
    <mergeCell ref="W159:X159"/>
    <mergeCell ref="A160:A162"/>
    <mergeCell ref="B160:B162"/>
    <mergeCell ref="C160:C162"/>
    <mergeCell ref="D160:E162"/>
    <mergeCell ref="F160:F162"/>
    <mergeCell ref="K157:K159"/>
    <mergeCell ref="L157:L159"/>
    <mergeCell ref="M157:M159"/>
    <mergeCell ref="N157:X158"/>
    <mergeCell ref="Y157:Y159"/>
    <mergeCell ref="Z157:Z159"/>
    <mergeCell ref="A157:A159"/>
    <mergeCell ref="B157:B159"/>
    <mergeCell ref="C157:C159"/>
    <mergeCell ref="D157:E159"/>
    <mergeCell ref="F157:F159"/>
    <mergeCell ref="G157:H159"/>
    <mergeCell ref="X155:X156"/>
    <mergeCell ref="Y155:Y156"/>
    <mergeCell ref="Z155:Z156"/>
    <mergeCell ref="AA155:AA156"/>
    <mergeCell ref="AC155:AD156"/>
    <mergeCell ref="AH156:AJ156"/>
    <mergeCell ref="I155:J156"/>
    <mergeCell ref="O155:P156"/>
    <mergeCell ref="Q155:R156"/>
    <mergeCell ref="S155:U156"/>
    <mergeCell ref="V155:V156"/>
    <mergeCell ref="W155:W156"/>
    <mergeCell ref="A155:A156"/>
    <mergeCell ref="B155:B156"/>
    <mergeCell ref="C155:C156"/>
    <mergeCell ref="D155:E156"/>
    <mergeCell ref="F155:F156"/>
    <mergeCell ref="G155:H156"/>
    <mergeCell ref="A148:A150"/>
    <mergeCell ref="B148:B150"/>
    <mergeCell ref="C148:C150"/>
    <mergeCell ref="D148:E150"/>
    <mergeCell ref="F148:F150"/>
    <mergeCell ref="G148:H150"/>
    <mergeCell ref="Z151:Z154"/>
    <mergeCell ref="AA152:AC152"/>
    <mergeCell ref="AA153:AB153"/>
    <mergeCell ref="N154:O154"/>
    <mergeCell ref="P154:S154"/>
    <mergeCell ref="T154:V154"/>
    <mergeCell ref="W154:X154"/>
    <mergeCell ref="AA154:AB154"/>
    <mergeCell ref="I151:J154"/>
    <mergeCell ref="K151:K154"/>
    <mergeCell ref="L151:L154"/>
    <mergeCell ref="M151:M154"/>
    <mergeCell ref="N151:X153"/>
    <mergeCell ref="Y151:Y154"/>
    <mergeCell ref="Z148:Z150"/>
    <mergeCell ref="AA148:AC148"/>
    <mergeCell ref="N150:O150"/>
    <mergeCell ref="T150:V150"/>
    <mergeCell ref="L145:L147"/>
    <mergeCell ref="M145:M147"/>
    <mergeCell ref="N145:X146"/>
    <mergeCell ref="Y145:Y147"/>
    <mergeCell ref="Z145:Z147"/>
    <mergeCell ref="AD145:AD152"/>
    <mergeCell ref="N147:O147"/>
    <mergeCell ref="P147:S147"/>
    <mergeCell ref="T147:V147"/>
    <mergeCell ref="W147:X147"/>
    <mergeCell ref="AF142:AH142"/>
    <mergeCell ref="A143:R143"/>
    <mergeCell ref="S143:AD143"/>
    <mergeCell ref="A145:A147"/>
    <mergeCell ref="B145:B147"/>
    <mergeCell ref="C145:C147"/>
    <mergeCell ref="D145:E147"/>
    <mergeCell ref="F145:F147"/>
    <mergeCell ref="G145:H147"/>
    <mergeCell ref="K145:K147"/>
    <mergeCell ref="A151:A154"/>
    <mergeCell ref="B151:B154"/>
    <mergeCell ref="C151:C154"/>
    <mergeCell ref="D151:E154"/>
    <mergeCell ref="F151:F154"/>
    <mergeCell ref="G151:H154"/>
    <mergeCell ref="I148:J150"/>
    <mergeCell ref="K148:K150"/>
    <mergeCell ref="L148:L150"/>
    <mergeCell ref="M148:M150"/>
    <mergeCell ref="N148:X149"/>
    <mergeCell ref="Y148:Y150"/>
    <mergeCell ref="A136:A139"/>
    <mergeCell ref="B136:B139"/>
    <mergeCell ref="C136:C139"/>
    <mergeCell ref="D136:E139"/>
    <mergeCell ref="F136:F139"/>
    <mergeCell ref="G136:H139"/>
    <mergeCell ref="X140:X141"/>
    <mergeCell ref="Y140:Y141"/>
    <mergeCell ref="Z140:Z141"/>
    <mergeCell ref="AA140:AA141"/>
    <mergeCell ref="AC140:AD141"/>
    <mergeCell ref="A142:H142"/>
    <mergeCell ref="S142:AD142"/>
    <mergeCell ref="I140:J141"/>
    <mergeCell ref="O140:P141"/>
    <mergeCell ref="Q140:R141"/>
    <mergeCell ref="S140:U141"/>
    <mergeCell ref="V140:V141"/>
    <mergeCell ref="W140:W141"/>
    <mergeCell ref="A140:A141"/>
    <mergeCell ref="B140:B141"/>
    <mergeCell ref="C140:C141"/>
    <mergeCell ref="D140:E141"/>
    <mergeCell ref="F140:F141"/>
    <mergeCell ref="G140:H141"/>
    <mergeCell ref="AA133:AC133"/>
    <mergeCell ref="N135:O135"/>
    <mergeCell ref="P135:S135"/>
    <mergeCell ref="T135:V135"/>
    <mergeCell ref="W135:X135"/>
    <mergeCell ref="G133:H135"/>
    <mergeCell ref="K133:K135"/>
    <mergeCell ref="L133:L135"/>
    <mergeCell ref="M133:M135"/>
    <mergeCell ref="N133:X134"/>
    <mergeCell ref="Y133:Y135"/>
    <mergeCell ref="AD130:AD137"/>
    <mergeCell ref="N132:O132"/>
    <mergeCell ref="P132:S132"/>
    <mergeCell ref="T132:V132"/>
    <mergeCell ref="W132:X132"/>
    <mergeCell ref="Z136:Z139"/>
    <mergeCell ref="AA137:AC137"/>
    <mergeCell ref="AA138:AB138"/>
    <mergeCell ref="N139:O139"/>
    <mergeCell ref="P139:S139"/>
    <mergeCell ref="T139:V139"/>
    <mergeCell ref="W139:X139"/>
    <mergeCell ref="AA139:AB139"/>
    <mergeCell ref="I136:J139"/>
    <mergeCell ref="K136:K139"/>
    <mergeCell ref="L136:L139"/>
    <mergeCell ref="M136:M139"/>
    <mergeCell ref="N136:X138"/>
    <mergeCell ref="Y136:Y139"/>
    <mergeCell ref="A133:A135"/>
    <mergeCell ref="B133:B135"/>
    <mergeCell ref="C133:C135"/>
    <mergeCell ref="D133:E135"/>
    <mergeCell ref="F133:F135"/>
    <mergeCell ref="K130:K132"/>
    <mergeCell ref="L130:L132"/>
    <mergeCell ref="M130:M132"/>
    <mergeCell ref="N130:X131"/>
    <mergeCell ref="Y130:Y132"/>
    <mergeCell ref="Z130:Z132"/>
    <mergeCell ref="A130:A132"/>
    <mergeCell ref="B130:B132"/>
    <mergeCell ref="C130:C132"/>
    <mergeCell ref="D130:E132"/>
    <mergeCell ref="F130:F132"/>
    <mergeCell ref="G130:H132"/>
    <mergeCell ref="Z133:Z135"/>
    <mergeCell ref="AA126:AA127"/>
    <mergeCell ref="AC126:AD127"/>
    <mergeCell ref="A128:H128"/>
    <mergeCell ref="S128:AD128"/>
    <mergeCell ref="AF128:AH128"/>
    <mergeCell ref="A129:R129"/>
    <mergeCell ref="S129:AD129"/>
    <mergeCell ref="S126:U127"/>
    <mergeCell ref="V126:V127"/>
    <mergeCell ref="W126:W127"/>
    <mergeCell ref="X126:X127"/>
    <mergeCell ref="Y126:Y127"/>
    <mergeCell ref="Z126:Z127"/>
    <mergeCell ref="AA125:AB125"/>
    <mergeCell ref="A126:A127"/>
    <mergeCell ref="B126:B127"/>
    <mergeCell ref="C126:C127"/>
    <mergeCell ref="D126:E127"/>
    <mergeCell ref="F126:F127"/>
    <mergeCell ref="G126:H127"/>
    <mergeCell ref="I126:J127"/>
    <mergeCell ref="O126:P127"/>
    <mergeCell ref="Q126:R127"/>
    <mergeCell ref="I122:J125"/>
    <mergeCell ref="K122:K125"/>
    <mergeCell ref="L122:L125"/>
    <mergeCell ref="M122:M125"/>
    <mergeCell ref="N122:X124"/>
    <mergeCell ref="Y122:Y125"/>
    <mergeCell ref="N125:O125"/>
    <mergeCell ref="P125:S125"/>
    <mergeCell ref="T125:V125"/>
    <mergeCell ref="A122:A125"/>
    <mergeCell ref="B122:B125"/>
    <mergeCell ref="C122:C125"/>
    <mergeCell ref="D122:E125"/>
    <mergeCell ref="F122:F125"/>
    <mergeCell ref="G122:H125"/>
    <mergeCell ref="K119:K121"/>
    <mergeCell ref="L119:L121"/>
    <mergeCell ref="M119:M121"/>
    <mergeCell ref="N119:X120"/>
    <mergeCell ref="Y119:Y121"/>
    <mergeCell ref="Z119:Z121"/>
    <mergeCell ref="N121:O121"/>
    <mergeCell ref="P121:S121"/>
    <mergeCell ref="T121:V121"/>
    <mergeCell ref="W121:X121"/>
    <mergeCell ref="A119:A121"/>
    <mergeCell ref="B119:B121"/>
    <mergeCell ref="C119:C121"/>
    <mergeCell ref="D119:E121"/>
    <mergeCell ref="F119:F121"/>
    <mergeCell ref="G119:H121"/>
    <mergeCell ref="Z116:Z118"/>
    <mergeCell ref="AD116:AD123"/>
    <mergeCell ref="N118:O118"/>
    <mergeCell ref="P118:S118"/>
    <mergeCell ref="T118:V118"/>
    <mergeCell ref="W118:X118"/>
    <mergeCell ref="AA119:AC119"/>
    <mergeCell ref="Z122:Z125"/>
    <mergeCell ref="AA123:AC123"/>
    <mergeCell ref="AA124:AB124"/>
    <mergeCell ref="G116:H118"/>
    <mergeCell ref="K116:K118"/>
    <mergeCell ref="L116:L118"/>
    <mergeCell ref="M116:M118"/>
    <mergeCell ref="N116:X117"/>
    <mergeCell ref="Y116:Y118"/>
    <mergeCell ref="X114:X115"/>
    <mergeCell ref="Y114:Y115"/>
    <mergeCell ref="Z114:Z115"/>
    <mergeCell ref="AA114:AA115"/>
    <mergeCell ref="AC114:AD115"/>
    <mergeCell ref="W125:X125"/>
    <mergeCell ref="A116:A118"/>
    <mergeCell ref="B116:B118"/>
    <mergeCell ref="C116:C118"/>
    <mergeCell ref="D116:E118"/>
    <mergeCell ref="F116:F118"/>
    <mergeCell ref="I114:J115"/>
    <mergeCell ref="O114:P115"/>
    <mergeCell ref="Q114:R115"/>
    <mergeCell ref="S114:U115"/>
    <mergeCell ref="V114:V115"/>
    <mergeCell ref="W114:W115"/>
    <mergeCell ref="A114:A115"/>
    <mergeCell ref="B114:B115"/>
    <mergeCell ref="C114:C115"/>
    <mergeCell ref="D114:E115"/>
    <mergeCell ref="F114:F115"/>
    <mergeCell ref="G114:H115"/>
    <mergeCell ref="A107:A109"/>
    <mergeCell ref="B107:B109"/>
    <mergeCell ref="C107:C109"/>
    <mergeCell ref="D107:E109"/>
    <mergeCell ref="F107:F109"/>
    <mergeCell ref="G107:H109"/>
    <mergeCell ref="Z110:Z113"/>
    <mergeCell ref="AA111:AC111"/>
    <mergeCell ref="AA112:AB112"/>
    <mergeCell ref="N113:O113"/>
    <mergeCell ref="P113:S113"/>
    <mergeCell ref="T113:V113"/>
    <mergeCell ref="W113:X113"/>
    <mergeCell ref="AA113:AB113"/>
    <mergeCell ref="I110:J113"/>
    <mergeCell ref="K110:K113"/>
    <mergeCell ref="L110:L113"/>
    <mergeCell ref="M110:M113"/>
    <mergeCell ref="N110:X112"/>
    <mergeCell ref="Y110:Y113"/>
    <mergeCell ref="Z107:Z109"/>
    <mergeCell ref="AA107:AC107"/>
    <mergeCell ref="N109:O109"/>
    <mergeCell ref="T109:V109"/>
    <mergeCell ref="L104:L106"/>
    <mergeCell ref="M104:M106"/>
    <mergeCell ref="N104:X105"/>
    <mergeCell ref="Y104:Y106"/>
    <mergeCell ref="Z104:Z106"/>
    <mergeCell ref="AD104:AD111"/>
    <mergeCell ref="N106:O106"/>
    <mergeCell ref="P106:S106"/>
    <mergeCell ref="T106:V106"/>
    <mergeCell ref="W106:X106"/>
    <mergeCell ref="AF102:AH102"/>
    <mergeCell ref="A103:R103"/>
    <mergeCell ref="S103:AD103"/>
    <mergeCell ref="A104:A106"/>
    <mergeCell ref="B104:B106"/>
    <mergeCell ref="C104:C106"/>
    <mergeCell ref="D104:E106"/>
    <mergeCell ref="F104:F106"/>
    <mergeCell ref="G104:H106"/>
    <mergeCell ref="K104:K106"/>
    <mergeCell ref="A110:A113"/>
    <mergeCell ref="B110:B113"/>
    <mergeCell ref="C110:C113"/>
    <mergeCell ref="D110:E113"/>
    <mergeCell ref="F110:F113"/>
    <mergeCell ref="G110:H113"/>
    <mergeCell ref="I107:J109"/>
    <mergeCell ref="K107:K109"/>
    <mergeCell ref="L107:L109"/>
    <mergeCell ref="M107:M109"/>
    <mergeCell ref="N107:X108"/>
    <mergeCell ref="Y107:Y109"/>
    <mergeCell ref="A96:A99"/>
    <mergeCell ref="B96:B99"/>
    <mergeCell ref="C96:C99"/>
    <mergeCell ref="D96:E99"/>
    <mergeCell ref="F96:F99"/>
    <mergeCell ref="G96:H99"/>
    <mergeCell ref="X100:X101"/>
    <mergeCell ref="Y100:Y101"/>
    <mergeCell ref="Z100:Z101"/>
    <mergeCell ref="AA100:AA101"/>
    <mergeCell ref="AC100:AD101"/>
    <mergeCell ref="A102:H102"/>
    <mergeCell ref="S102:AD102"/>
    <mergeCell ref="I100:J101"/>
    <mergeCell ref="O100:P101"/>
    <mergeCell ref="Q100:R101"/>
    <mergeCell ref="S100:U101"/>
    <mergeCell ref="V100:V101"/>
    <mergeCell ref="W100:W101"/>
    <mergeCell ref="A100:A101"/>
    <mergeCell ref="B100:B101"/>
    <mergeCell ref="C100:C101"/>
    <mergeCell ref="D100:E101"/>
    <mergeCell ref="F100:F101"/>
    <mergeCell ref="G100:H101"/>
    <mergeCell ref="W95:X95"/>
    <mergeCell ref="G93:H95"/>
    <mergeCell ref="K93:K95"/>
    <mergeCell ref="L93:L95"/>
    <mergeCell ref="M93:M95"/>
    <mergeCell ref="N93:X94"/>
    <mergeCell ref="Y93:Y95"/>
    <mergeCell ref="AD90:AD97"/>
    <mergeCell ref="N92:O92"/>
    <mergeCell ref="P92:S92"/>
    <mergeCell ref="T92:V92"/>
    <mergeCell ref="W92:X92"/>
    <mergeCell ref="AA97:AC97"/>
    <mergeCell ref="AA98:AB98"/>
    <mergeCell ref="N99:O99"/>
    <mergeCell ref="P99:S99"/>
    <mergeCell ref="T99:V99"/>
    <mergeCell ref="W99:X99"/>
    <mergeCell ref="AA99:AB99"/>
    <mergeCell ref="K96:K99"/>
    <mergeCell ref="L96:L99"/>
    <mergeCell ref="M96:M99"/>
    <mergeCell ref="N96:X98"/>
    <mergeCell ref="Y96:Y99"/>
    <mergeCell ref="Z96:Z99"/>
    <mergeCell ref="A85:C85"/>
    <mergeCell ref="D85:K85"/>
    <mergeCell ref="L85:U85"/>
    <mergeCell ref="V85:AD85"/>
    <mergeCell ref="A93:A95"/>
    <mergeCell ref="B93:B95"/>
    <mergeCell ref="C93:C95"/>
    <mergeCell ref="D93:E95"/>
    <mergeCell ref="F93:F95"/>
    <mergeCell ref="K90:K92"/>
    <mergeCell ref="L90:L92"/>
    <mergeCell ref="M90:M92"/>
    <mergeCell ref="N90:X91"/>
    <mergeCell ref="Y90:Y92"/>
    <mergeCell ref="Z90:Z92"/>
    <mergeCell ref="A90:A92"/>
    <mergeCell ref="B90:B92"/>
    <mergeCell ref="C90:C92"/>
    <mergeCell ref="D90:E92"/>
    <mergeCell ref="F90:F92"/>
    <mergeCell ref="G90:H92"/>
    <mergeCell ref="I90:J92"/>
    <mergeCell ref="A86:K88"/>
    <mergeCell ref="L86:M88"/>
    <mergeCell ref="N86:AD86"/>
    <mergeCell ref="N87:AD87"/>
    <mergeCell ref="N88:AD88"/>
    <mergeCell ref="Z93:Z95"/>
    <mergeCell ref="AA93:AC93"/>
    <mergeCell ref="N95:O95"/>
    <mergeCell ref="P95:S95"/>
    <mergeCell ref="T95:V95"/>
    <mergeCell ref="X83:X84"/>
    <mergeCell ref="Y83:Y84"/>
    <mergeCell ref="Z83:Z84"/>
    <mergeCell ref="AA83:AA84"/>
    <mergeCell ref="AC83:AD84"/>
    <mergeCell ref="I83:J84"/>
    <mergeCell ref="O83:P84"/>
    <mergeCell ref="Q83:R84"/>
    <mergeCell ref="S83:U84"/>
    <mergeCell ref="V83:V84"/>
    <mergeCell ref="W83:W84"/>
    <mergeCell ref="A83:A84"/>
    <mergeCell ref="B83:B84"/>
    <mergeCell ref="C83:C84"/>
    <mergeCell ref="D83:E84"/>
    <mergeCell ref="F83:F84"/>
    <mergeCell ref="G83:H84"/>
    <mergeCell ref="K76:K78"/>
    <mergeCell ref="L76:L78"/>
    <mergeCell ref="M76:M78"/>
    <mergeCell ref="N76:X77"/>
    <mergeCell ref="Y76:Y78"/>
    <mergeCell ref="Z76:Z78"/>
    <mergeCell ref="A76:A78"/>
    <mergeCell ref="B76:B78"/>
    <mergeCell ref="C76:C78"/>
    <mergeCell ref="D76:E78"/>
    <mergeCell ref="F76:F78"/>
    <mergeCell ref="G76:H78"/>
    <mergeCell ref="Z79:Z82"/>
    <mergeCell ref="AA80:AC80"/>
    <mergeCell ref="AA81:AB81"/>
    <mergeCell ref="N82:O82"/>
    <mergeCell ref="P82:S82"/>
    <mergeCell ref="T82:V82"/>
    <mergeCell ref="W82:X82"/>
    <mergeCell ref="AA82:AB82"/>
    <mergeCell ref="G79:H82"/>
    <mergeCell ref="K79:K82"/>
    <mergeCell ref="L79:L82"/>
    <mergeCell ref="M79:M82"/>
    <mergeCell ref="N79:X81"/>
    <mergeCell ref="Y79:Y82"/>
    <mergeCell ref="AA76:AC76"/>
    <mergeCell ref="N78:O78"/>
    <mergeCell ref="P78:S78"/>
    <mergeCell ref="T78:V78"/>
    <mergeCell ref="W78:X78"/>
    <mergeCell ref="A69:C69"/>
    <mergeCell ref="D69:K69"/>
    <mergeCell ref="L69:U69"/>
    <mergeCell ref="V69:AD69"/>
    <mergeCell ref="L73:L75"/>
    <mergeCell ref="M73:M75"/>
    <mergeCell ref="N73:X74"/>
    <mergeCell ref="Y73:Y75"/>
    <mergeCell ref="Z73:Z75"/>
    <mergeCell ref="AD73:AD80"/>
    <mergeCell ref="N75:O75"/>
    <mergeCell ref="P75:S75"/>
    <mergeCell ref="T75:V75"/>
    <mergeCell ref="W75:X75"/>
    <mergeCell ref="A73:A75"/>
    <mergeCell ref="B73:B75"/>
    <mergeCell ref="C73:C75"/>
    <mergeCell ref="D73:E75"/>
    <mergeCell ref="F73:F75"/>
    <mergeCell ref="G73:H75"/>
    <mergeCell ref="I73:J75"/>
    <mergeCell ref="K73:K75"/>
    <mergeCell ref="A70:K72"/>
    <mergeCell ref="L70:M72"/>
    <mergeCell ref="N70:AD70"/>
    <mergeCell ref="N71:AD71"/>
    <mergeCell ref="N72:AD72"/>
    <mergeCell ref="A79:A82"/>
    <mergeCell ref="B79:B82"/>
    <mergeCell ref="C79:C82"/>
    <mergeCell ref="D79:E82"/>
    <mergeCell ref="F79:F82"/>
    <mergeCell ref="X67:X68"/>
    <mergeCell ref="Y67:Y68"/>
    <mergeCell ref="Z67:Z68"/>
    <mergeCell ref="AA67:AA68"/>
    <mergeCell ref="AC67:AD68"/>
    <mergeCell ref="I67:J68"/>
    <mergeCell ref="O67:P68"/>
    <mergeCell ref="Q67:R68"/>
    <mergeCell ref="S67:U68"/>
    <mergeCell ref="V67:V68"/>
    <mergeCell ref="W67:W68"/>
    <mergeCell ref="A67:A68"/>
    <mergeCell ref="B67:B68"/>
    <mergeCell ref="C67:C68"/>
    <mergeCell ref="D67:E68"/>
    <mergeCell ref="F67:F68"/>
    <mergeCell ref="G67:H68"/>
    <mergeCell ref="AA65:AB65"/>
    <mergeCell ref="N66:O66"/>
    <mergeCell ref="P66:S66"/>
    <mergeCell ref="T66:V66"/>
    <mergeCell ref="W66:X66"/>
    <mergeCell ref="AA66:AB66"/>
    <mergeCell ref="K63:K66"/>
    <mergeCell ref="L63:L66"/>
    <mergeCell ref="M63:M66"/>
    <mergeCell ref="N63:X65"/>
    <mergeCell ref="Y63:Y66"/>
    <mergeCell ref="Z63:Z66"/>
    <mergeCell ref="A63:A66"/>
    <mergeCell ref="B63:B66"/>
    <mergeCell ref="C63:C66"/>
    <mergeCell ref="D63:E66"/>
    <mergeCell ref="F63:F66"/>
    <mergeCell ref="G63:H66"/>
    <mergeCell ref="G60:H62"/>
    <mergeCell ref="K60:K62"/>
    <mergeCell ref="L60:L62"/>
    <mergeCell ref="M60:M62"/>
    <mergeCell ref="N60:X61"/>
    <mergeCell ref="Y60:Y62"/>
    <mergeCell ref="N62:O62"/>
    <mergeCell ref="P62:S62"/>
    <mergeCell ref="T62:V62"/>
    <mergeCell ref="W62:X62"/>
    <mergeCell ref="AF57:AH57"/>
    <mergeCell ref="N59:O59"/>
    <mergeCell ref="P59:S59"/>
    <mergeCell ref="T59:V59"/>
    <mergeCell ref="W59:X59"/>
    <mergeCell ref="A60:A62"/>
    <mergeCell ref="B60:B62"/>
    <mergeCell ref="C60:C62"/>
    <mergeCell ref="D60:E62"/>
    <mergeCell ref="F60:F62"/>
    <mergeCell ref="L57:L59"/>
    <mergeCell ref="M57:M59"/>
    <mergeCell ref="N57:X58"/>
    <mergeCell ref="Y57:Y59"/>
    <mergeCell ref="Z57:Z59"/>
    <mergeCell ref="AD57:AD64"/>
    <mergeCell ref="Z60:Z62"/>
    <mergeCell ref="AA60:AC60"/>
    <mergeCell ref="AA64:AC64"/>
    <mergeCell ref="A57:A59"/>
    <mergeCell ref="B57:B59"/>
    <mergeCell ref="C57:C59"/>
    <mergeCell ref="D57:E59"/>
    <mergeCell ref="F57:F59"/>
    <mergeCell ref="G57:H59"/>
    <mergeCell ref="I57:J59"/>
    <mergeCell ref="K57:K59"/>
    <mergeCell ref="X51:X52"/>
    <mergeCell ref="Y51:Y52"/>
    <mergeCell ref="Z51:Z52"/>
    <mergeCell ref="AA51:AB52"/>
    <mergeCell ref="AC51:AD52"/>
    <mergeCell ref="I51:J52"/>
    <mergeCell ref="O51:P52"/>
    <mergeCell ref="Q51:R52"/>
    <mergeCell ref="S51:U52"/>
    <mergeCell ref="V51:V52"/>
    <mergeCell ref="W51:W52"/>
    <mergeCell ref="A51:A52"/>
    <mergeCell ref="B51:B52"/>
    <mergeCell ref="C51:C52"/>
    <mergeCell ref="D51:E52"/>
    <mergeCell ref="F51:F52"/>
    <mergeCell ref="G51:H52"/>
    <mergeCell ref="A53:C53"/>
    <mergeCell ref="D53:K53"/>
    <mergeCell ref="L53:U53"/>
    <mergeCell ref="V53:AD53"/>
    <mergeCell ref="A54:K56"/>
    <mergeCell ref="L54:M56"/>
    <mergeCell ref="N54:AD54"/>
    <mergeCell ref="N55:AD55"/>
    <mergeCell ref="N56:AD56"/>
    <mergeCell ref="D44:E46"/>
    <mergeCell ref="F44:F46"/>
    <mergeCell ref="G44:H46"/>
    <mergeCell ref="Z47:Z50"/>
    <mergeCell ref="AA48:AC48"/>
    <mergeCell ref="AA49:AB49"/>
    <mergeCell ref="N50:O50"/>
    <mergeCell ref="P50:S50"/>
    <mergeCell ref="T50:V50"/>
    <mergeCell ref="W50:X50"/>
    <mergeCell ref="AA50:AB50"/>
    <mergeCell ref="G47:H50"/>
    <mergeCell ref="K47:K50"/>
    <mergeCell ref="L47:L50"/>
    <mergeCell ref="M47:M50"/>
    <mergeCell ref="N47:X49"/>
    <mergeCell ref="Y47:Y50"/>
    <mergeCell ref="AA44:AC44"/>
    <mergeCell ref="N46:O46"/>
    <mergeCell ref="P46:S46"/>
    <mergeCell ref="T46:V46"/>
    <mergeCell ref="W46:X46"/>
    <mergeCell ref="L41:L43"/>
    <mergeCell ref="M41:M43"/>
    <mergeCell ref="N41:X42"/>
    <mergeCell ref="Y41:Y43"/>
    <mergeCell ref="Z41:Z43"/>
    <mergeCell ref="AD41:AD48"/>
    <mergeCell ref="N43:O43"/>
    <mergeCell ref="P43:S43"/>
    <mergeCell ref="T43:V43"/>
    <mergeCell ref="W43:X43"/>
    <mergeCell ref="A41:A43"/>
    <mergeCell ref="B41:B43"/>
    <mergeCell ref="C41:C43"/>
    <mergeCell ref="D41:E43"/>
    <mergeCell ref="F41:F43"/>
    <mergeCell ref="G41:H43"/>
    <mergeCell ref="I41:J43"/>
    <mergeCell ref="K41:K43"/>
    <mergeCell ref="A47:A50"/>
    <mergeCell ref="B47:B50"/>
    <mergeCell ref="C47:C50"/>
    <mergeCell ref="D47:E50"/>
    <mergeCell ref="F47:F50"/>
    <mergeCell ref="K44:K46"/>
    <mergeCell ref="L44:L46"/>
    <mergeCell ref="M44:M46"/>
    <mergeCell ref="N44:X45"/>
    <mergeCell ref="Y44:Y46"/>
    <mergeCell ref="Z44:Z46"/>
    <mergeCell ref="A44:A46"/>
    <mergeCell ref="B44:B46"/>
    <mergeCell ref="C44:C46"/>
    <mergeCell ref="X34:X35"/>
    <mergeCell ref="Y34:Y35"/>
    <mergeCell ref="Z34:Z35"/>
    <mergeCell ref="AA34:AA35"/>
    <mergeCell ref="AC34:AD35"/>
    <mergeCell ref="I34:J35"/>
    <mergeCell ref="O34:P35"/>
    <mergeCell ref="Q34:R35"/>
    <mergeCell ref="S34:U35"/>
    <mergeCell ref="V34:V35"/>
    <mergeCell ref="W34:W35"/>
    <mergeCell ref="A34:A35"/>
    <mergeCell ref="B34:B35"/>
    <mergeCell ref="C34:C35"/>
    <mergeCell ref="D34:E35"/>
    <mergeCell ref="F34:F35"/>
    <mergeCell ref="G34:H35"/>
    <mergeCell ref="AA32:AB32"/>
    <mergeCell ref="N33:O33"/>
    <mergeCell ref="P33:S33"/>
    <mergeCell ref="T33:V33"/>
    <mergeCell ref="W33:X33"/>
    <mergeCell ref="AA33:AB33"/>
    <mergeCell ref="K30:K33"/>
    <mergeCell ref="L30:L33"/>
    <mergeCell ref="M30:M33"/>
    <mergeCell ref="N30:X32"/>
    <mergeCell ref="Y30:Y33"/>
    <mergeCell ref="Z30:Z33"/>
    <mergeCell ref="A30:A33"/>
    <mergeCell ref="B30:B33"/>
    <mergeCell ref="C30:C33"/>
    <mergeCell ref="D30:E33"/>
    <mergeCell ref="F30:F33"/>
    <mergeCell ref="G30:H33"/>
    <mergeCell ref="N29:O29"/>
    <mergeCell ref="P29:S29"/>
    <mergeCell ref="T29:V29"/>
    <mergeCell ref="W29:X29"/>
    <mergeCell ref="AF24:AH24"/>
    <mergeCell ref="N26:O26"/>
    <mergeCell ref="P26:S26"/>
    <mergeCell ref="T26:V26"/>
    <mergeCell ref="W26:X26"/>
    <mergeCell ref="A27:A29"/>
    <mergeCell ref="B27:B29"/>
    <mergeCell ref="C27:C29"/>
    <mergeCell ref="D27:E29"/>
    <mergeCell ref="F27:F29"/>
    <mergeCell ref="L24:L26"/>
    <mergeCell ref="M24:M26"/>
    <mergeCell ref="N24:X25"/>
    <mergeCell ref="Y24:Y26"/>
    <mergeCell ref="Z24:Z26"/>
    <mergeCell ref="AD24:AD31"/>
    <mergeCell ref="Z27:Z29"/>
    <mergeCell ref="AA27:AC27"/>
    <mergeCell ref="AA31:AC31"/>
    <mergeCell ref="X18:X19"/>
    <mergeCell ref="Y18:Y19"/>
    <mergeCell ref="Z18:Z19"/>
    <mergeCell ref="AA18:AA19"/>
    <mergeCell ref="AC18:AD19"/>
    <mergeCell ref="I18:J19"/>
    <mergeCell ref="O18:P19"/>
    <mergeCell ref="Q18:R19"/>
    <mergeCell ref="S18:U19"/>
    <mergeCell ref="V18:V19"/>
    <mergeCell ref="W18:W19"/>
    <mergeCell ref="A18:A19"/>
    <mergeCell ref="B18:B19"/>
    <mergeCell ref="C18:C19"/>
    <mergeCell ref="D18:E19"/>
    <mergeCell ref="F18:F19"/>
    <mergeCell ref="G18:H19"/>
    <mergeCell ref="D11:E13"/>
    <mergeCell ref="F11:F13"/>
    <mergeCell ref="G11:H13"/>
    <mergeCell ref="Z8:Z10"/>
    <mergeCell ref="AA16:AB16"/>
    <mergeCell ref="N17:O17"/>
    <mergeCell ref="P17:S17"/>
    <mergeCell ref="T17:V17"/>
    <mergeCell ref="W17:X17"/>
    <mergeCell ref="AA17:AB17"/>
    <mergeCell ref="K14:K17"/>
    <mergeCell ref="L14:L17"/>
    <mergeCell ref="M14:M17"/>
    <mergeCell ref="N14:X16"/>
    <mergeCell ref="Y14:Y17"/>
    <mergeCell ref="Z14:Z17"/>
    <mergeCell ref="A14:A17"/>
    <mergeCell ref="B14:B17"/>
    <mergeCell ref="C14:C17"/>
    <mergeCell ref="D14:E17"/>
    <mergeCell ref="F14:F17"/>
    <mergeCell ref="G14:H17"/>
    <mergeCell ref="I11:J13"/>
    <mergeCell ref="I14:J17"/>
    <mergeCell ref="AD8:AD15"/>
    <mergeCell ref="N10:O10"/>
    <mergeCell ref="P10:S10"/>
    <mergeCell ref="T10:V10"/>
    <mergeCell ref="W10:X10"/>
    <mergeCell ref="AA11:AC11"/>
    <mergeCell ref="AA15:AC15"/>
    <mergeCell ref="I8:J10"/>
    <mergeCell ref="K8:K10"/>
    <mergeCell ref="L8:L10"/>
    <mergeCell ref="M8:M10"/>
    <mergeCell ref="N8:X9"/>
    <mergeCell ref="Y8:Y10"/>
    <mergeCell ref="A8:A10"/>
    <mergeCell ref="B8:B10"/>
    <mergeCell ref="C8:C10"/>
    <mergeCell ref="D8:E10"/>
    <mergeCell ref="F8:F10"/>
    <mergeCell ref="G8:H10"/>
    <mergeCell ref="K11:K13"/>
    <mergeCell ref="L11:L13"/>
    <mergeCell ref="M11:M13"/>
    <mergeCell ref="N11:X12"/>
    <mergeCell ref="Y11:Y13"/>
    <mergeCell ref="Z11:Z13"/>
    <mergeCell ref="N13:O13"/>
    <mergeCell ref="P13:S13"/>
    <mergeCell ref="T13:V13"/>
    <mergeCell ref="W13:X13"/>
    <mergeCell ref="A11:A13"/>
    <mergeCell ref="B11:B13"/>
    <mergeCell ref="C11:C13"/>
    <mergeCell ref="AC4:AC7"/>
    <mergeCell ref="AD4:AD7"/>
    <mergeCell ref="D6:E7"/>
    <mergeCell ref="F6:H6"/>
    <mergeCell ref="I6:J7"/>
    <mergeCell ref="N6:X7"/>
    <mergeCell ref="G7:H7"/>
    <mergeCell ref="L4:L7"/>
    <mergeCell ref="M4:M7"/>
    <mergeCell ref="N4:X5"/>
    <mergeCell ref="Y4:Y7"/>
    <mergeCell ref="Z4:Z7"/>
    <mergeCell ref="AA4:AB7"/>
    <mergeCell ref="A1:G2"/>
    <mergeCell ref="H1:I2"/>
    <mergeCell ref="J1:P2"/>
    <mergeCell ref="Q1:X2"/>
    <mergeCell ref="Y1:AD2"/>
    <mergeCell ref="A4:A7"/>
    <mergeCell ref="B4:B7"/>
    <mergeCell ref="C4:C7"/>
    <mergeCell ref="D4:J5"/>
    <mergeCell ref="K4:K7"/>
    <mergeCell ref="A36:C36"/>
    <mergeCell ref="D36:K36"/>
    <mergeCell ref="L36:U36"/>
    <mergeCell ref="V36:AD36"/>
    <mergeCell ref="A37:K39"/>
    <mergeCell ref="L37:M39"/>
    <mergeCell ref="N37:AD37"/>
    <mergeCell ref="N38:AD38"/>
    <mergeCell ref="N39:AD39"/>
    <mergeCell ref="A20:C20"/>
    <mergeCell ref="D20:K20"/>
    <mergeCell ref="L20:U20"/>
    <mergeCell ref="V20:AD20"/>
    <mergeCell ref="A21:K23"/>
    <mergeCell ref="L21:M23"/>
    <mergeCell ref="N21:AD21"/>
    <mergeCell ref="N22:AD22"/>
    <mergeCell ref="N23:AD23"/>
    <mergeCell ref="A24:A26"/>
    <mergeCell ref="B24:B26"/>
    <mergeCell ref="C24:C26"/>
    <mergeCell ref="D24:E26"/>
    <mergeCell ref="F24:F26"/>
    <mergeCell ref="G24:H26"/>
    <mergeCell ref="I24:J26"/>
    <mergeCell ref="K24:K26"/>
    <mergeCell ref="G27:H29"/>
    <mergeCell ref="K27:K29"/>
    <mergeCell ref="L27:L29"/>
    <mergeCell ref="M27:M29"/>
    <mergeCell ref="N27:X28"/>
    <mergeCell ref="Y27:Y29"/>
  </mergeCells>
  <pageMargins left="0" right="0" top="0" bottom="0" header="0" footer="0"/>
  <pageSetup scale="73" orientation="landscape" horizontalDpi="4294967295" verticalDpi="4294967295" r:id="rId1"/>
  <rowBreaks count="7" manualBreakCount="7">
    <brk id="23" max="16383" man="1"/>
    <brk id="39" max="16383" man="1"/>
    <brk id="56" max="16383" man="1"/>
    <brk id="72" max="16383" man="1"/>
    <brk id="88" max="16383" man="1"/>
    <brk id="184" max="16383" man="1"/>
    <brk id="213" max="16383" man="1"/>
  </rowBreaks>
  <colBreaks count="1" manualBreakCount="1">
    <brk id="30" max="1048575" man="1"/>
  </colBreaks>
  <drawing r:id="rId2"/>
</worksheet>
</file>

<file path=xl/worksheets/sheet7.xml><?xml version="1.0" encoding="utf-8"?>
<worksheet xmlns="http://schemas.openxmlformats.org/spreadsheetml/2006/main" xmlns:r="http://schemas.openxmlformats.org/officeDocument/2006/relationships">
  <sheetPr>
    <pageSetUpPr fitToPage="1"/>
  </sheetPr>
  <dimension ref="A1:AD143"/>
  <sheetViews>
    <sheetView topLeftCell="H1" workbookViewId="0">
      <selection activeCell="P6" sqref="P6"/>
    </sheetView>
  </sheetViews>
  <sheetFormatPr defaultRowHeight="15"/>
  <cols>
    <col min="1" max="1" width="5.7109375" style="818" customWidth="1"/>
    <col min="2" max="2" width="9.140625" style="818"/>
    <col min="3" max="3" width="14.42578125" style="818" hidden="1" customWidth="1"/>
    <col min="4" max="4" width="14.42578125" style="818" customWidth="1"/>
    <col min="5" max="5" width="18.140625" style="818" bestFit="1" customWidth="1"/>
    <col min="6" max="6" width="20" style="818" bestFit="1" customWidth="1"/>
    <col min="7" max="7" width="22.85546875" style="818" bestFit="1" customWidth="1"/>
    <col min="8" max="10" width="6" style="818" customWidth="1"/>
    <col min="11" max="11" width="17.85546875" style="818" bestFit="1" customWidth="1"/>
    <col min="12" max="12" width="22.7109375" style="818" bestFit="1" customWidth="1"/>
    <col min="13" max="13" width="12.140625" style="260" bestFit="1" customWidth="1"/>
    <col min="14" max="14" width="9.140625" style="818"/>
    <col min="15" max="15" width="15.140625" style="818" customWidth="1"/>
    <col min="16" max="16" width="15.28515625" style="818" customWidth="1"/>
    <col min="17" max="17" width="14.28515625" style="818" customWidth="1"/>
    <col min="18" max="18" width="15.28515625" style="818" customWidth="1"/>
    <col min="19" max="19" width="17.7109375" style="818" customWidth="1"/>
    <col min="20" max="20" width="15.7109375" style="818" customWidth="1"/>
    <col min="21" max="21" width="19.85546875" style="818" customWidth="1"/>
    <col min="22" max="22" width="20.140625" style="818" customWidth="1"/>
    <col min="23" max="23" width="14.42578125" style="818" customWidth="1"/>
    <col min="24" max="24" width="22.7109375" style="818" bestFit="1" customWidth="1"/>
    <col min="25" max="25" width="16.28515625" style="818" bestFit="1" customWidth="1"/>
    <col min="26" max="26" width="20.5703125" style="818" bestFit="1" customWidth="1"/>
    <col min="27" max="27" width="22.28515625" style="818" bestFit="1" customWidth="1"/>
    <col min="28" max="28" width="10.85546875" style="818" customWidth="1"/>
    <col min="29" max="29" width="9.5703125" style="818" customWidth="1"/>
    <col min="30" max="30" width="10.7109375" style="818" customWidth="1"/>
    <col min="31" max="16384" width="9.140625" style="818"/>
  </cols>
  <sheetData>
    <row r="1" spans="1:30" ht="23.25">
      <c r="A1" s="1110" t="s">
        <v>320</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row>
    <row r="2" spans="1:30" ht="75">
      <c r="A2" s="240" t="s">
        <v>196</v>
      </c>
      <c r="B2" s="240" t="s">
        <v>197</v>
      </c>
      <c r="C2" s="240" t="s">
        <v>198</v>
      </c>
      <c r="D2" s="404" t="s">
        <v>198</v>
      </c>
      <c r="E2" s="240" t="s">
        <v>199</v>
      </c>
      <c r="F2" s="404" t="s">
        <v>324</v>
      </c>
      <c r="G2" s="240" t="s">
        <v>200</v>
      </c>
      <c r="H2" s="240" t="s">
        <v>169</v>
      </c>
      <c r="I2" s="240" t="s">
        <v>170</v>
      </c>
      <c r="J2" s="240" t="s">
        <v>1809</v>
      </c>
      <c r="K2" s="240" t="s">
        <v>201</v>
      </c>
      <c r="L2" s="240" t="s">
        <v>202</v>
      </c>
      <c r="M2" s="240" t="s">
        <v>203</v>
      </c>
      <c r="N2" s="240" t="s">
        <v>204</v>
      </c>
      <c r="O2" s="240" t="s">
        <v>205</v>
      </c>
      <c r="P2" s="240" t="s">
        <v>206</v>
      </c>
      <c r="Q2" s="240" t="s">
        <v>207</v>
      </c>
      <c r="R2" s="240" t="s">
        <v>208</v>
      </c>
      <c r="S2" s="240" t="s">
        <v>209</v>
      </c>
      <c r="T2" s="240" t="s">
        <v>210</v>
      </c>
      <c r="U2" s="240" t="s">
        <v>211</v>
      </c>
      <c r="V2" s="240" t="s">
        <v>212</v>
      </c>
      <c r="W2" s="240" t="s">
        <v>213</v>
      </c>
      <c r="X2" s="240" t="s">
        <v>214</v>
      </c>
      <c r="Y2" s="240" t="s">
        <v>215</v>
      </c>
      <c r="Z2" s="240" t="s">
        <v>216</v>
      </c>
      <c r="AA2" s="241" t="s">
        <v>217</v>
      </c>
      <c r="AB2" s="240" t="s">
        <v>218</v>
      </c>
      <c r="AC2" s="240" t="s">
        <v>219</v>
      </c>
      <c r="AD2" s="240" t="s">
        <v>220</v>
      </c>
    </row>
    <row r="3" spans="1:30" s="249" customFormat="1" ht="35.1" customHeight="1">
      <c r="A3" s="242">
        <v>1</v>
      </c>
      <c r="B3" s="242" t="s">
        <v>334</v>
      </c>
      <c r="C3" s="242"/>
      <c r="D3" s="242" t="s">
        <v>334</v>
      </c>
      <c r="E3" s="242" t="s">
        <v>1967</v>
      </c>
      <c r="F3" s="243" t="s">
        <v>1009</v>
      </c>
      <c r="G3" s="243" t="s">
        <v>1009</v>
      </c>
      <c r="H3" s="244">
        <v>48</v>
      </c>
      <c r="I3" s="244">
        <v>1</v>
      </c>
      <c r="J3" s="244"/>
      <c r="K3" s="816" t="s">
        <v>2022</v>
      </c>
      <c r="L3" s="421" t="s">
        <v>2023</v>
      </c>
      <c r="M3" s="421">
        <v>48</v>
      </c>
      <c r="N3" s="244" t="s">
        <v>1968</v>
      </c>
      <c r="O3" s="246"/>
      <c r="P3" s="246"/>
      <c r="Q3" s="247"/>
      <c r="R3" s="247"/>
      <c r="S3" s="247"/>
      <c r="T3" s="247"/>
      <c r="U3" s="247"/>
      <c r="V3" s="247" t="s">
        <v>1972</v>
      </c>
      <c r="W3" s="247" t="s">
        <v>1973</v>
      </c>
      <c r="X3" s="243" t="s">
        <v>1974</v>
      </c>
      <c r="Y3" s="247" t="s">
        <v>1973</v>
      </c>
      <c r="Z3" s="242" t="s">
        <v>1973</v>
      </c>
      <c r="AA3" s="248" t="s">
        <v>1581</v>
      </c>
      <c r="AB3" s="242"/>
      <c r="AC3" s="242"/>
      <c r="AD3" s="242"/>
    </row>
    <row r="4" spans="1:30" s="249" customFormat="1" ht="35.1" customHeight="1">
      <c r="A4" s="242">
        <v>2</v>
      </c>
      <c r="B4" s="242" t="s">
        <v>334</v>
      </c>
      <c r="C4" s="242"/>
      <c r="D4" s="242" t="s">
        <v>334</v>
      </c>
      <c r="E4" s="242" t="s">
        <v>1967</v>
      </c>
      <c r="F4" s="243" t="s">
        <v>1009</v>
      </c>
      <c r="G4" s="243" t="s">
        <v>1009</v>
      </c>
      <c r="H4" s="244">
        <v>48</v>
      </c>
      <c r="I4" s="244">
        <v>1</v>
      </c>
      <c r="J4" s="244"/>
      <c r="K4" s="816" t="s">
        <v>1430</v>
      </c>
      <c r="L4" s="421" t="s">
        <v>2023</v>
      </c>
      <c r="M4" s="421">
        <v>58</v>
      </c>
      <c r="N4" s="244" t="s">
        <v>1968</v>
      </c>
      <c r="O4" s="246"/>
      <c r="P4" s="246"/>
      <c r="Q4" s="247"/>
      <c r="R4" s="247"/>
      <c r="S4" s="247"/>
      <c r="T4" s="247"/>
      <c r="U4" s="247"/>
      <c r="V4" s="247" t="s">
        <v>1972</v>
      </c>
      <c r="W4" s="247" t="s">
        <v>1973</v>
      </c>
      <c r="X4" s="243"/>
      <c r="Y4" s="247" t="s">
        <v>1973</v>
      </c>
      <c r="Z4" s="242" t="s">
        <v>1973</v>
      </c>
      <c r="AA4" s="248" t="s">
        <v>1581</v>
      </c>
      <c r="AB4" s="242"/>
      <c r="AC4" s="242"/>
      <c r="AD4" s="242"/>
    </row>
    <row r="5" spans="1:30" s="249" customFormat="1" ht="35.1" customHeight="1">
      <c r="A5" s="242">
        <v>3</v>
      </c>
      <c r="B5" s="242" t="s">
        <v>334</v>
      </c>
      <c r="C5" s="242"/>
      <c r="D5" s="242" t="s">
        <v>334</v>
      </c>
      <c r="E5" s="242" t="s">
        <v>1967</v>
      </c>
      <c r="F5" s="243" t="s">
        <v>1009</v>
      </c>
      <c r="G5" s="243" t="s">
        <v>1009</v>
      </c>
      <c r="H5" s="244">
        <v>48</v>
      </c>
      <c r="I5" s="244">
        <v>1</v>
      </c>
      <c r="J5" s="244"/>
      <c r="K5" s="816" t="s">
        <v>2024</v>
      </c>
      <c r="L5" s="421" t="s">
        <v>2025</v>
      </c>
      <c r="M5" s="421">
        <v>36</v>
      </c>
      <c r="N5" s="244" t="s">
        <v>1968</v>
      </c>
      <c r="O5" s="246"/>
      <c r="P5" s="246"/>
      <c r="Q5" s="247"/>
      <c r="R5" s="247"/>
      <c r="S5" s="247"/>
      <c r="T5" s="247"/>
      <c r="U5" s="247"/>
      <c r="V5" s="247" t="s">
        <v>1972</v>
      </c>
      <c r="W5" s="247" t="s">
        <v>1973</v>
      </c>
      <c r="X5" s="243"/>
      <c r="Y5" s="247" t="s">
        <v>1973</v>
      </c>
      <c r="Z5" s="242" t="s">
        <v>1973</v>
      </c>
      <c r="AA5" s="248" t="s">
        <v>1581</v>
      </c>
      <c r="AB5" s="242"/>
      <c r="AC5" s="242"/>
      <c r="AD5" s="242"/>
    </row>
    <row r="6" spans="1:30" s="249" customFormat="1" ht="35.1" customHeight="1">
      <c r="A6" s="242">
        <v>4</v>
      </c>
      <c r="B6" s="242" t="s">
        <v>334</v>
      </c>
      <c r="C6" s="242"/>
      <c r="D6" s="242" t="s">
        <v>334</v>
      </c>
      <c r="E6" s="242" t="s">
        <v>1967</v>
      </c>
      <c r="F6" s="243" t="s">
        <v>1009</v>
      </c>
      <c r="G6" s="243" t="s">
        <v>1009</v>
      </c>
      <c r="H6" s="244">
        <v>48</v>
      </c>
      <c r="I6" s="244">
        <v>3</v>
      </c>
      <c r="J6" s="244"/>
      <c r="K6" s="816" t="s">
        <v>1813</v>
      </c>
      <c r="L6" s="421" t="s">
        <v>1452</v>
      </c>
      <c r="M6" s="421">
        <v>41</v>
      </c>
      <c r="N6" s="244" t="s">
        <v>1968</v>
      </c>
      <c r="O6" s="246"/>
      <c r="P6" s="246"/>
      <c r="Q6" s="247"/>
      <c r="R6" s="247"/>
      <c r="S6" s="247"/>
      <c r="T6" s="247"/>
      <c r="U6" s="247"/>
      <c r="V6" s="247" t="s">
        <v>1972</v>
      </c>
      <c r="W6" s="247" t="s">
        <v>1973</v>
      </c>
      <c r="X6" s="243"/>
      <c r="Y6" s="247" t="s">
        <v>1973</v>
      </c>
      <c r="Z6" s="242" t="s">
        <v>1973</v>
      </c>
      <c r="AA6" s="248" t="s">
        <v>1581</v>
      </c>
      <c r="AB6" s="242"/>
      <c r="AC6" s="242"/>
      <c r="AD6" s="242"/>
    </row>
    <row r="7" spans="1:30" s="825" customFormat="1" ht="35.1" customHeight="1">
      <c r="A7" s="819"/>
      <c r="B7" s="819"/>
      <c r="C7" s="819"/>
      <c r="D7" s="819"/>
      <c r="E7" s="819"/>
      <c r="F7" s="820"/>
      <c r="G7" s="820"/>
      <c r="H7" s="819"/>
      <c r="I7" s="819"/>
      <c r="J7" s="819"/>
      <c r="K7" s="821"/>
      <c r="L7" s="822"/>
      <c r="M7" s="822"/>
      <c r="N7" s="819"/>
      <c r="O7" s="823"/>
      <c r="P7" s="823"/>
      <c r="Q7" s="819"/>
      <c r="R7" s="819"/>
      <c r="S7" s="819"/>
      <c r="T7" s="819"/>
      <c r="U7" s="819"/>
      <c r="V7" s="819"/>
      <c r="W7" s="819"/>
      <c r="X7" s="820"/>
      <c r="Y7" s="819"/>
      <c r="Z7" s="819"/>
      <c r="AA7" s="824"/>
      <c r="AB7" s="819"/>
      <c r="AC7" s="819"/>
      <c r="AD7" s="819"/>
    </row>
    <row r="8" spans="1:30" s="825" customFormat="1" ht="35.1" customHeight="1">
      <c r="A8" s="819"/>
      <c r="B8" s="819"/>
      <c r="C8" s="819"/>
      <c r="D8" s="819"/>
      <c r="E8" s="819"/>
      <c r="F8" s="820"/>
      <c r="G8" s="820"/>
      <c r="H8" s="819"/>
      <c r="I8" s="819"/>
      <c r="J8" s="819"/>
      <c r="K8" s="821"/>
      <c r="L8" s="822"/>
      <c r="M8" s="822"/>
      <c r="N8" s="819"/>
      <c r="O8" s="823"/>
      <c r="P8" s="823"/>
      <c r="Q8" s="819"/>
      <c r="R8" s="819"/>
      <c r="S8" s="819"/>
      <c r="T8" s="819"/>
      <c r="U8" s="819"/>
      <c r="V8" s="819"/>
      <c r="W8" s="819"/>
      <c r="X8" s="820"/>
      <c r="Y8" s="819"/>
      <c r="Z8" s="819"/>
      <c r="AA8" s="824"/>
      <c r="AB8" s="819"/>
      <c r="AC8" s="819"/>
      <c r="AD8" s="819"/>
    </row>
    <row r="9" spans="1:30" s="825" customFormat="1" ht="35.1" customHeight="1">
      <c r="A9" s="819"/>
      <c r="B9" s="819"/>
      <c r="C9" s="819"/>
      <c r="D9" s="819"/>
      <c r="E9" s="819"/>
      <c r="F9" s="820"/>
      <c r="G9" s="820"/>
      <c r="H9" s="819"/>
      <c r="I9" s="819"/>
      <c r="J9" s="819"/>
      <c r="K9" s="821"/>
      <c r="L9" s="822"/>
      <c r="M9" s="822"/>
      <c r="N9" s="819"/>
      <c r="O9" s="823"/>
      <c r="P9" s="823"/>
      <c r="Q9" s="819"/>
      <c r="R9" s="819"/>
      <c r="S9" s="819"/>
      <c r="T9" s="819"/>
      <c r="U9" s="819"/>
      <c r="V9" s="819"/>
      <c r="W9" s="819"/>
      <c r="X9" s="820"/>
      <c r="Y9" s="819"/>
      <c r="Z9" s="819"/>
      <c r="AA9" s="824"/>
      <c r="AB9" s="819"/>
      <c r="AC9" s="819"/>
      <c r="AD9" s="819"/>
    </row>
    <row r="10" spans="1:30" s="825" customFormat="1" ht="35.1" customHeight="1">
      <c r="A10" s="819"/>
      <c r="B10" s="819"/>
      <c r="C10" s="819"/>
      <c r="D10" s="819"/>
      <c r="E10" s="819"/>
      <c r="F10" s="820"/>
      <c r="G10" s="820"/>
      <c r="H10" s="819"/>
      <c r="I10" s="819"/>
      <c r="J10" s="819"/>
      <c r="K10" s="821"/>
      <c r="L10" s="822"/>
      <c r="M10" s="822"/>
      <c r="N10" s="819"/>
      <c r="O10" s="823"/>
      <c r="P10" s="823"/>
      <c r="Q10" s="819"/>
      <c r="R10" s="819"/>
      <c r="S10" s="819"/>
      <c r="T10" s="819"/>
      <c r="U10" s="819"/>
      <c r="V10" s="819"/>
      <c r="W10" s="819"/>
      <c r="X10" s="820"/>
      <c r="Y10" s="819"/>
      <c r="Z10" s="819"/>
      <c r="AA10" s="824"/>
      <c r="AB10" s="819"/>
      <c r="AC10" s="819"/>
      <c r="AD10" s="819"/>
    </row>
    <row r="11" spans="1:30" s="825" customFormat="1" ht="24.95" customHeight="1">
      <c r="A11" s="819"/>
      <c r="B11" s="819"/>
      <c r="C11" s="819"/>
      <c r="D11" s="819"/>
      <c r="E11" s="819"/>
      <c r="F11" s="820"/>
      <c r="G11" s="820"/>
      <c r="H11" s="819"/>
      <c r="I11" s="819"/>
      <c r="J11" s="819"/>
      <c r="K11" s="826"/>
      <c r="L11" s="827"/>
      <c r="M11" s="827"/>
      <c r="N11" s="819"/>
      <c r="O11" s="823"/>
      <c r="P11" s="823"/>
      <c r="Q11" s="819"/>
      <c r="V11" s="819"/>
      <c r="W11" s="819"/>
      <c r="X11" s="827"/>
      <c r="Y11" s="819"/>
      <c r="Z11" s="819"/>
      <c r="AA11" s="824"/>
    </row>
    <row r="12" spans="1:30" s="832" customFormat="1" ht="35.1" customHeight="1">
      <c r="A12" s="819"/>
      <c r="B12" s="819"/>
      <c r="C12" s="819"/>
      <c r="D12" s="819"/>
      <c r="E12" s="819"/>
      <c r="F12" s="820"/>
      <c r="G12" s="820"/>
      <c r="H12" s="819"/>
      <c r="I12" s="819"/>
      <c r="J12" s="828"/>
      <c r="K12" s="829"/>
      <c r="L12" s="830"/>
      <c r="M12" s="830"/>
      <c r="N12" s="819"/>
      <c r="O12" s="823"/>
      <c r="P12" s="823"/>
      <c r="Q12" s="819"/>
      <c r="R12" s="831"/>
      <c r="S12" s="830"/>
      <c r="T12" s="830"/>
      <c r="U12" s="830"/>
      <c r="V12" s="819"/>
      <c r="W12" s="819"/>
      <c r="X12" s="830"/>
      <c r="Y12" s="819"/>
      <c r="Z12" s="819"/>
      <c r="AA12" s="824"/>
      <c r="AB12" s="830"/>
      <c r="AC12" s="830"/>
      <c r="AD12" s="830"/>
    </row>
    <row r="13" spans="1:30" s="832" customFormat="1" ht="35.1" customHeight="1">
      <c r="A13" s="819"/>
      <c r="B13" s="819"/>
      <c r="C13" s="819"/>
      <c r="D13" s="819"/>
      <c r="E13" s="819"/>
      <c r="F13" s="820"/>
      <c r="G13" s="820"/>
      <c r="H13" s="819"/>
      <c r="I13" s="819"/>
      <c r="J13" s="828"/>
      <c r="K13" s="829"/>
      <c r="L13" s="830"/>
      <c r="M13" s="830"/>
      <c r="N13" s="819"/>
      <c r="O13" s="823"/>
      <c r="P13" s="823"/>
      <c r="Q13" s="819"/>
      <c r="R13" s="831"/>
      <c r="S13" s="830"/>
      <c r="T13" s="830"/>
      <c r="U13" s="830"/>
      <c r="V13" s="819"/>
      <c r="W13" s="819"/>
      <c r="X13" s="830"/>
      <c r="Y13" s="819"/>
      <c r="Z13" s="819"/>
      <c r="AA13" s="824"/>
      <c r="AB13" s="830"/>
      <c r="AC13" s="830"/>
      <c r="AD13" s="830"/>
    </row>
    <row r="14" spans="1:30" s="832" customFormat="1" ht="35.1" customHeight="1">
      <c r="A14" s="819"/>
      <c r="B14" s="819"/>
      <c r="C14" s="819"/>
      <c r="D14" s="819"/>
      <c r="E14" s="819"/>
      <c r="F14" s="820"/>
      <c r="G14" s="820"/>
      <c r="H14" s="819"/>
      <c r="I14" s="819"/>
      <c r="J14" s="833"/>
      <c r="K14" s="830"/>
      <c r="L14" s="830"/>
      <c r="M14" s="830"/>
      <c r="N14" s="819"/>
      <c r="O14" s="823"/>
      <c r="P14" s="823"/>
      <c r="Q14" s="819"/>
      <c r="R14" s="831"/>
      <c r="S14" s="830"/>
      <c r="T14" s="830"/>
      <c r="U14" s="830"/>
      <c r="V14" s="819"/>
      <c r="W14" s="819"/>
      <c r="X14" s="830"/>
      <c r="Y14" s="819"/>
      <c r="Z14" s="819"/>
      <c r="AA14" s="824"/>
      <c r="AB14" s="830"/>
      <c r="AC14" s="830"/>
      <c r="AD14" s="830"/>
    </row>
    <row r="15" spans="1:30" s="832" customFormat="1" ht="35.1" customHeight="1">
      <c r="A15" s="819"/>
      <c r="B15" s="819"/>
      <c r="C15" s="819"/>
      <c r="D15" s="819"/>
      <c r="E15" s="819"/>
      <c r="F15" s="820"/>
      <c r="G15" s="820"/>
      <c r="H15" s="819"/>
      <c r="I15" s="819"/>
      <c r="J15" s="833"/>
      <c r="K15" s="830"/>
      <c r="L15" s="830"/>
      <c r="M15" s="830"/>
      <c r="N15" s="819"/>
      <c r="O15" s="823"/>
      <c r="P15" s="823"/>
      <c r="Q15" s="819"/>
      <c r="R15" s="831"/>
      <c r="S15" s="830"/>
      <c r="T15" s="830"/>
      <c r="U15" s="830"/>
      <c r="V15" s="819"/>
      <c r="W15" s="819"/>
      <c r="X15" s="830"/>
      <c r="Y15" s="819"/>
      <c r="Z15" s="819"/>
      <c r="AA15" s="824"/>
      <c r="AB15" s="830"/>
      <c r="AC15" s="830"/>
      <c r="AD15" s="834"/>
    </row>
    <row r="16" spans="1:30" s="832" customFormat="1" ht="35.1" customHeight="1">
      <c r="A16" s="819"/>
      <c r="B16" s="819"/>
      <c r="C16" s="819"/>
      <c r="D16" s="819"/>
      <c r="E16" s="819"/>
      <c r="F16" s="820"/>
      <c r="G16" s="820"/>
      <c r="H16" s="819"/>
      <c r="I16" s="819"/>
      <c r="J16" s="833"/>
      <c r="K16" s="834"/>
      <c r="L16" s="834"/>
      <c r="M16" s="834"/>
      <c r="N16" s="819"/>
      <c r="O16" s="823"/>
      <c r="P16" s="823"/>
      <c r="Q16" s="819"/>
      <c r="R16" s="831"/>
      <c r="S16" s="830"/>
      <c r="T16" s="830"/>
      <c r="U16" s="830"/>
      <c r="V16" s="819"/>
      <c r="W16" s="819"/>
      <c r="X16" s="834"/>
      <c r="Y16" s="819"/>
      <c r="Z16" s="819"/>
      <c r="AA16" s="824"/>
      <c r="AB16" s="830"/>
      <c r="AC16" s="830"/>
      <c r="AD16" s="834"/>
    </row>
    <row r="17" spans="1:30" s="832" customFormat="1" ht="35.1" customHeight="1">
      <c r="A17" s="819"/>
      <c r="B17" s="819"/>
      <c r="C17" s="819"/>
      <c r="D17" s="819"/>
      <c r="E17" s="819"/>
      <c r="F17" s="820"/>
      <c r="G17" s="820"/>
      <c r="H17" s="819"/>
      <c r="I17" s="819"/>
      <c r="J17" s="833"/>
      <c r="K17" s="834"/>
      <c r="L17" s="834"/>
      <c r="M17" s="830"/>
      <c r="N17" s="819"/>
      <c r="O17" s="823"/>
      <c r="P17" s="823"/>
      <c r="Q17" s="819"/>
      <c r="R17" s="831"/>
      <c r="S17" s="830"/>
      <c r="T17" s="830"/>
      <c r="U17" s="830"/>
      <c r="V17" s="819"/>
      <c r="W17" s="819"/>
      <c r="X17" s="834"/>
      <c r="Y17" s="819"/>
      <c r="Z17" s="819"/>
      <c r="AA17" s="824"/>
      <c r="AB17" s="830"/>
      <c r="AC17" s="830"/>
      <c r="AD17" s="834"/>
    </row>
    <row r="18" spans="1:30" s="832" customFormat="1" ht="35.1" customHeight="1">
      <c r="A18" s="819"/>
      <c r="B18" s="819"/>
      <c r="C18" s="819"/>
      <c r="D18" s="819"/>
      <c r="E18" s="819"/>
      <c r="F18" s="820"/>
      <c r="G18" s="820"/>
      <c r="H18" s="819"/>
      <c r="I18" s="819"/>
      <c r="J18" s="833"/>
      <c r="K18" s="834"/>
      <c r="L18" s="830"/>
      <c r="M18" s="830"/>
      <c r="N18" s="819"/>
      <c r="O18" s="823"/>
      <c r="P18" s="823"/>
      <c r="Q18" s="819"/>
      <c r="R18" s="831"/>
      <c r="S18" s="830"/>
      <c r="T18" s="830"/>
      <c r="U18" s="830"/>
      <c r="V18" s="819"/>
      <c r="W18" s="819"/>
      <c r="X18" s="830"/>
      <c r="Y18" s="819"/>
      <c r="Z18" s="819"/>
      <c r="AA18" s="824"/>
      <c r="AB18" s="830"/>
      <c r="AC18" s="830"/>
      <c r="AD18" s="834"/>
    </row>
    <row r="19" spans="1:30" s="832" customFormat="1" ht="35.1" customHeight="1">
      <c r="A19" s="819"/>
      <c r="B19" s="819"/>
      <c r="C19" s="819"/>
      <c r="D19" s="819"/>
      <c r="E19" s="819"/>
      <c r="F19" s="820"/>
      <c r="G19" s="820"/>
      <c r="H19" s="819"/>
      <c r="I19" s="819"/>
      <c r="J19" s="833"/>
      <c r="K19" s="834"/>
      <c r="L19" s="830"/>
      <c r="M19" s="830"/>
      <c r="N19" s="819"/>
      <c r="O19" s="823"/>
      <c r="P19" s="823"/>
      <c r="Q19" s="819"/>
      <c r="R19" s="831"/>
      <c r="S19" s="830"/>
      <c r="T19" s="830"/>
      <c r="U19" s="830"/>
      <c r="V19" s="819"/>
      <c r="W19" s="819"/>
      <c r="X19" s="830"/>
      <c r="Y19" s="819"/>
      <c r="Z19" s="819"/>
      <c r="AA19" s="824"/>
      <c r="AB19" s="830"/>
      <c r="AC19" s="830"/>
      <c r="AD19" s="834"/>
    </row>
    <row r="20" spans="1:30" s="832" customFormat="1" ht="35.1" customHeight="1">
      <c r="A20" s="819"/>
      <c r="B20" s="819"/>
      <c r="C20" s="819"/>
      <c r="D20" s="819"/>
      <c r="E20" s="819"/>
      <c r="F20" s="820"/>
      <c r="G20" s="820"/>
      <c r="H20" s="819"/>
      <c r="I20" s="819"/>
      <c r="J20" s="833"/>
      <c r="K20" s="834"/>
      <c r="L20" s="830"/>
      <c r="M20" s="830"/>
      <c r="N20" s="819"/>
      <c r="O20" s="823"/>
      <c r="P20" s="823"/>
      <c r="Q20" s="819"/>
      <c r="R20" s="831"/>
      <c r="S20" s="830"/>
      <c r="T20" s="830"/>
      <c r="U20" s="830"/>
      <c r="V20" s="819"/>
      <c r="W20" s="819"/>
      <c r="X20" s="830"/>
      <c r="Y20" s="819"/>
      <c r="Z20" s="819"/>
      <c r="AA20" s="824"/>
      <c r="AB20" s="830"/>
      <c r="AC20" s="830"/>
      <c r="AD20" s="834"/>
    </row>
    <row r="21" spans="1:30" s="832" customFormat="1" ht="35.1" customHeight="1">
      <c r="A21" s="819"/>
      <c r="B21" s="819"/>
      <c r="C21" s="819"/>
      <c r="D21" s="819"/>
      <c r="E21" s="819"/>
      <c r="F21" s="820"/>
      <c r="G21" s="820"/>
      <c r="H21" s="819"/>
      <c r="I21" s="819"/>
      <c r="J21" s="833"/>
      <c r="K21" s="834"/>
      <c r="L21" s="830"/>
      <c r="M21" s="830"/>
      <c r="N21" s="819"/>
      <c r="O21" s="823"/>
      <c r="P21" s="823"/>
      <c r="Q21" s="819"/>
      <c r="R21" s="831"/>
      <c r="S21" s="830"/>
      <c r="T21" s="830"/>
      <c r="U21" s="830"/>
      <c r="V21" s="819"/>
      <c r="W21" s="819"/>
      <c r="X21" s="830"/>
      <c r="Y21" s="819"/>
      <c r="Z21" s="819"/>
      <c r="AA21" s="824"/>
      <c r="AB21" s="830"/>
      <c r="AC21" s="830"/>
      <c r="AD21" s="834"/>
    </row>
    <row r="22" spans="1:30" s="832" customFormat="1" ht="35.1" customHeight="1">
      <c r="A22" s="819"/>
      <c r="B22" s="819"/>
      <c r="C22" s="819"/>
      <c r="D22" s="819"/>
      <c r="E22" s="819"/>
      <c r="F22" s="820"/>
      <c r="G22" s="820"/>
      <c r="H22" s="819"/>
      <c r="I22" s="819"/>
      <c r="J22" s="833"/>
      <c r="K22" s="834"/>
      <c r="L22" s="834"/>
      <c r="M22" s="830"/>
      <c r="N22" s="819"/>
      <c r="O22" s="823"/>
      <c r="P22" s="823"/>
      <c r="Q22" s="819"/>
      <c r="R22" s="831"/>
      <c r="S22" s="830"/>
      <c r="T22" s="830"/>
      <c r="U22" s="830"/>
      <c r="V22" s="819"/>
      <c r="W22" s="819"/>
      <c r="X22" s="834"/>
      <c r="Y22" s="819"/>
      <c r="Z22" s="819"/>
      <c r="AA22" s="824"/>
      <c r="AB22" s="830"/>
      <c r="AC22" s="830"/>
      <c r="AD22" s="834"/>
    </row>
    <row r="23" spans="1:30" s="832" customFormat="1" ht="35.1" customHeight="1">
      <c r="A23" s="819"/>
      <c r="B23" s="819"/>
      <c r="C23" s="819"/>
      <c r="D23" s="819"/>
      <c r="E23" s="819"/>
      <c r="F23" s="820"/>
      <c r="G23" s="820"/>
      <c r="H23" s="819"/>
      <c r="I23" s="819"/>
      <c r="J23" s="833"/>
      <c r="K23" s="834"/>
      <c r="L23" s="830"/>
      <c r="M23" s="830"/>
      <c r="N23" s="819"/>
      <c r="O23" s="823"/>
      <c r="P23" s="823"/>
      <c r="Q23" s="819"/>
      <c r="R23" s="831"/>
      <c r="S23" s="830"/>
      <c r="T23" s="830"/>
      <c r="U23" s="830"/>
      <c r="V23" s="819"/>
      <c r="W23" s="819"/>
      <c r="X23" s="830"/>
      <c r="Y23" s="819"/>
      <c r="Z23" s="819"/>
      <c r="AA23" s="824"/>
      <c r="AB23" s="830"/>
      <c r="AC23" s="830"/>
      <c r="AD23" s="834"/>
    </row>
    <row r="24" spans="1:30" s="832" customFormat="1" ht="35.1" customHeight="1">
      <c r="A24" s="819"/>
      <c r="B24" s="819"/>
      <c r="C24" s="819"/>
      <c r="D24" s="819"/>
      <c r="E24" s="819"/>
      <c r="F24" s="820"/>
      <c r="G24" s="820"/>
      <c r="H24" s="819"/>
      <c r="I24" s="819"/>
      <c r="J24" s="833"/>
      <c r="K24" s="834"/>
      <c r="L24" s="834"/>
      <c r="M24" s="830"/>
      <c r="N24" s="819"/>
      <c r="O24" s="823"/>
      <c r="P24" s="823"/>
      <c r="Q24" s="819"/>
      <c r="R24" s="831"/>
      <c r="S24" s="830"/>
      <c r="T24" s="830"/>
      <c r="U24" s="830"/>
      <c r="V24" s="819"/>
      <c r="W24" s="819"/>
      <c r="X24" s="834"/>
      <c r="Y24" s="819"/>
      <c r="Z24" s="819"/>
      <c r="AA24" s="824"/>
      <c r="AB24" s="830"/>
      <c r="AC24" s="830"/>
      <c r="AD24" s="834"/>
    </row>
    <row r="25" spans="1:30" s="832" customFormat="1" ht="35.1" customHeight="1">
      <c r="A25" s="819"/>
      <c r="B25" s="819"/>
      <c r="C25" s="819"/>
      <c r="D25" s="819"/>
      <c r="E25" s="819"/>
      <c r="F25" s="820"/>
      <c r="G25" s="820"/>
      <c r="H25" s="819"/>
      <c r="I25" s="819"/>
      <c r="J25" s="833"/>
      <c r="K25" s="830"/>
      <c r="L25" s="830"/>
      <c r="M25" s="830"/>
      <c r="N25" s="819"/>
      <c r="O25" s="823"/>
      <c r="P25" s="823"/>
      <c r="Q25" s="819"/>
      <c r="R25" s="831"/>
      <c r="S25" s="830"/>
      <c r="T25" s="830"/>
      <c r="U25" s="830"/>
      <c r="V25" s="819"/>
      <c r="W25" s="819"/>
      <c r="X25" s="830"/>
      <c r="Y25" s="819"/>
      <c r="Z25" s="819"/>
      <c r="AA25" s="824"/>
      <c r="AB25" s="830"/>
      <c r="AC25" s="830"/>
      <c r="AD25" s="830"/>
    </row>
    <row r="26" spans="1:30" s="832" customFormat="1" ht="35.1" customHeight="1">
      <c r="A26" s="819"/>
      <c r="B26" s="819"/>
      <c r="C26" s="819"/>
      <c r="D26" s="819"/>
      <c r="E26" s="819"/>
      <c r="F26" s="820"/>
      <c r="G26" s="820"/>
      <c r="H26" s="819"/>
      <c r="I26" s="819"/>
      <c r="J26" s="833"/>
      <c r="K26" s="830"/>
      <c r="L26" s="830"/>
      <c r="M26" s="830"/>
      <c r="N26" s="819"/>
      <c r="O26" s="823"/>
      <c r="P26" s="823"/>
      <c r="Q26" s="819"/>
      <c r="R26" s="831"/>
      <c r="S26" s="830"/>
      <c r="T26" s="830"/>
      <c r="U26" s="830"/>
      <c r="V26" s="819"/>
      <c r="W26" s="819"/>
      <c r="X26" s="830"/>
      <c r="Y26" s="819"/>
      <c r="Z26" s="819"/>
      <c r="AA26" s="824"/>
      <c r="AB26" s="830"/>
      <c r="AC26" s="830"/>
      <c r="AD26" s="830"/>
    </row>
    <row r="27" spans="1:30" s="832" customFormat="1" ht="35.1" customHeight="1">
      <c r="A27" s="819"/>
      <c r="B27" s="819"/>
      <c r="C27" s="819"/>
      <c r="D27" s="819"/>
      <c r="E27" s="819"/>
      <c r="F27" s="820"/>
      <c r="G27" s="820"/>
      <c r="H27" s="819"/>
      <c r="I27" s="819"/>
      <c r="J27" s="833"/>
      <c r="K27" s="830"/>
      <c r="L27" s="830"/>
      <c r="M27" s="830"/>
      <c r="N27" s="819"/>
      <c r="O27" s="823"/>
      <c r="P27" s="823"/>
      <c r="Q27" s="819"/>
      <c r="R27" s="831"/>
      <c r="S27" s="830"/>
      <c r="T27" s="830"/>
      <c r="U27" s="830"/>
      <c r="V27" s="819"/>
      <c r="W27" s="819"/>
      <c r="X27" s="830"/>
      <c r="Y27" s="819"/>
      <c r="Z27" s="819"/>
      <c r="AA27" s="824"/>
      <c r="AB27" s="830"/>
      <c r="AC27" s="830"/>
      <c r="AD27" s="830"/>
    </row>
    <row r="28" spans="1:30" s="832" customFormat="1" ht="35.1" customHeight="1">
      <c r="A28" s="819"/>
      <c r="B28" s="819"/>
      <c r="C28" s="819"/>
      <c r="D28" s="819"/>
      <c r="E28" s="819"/>
      <c r="F28" s="820"/>
      <c r="G28" s="820"/>
      <c r="H28" s="819"/>
      <c r="I28" s="819"/>
      <c r="J28" s="833"/>
      <c r="K28" s="830"/>
      <c r="L28" s="830"/>
      <c r="M28" s="830"/>
      <c r="N28" s="819"/>
      <c r="O28" s="823"/>
      <c r="P28" s="823"/>
      <c r="Q28" s="819"/>
      <c r="R28" s="831"/>
      <c r="S28" s="830"/>
      <c r="T28" s="830"/>
      <c r="U28" s="830"/>
      <c r="V28" s="819"/>
      <c r="W28" s="819"/>
      <c r="X28" s="830"/>
      <c r="Y28" s="819"/>
      <c r="Z28" s="819"/>
      <c r="AA28" s="824"/>
      <c r="AB28" s="830"/>
      <c r="AC28" s="830"/>
      <c r="AD28" s="830"/>
    </row>
    <row r="29" spans="1:30" s="832" customFormat="1" ht="35.1" customHeight="1">
      <c r="A29" s="819"/>
      <c r="B29" s="819"/>
      <c r="C29" s="819"/>
      <c r="D29" s="819"/>
      <c r="E29" s="819"/>
      <c r="F29" s="820"/>
      <c r="G29" s="820"/>
      <c r="H29" s="819"/>
      <c r="I29" s="819"/>
      <c r="J29" s="833"/>
      <c r="K29" s="830"/>
      <c r="L29" s="830"/>
      <c r="M29" s="830"/>
      <c r="N29" s="819"/>
      <c r="O29" s="823"/>
      <c r="P29" s="823"/>
      <c r="Q29" s="819"/>
      <c r="R29" s="831"/>
      <c r="S29" s="830"/>
      <c r="T29" s="830"/>
      <c r="U29" s="830"/>
      <c r="V29" s="819"/>
      <c r="W29" s="819"/>
      <c r="X29" s="830"/>
      <c r="Y29" s="819"/>
      <c r="Z29" s="819"/>
      <c r="AA29" s="824"/>
      <c r="AB29" s="830"/>
      <c r="AC29" s="830"/>
      <c r="AD29" s="830"/>
    </row>
    <row r="30" spans="1:30" s="832" customFormat="1" ht="35.1" customHeight="1">
      <c r="A30" s="819"/>
      <c r="B30" s="819"/>
      <c r="C30" s="819"/>
      <c r="D30" s="819"/>
      <c r="E30" s="819"/>
      <c r="F30" s="820"/>
      <c r="G30" s="820"/>
      <c r="H30" s="819"/>
      <c r="I30" s="819"/>
      <c r="J30" s="833"/>
      <c r="K30" s="830"/>
      <c r="L30" s="830"/>
      <c r="M30" s="830"/>
      <c r="N30" s="819"/>
      <c r="O30" s="823"/>
      <c r="P30" s="823"/>
      <c r="Q30" s="819"/>
      <c r="R30" s="831"/>
      <c r="S30" s="830"/>
      <c r="T30" s="830"/>
      <c r="U30" s="830"/>
      <c r="V30" s="819"/>
      <c r="W30" s="819"/>
      <c r="X30" s="830"/>
      <c r="Y30" s="819"/>
      <c r="Z30" s="819"/>
      <c r="AA30" s="824"/>
      <c r="AB30" s="830"/>
      <c r="AC30" s="830"/>
      <c r="AD30" s="830"/>
    </row>
    <row r="31" spans="1:30" s="832" customFormat="1" ht="35.1" customHeight="1">
      <c r="A31" s="819"/>
      <c r="B31" s="819"/>
      <c r="C31" s="819"/>
      <c r="D31" s="819"/>
      <c r="E31" s="819"/>
      <c r="F31" s="820"/>
      <c r="G31" s="820"/>
      <c r="H31" s="819"/>
      <c r="I31" s="819"/>
      <c r="J31" s="833"/>
      <c r="K31" s="830"/>
      <c r="L31" s="830"/>
      <c r="M31" s="830"/>
      <c r="N31" s="819"/>
      <c r="O31" s="823"/>
      <c r="P31" s="823"/>
      <c r="Q31" s="819"/>
      <c r="R31" s="831"/>
      <c r="S31" s="830"/>
      <c r="T31" s="830"/>
      <c r="U31" s="830"/>
      <c r="V31" s="819"/>
      <c r="W31" s="819"/>
      <c r="X31" s="830"/>
      <c r="Y31" s="819"/>
      <c r="Z31" s="819"/>
      <c r="AA31" s="824"/>
      <c r="AB31" s="830"/>
      <c r="AC31" s="830"/>
      <c r="AD31" s="830"/>
    </row>
    <row r="32" spans="1:30" s="832" customFormat="1" ht="35.1" customHeight="1">
      <c r="A32" s="819"/>
      <c r="B32" s="819"/>
      <c r="C32" s="819"/>
      <c r="D32" s="819"/>
      <c r="E32" s="819"/>
      <c r="F32" s="820"/>
      <c r="G32" s="820"/>
      <c r="H32" s="819"/>
      <c r="I32" s="819"/>
      <c r="J32" s="833"/>
      <c r="K32" s="830"/>
      <c r="L32" s="830"/>
      <c r="M32" s="830"/>
      <c r="N32" s="819"/>
      <c r="O32" s="823"/>
      <c r="P32" s="823"/>
      <c r="Q32" s="819"/>
      <c r="R32" s="831"/>
      <c r="S32" s="830"/>
      <c r="T32" s="830"/>
      <c r="U32" s="830"/>
      <c r="V32" s="819"/>
      <c r="W32" s="819"/>
      <c r="X32" s="830"/>
      <c r="Y32" s="819"/>
      <c r="Z32" s="819"/>
      <c r="AA32" s="824"/>
      <c r="AB32" s="830"/>
      <c r="AC32" s="830"/>
      <c r="AD32" s="830"/>
    </row>
    <row r="33" spans="1:30" s="832" customFormat="1" ht="35.1" customHeight="1">
      <c r="A33" s="819"/>
      <c r="B33" s="819"/>
      <c r="C33" s="819"/>
      <c r="D33" s="819"/>
      <c r="E33" s="819"/>
      <c r="F33" s="820"/>
      <c r="G33" s="820"/>
      <c r="H33" s="819"/>
      <c r="I33" s="819"/>
      <c r="J33" s="828"/>
      <c r="K33" s="835"/>
      <c r="L33" s="835"/>
      <c r="M33" s="836"/>
      <c r="N33" s="819"/>
      <c r="O33" s="823"/>
      <c r="P33" s="823"/>
      <c r="Q33" s="819"/>
      <c r="R33" s="831"/>
      <c r="S33" s="830"/>
      <c r="T33" s="830"/>
      <c r="U33" s="830"/>
      <c r="V33" s="819"/>
      <c r="W33" s="819"/>
      <c r="X33" s="835"/>
      <c r="Y33" s="819"/>
      <c r="Z33" s="819"/>
      <c r="AA33" s="824"/>
      <c r="AB33" s="830"/>
      <c r="AC33" s="830"/>
      <c r="AD33" s="837"/>
    </row>
    <row r="34" spans="1:30" s="832" customFormat="1" ht="35.1" customHeight="1">
      <c r="A34" s="819"/>
      <c r="B34" s="819"/>
      <c r="C34" s="819"/>
      <c r="D34" s="819"/>
      <c r="E34" s="819"/>
      <c r="F34" s="820"/>
      <c r="G34" s="820"/>
      <c r="H34" s="819"/>
      <c r="I34" s="819"/>
      <c r="J34" s="828"/>
      <c r="K34" s="835"/>
      <c r="L34" s="835"/>
      <c r="M34" s="836"/>
      <c r="N34" s="819"/>
      <c r="O34" s="823"/>
      <c r="P34" s="823"/>
      <c r="Q34" s="819"/>
      <c r="R34" s="831"/>
      <c r="S34" s="830"/>
      <c r="T34" s="830"/>
      <c r="U34" s="830"/>
      <c r="V34" s="819"/>
      <c r="W34" s="819"/>
      <c r="X34" s="835"/>
      <c r="Y34" s="819"/>
      <c r="Z34" s="819"/>
      <c r="AA34" s="824"/>
      <c r="AB34" s="830"/>
      <c r="AC34" s="830"/>
      <c r="AD34" s="837"/>
    </row>
    <row r="35" spans="1:30" s="832" customFormat="1" ht="35.1" customHeight="1">
      <c r="A35" s="819"/>
      <c r="B35" s="819"/>
      <c r="C35" s="819"/>
      <c r="D35" s="819"/>
      <c r="E35" s="819"/>
      <c r="F35" s="820"/>
      <c r="G35" s="820"/>
      <c r="H35" s="819"/>
      <c r="I35" s="819"/>
      <c r="J35" s="828"/>
      <c r="K35" s="835"/>
      <c r="L35" s="835"/>
      <c r="M35" s="836"/>
      <c r="N35" s="819"/>
      <c r="O35" s="823"/>
      <c r="P35" s="823"/>
      <c r="Q35" s="819"/>
      <c r="R35" s="831"/>
      <c r="S35" s="830"/>
      <c r="T35" s="830"/>
      <c r="U35" s="830"/>
      <c r="V35" s="819"/>
      <c r="W35" s="819"/>
      <c r="X35" s="835"/>
      <c r="Y35" s="819"/>
      <c r="Z35" s="819"/>
      <c r="AA35" s="824"/>
      <c r="AB35" s="830"/>
      <c r="AC35" s="830"/>
      <c r="AD35" s="837"/>
    </row>
    <row r="36" spans="1:30" s="832" customFormat="1" ht="35.1" customHeight="1">
      <c r="A36" s="819"/>
      <c r="B36" s="819"/>
      <c r="C36" s="819"/>
      <c r="D36" s="819"/>
      <c r="E36" s="819"/>
      <c r="F36" s="820"/>
      <c r="G36" s="820"/>
      <c r="H36" s="819"/>
      <c r="I36" s="819"/>
      <c r="J36" s="828"/>
      <c r="K36" s="835"/>
      <c r="L36" s="835"/>
      <c r="M36" s="836"/>
      <c r="N36" s="819"/>
      <c r="O36" s="823"/>
      <c r="P36" s="823"/>
      <c r="Q36" s="819"/>
      <c r="R36" s="831"/>
      <c r="S36" s="830"/>
      <c r="T36" s="830"/>
      <c r="U36" s="830"/>
      <c r="V36" s="819"/>
      <c r="W36" s="819"/>
      <c r="X36" s="835"/>
      <c r="Y36" s="819"/>
      <c r="Z36" s="819"/>
      <c r="AA36" s="824"/>
      <c r="AB36" s="830"/>
      <c r="AC36" s="830"/>
      <c r="AD36" s="837"/>
    </row>
    <row r="37" spans="1:30" s="832" customFormat="1" ht="35.1" customHeight="1">
      <c r="A37" s="819"/>
      <c r="B37" s="819"/>
      <c r="C37" s="819"/>
      <c r="D37" s="819"/>
      <c r="E37" s="819"/>
      <c r="F37" s="820"/>
      <c r="G37" s="820"/>
      <c r="H37" s="819"/>
      <c r="I37" s="819"/>
      <c r="J37" s="828"/>
      <c r="K37" s="835"/>
      <c r="L37" s="835"/>
      <c r="M37" s="836"/>
      <c r="N37" s="819"/>
      <c r="O37" s="823"/>
      <c r="P37" s="823"/>
      <c r="Q37" s="819"/>
      <c r="R37" s="831"/>
      <c r="S37" s="830"/>
      <c r="T37" s="830"/>
      <c r="U37" s="830"/>
      <c r="V37" s="819"/>
      <c r="W37" s="819"/>
      <c r="X37" s="835"/>
      <c r="Y37" s="819"/>
      <c r="Z37" s="819"/>
      <c r="AA37" s="824"/>
      <c r="AB37" s="830"/>
      <c r="AC37" s="830"/>
      <c r="AD37" s="837"/>
    </row>
    <row r="38" spans="1:30" s="832" customFormat="1" ht="35.1" customHeight="1">
      <c r="A38" s="819"/>
      <c r="B38" s="819"/>
      <c r="C38" s="819"/>
      <c r="D38" s="819"/>
      <c r="E38" s="819"/>
      <c r="F38" s="820"/>
      <c r="G38" s="820"/>
      <c r="H38" s="819"/>
      <c r="I38" s="819"/>
      <c r="J38" s="828"/>
      <c r="K38" s="835"/>
      <c r="L38" s="835"/>
      <c r="M38" s="836"/>
      <c r="N38" s="819"/>
      <c r="O38" s="823"/>
      <c r="P38" s="823"/>
      <c r="Q38" s="819"/>
      <c r="R38" s="831"/>
      <c r="S38" s="830"/>
      <c r="T38" s="830"/>
      <c r="U38" s="830"/>
      <c r="V38" s="819"/>
      <c r="W38" s="819"/>
      <c r="X38" s="835"/>
      <c r="Y38" s="819"/>
      <c r="Z38" s="819"/>
      <c r="AA38" s="824"/>
      <c r="AB38" s="830"/>
      <c r="AC38" s="830"/>
      <c r="AD38" s="837"/>
    </row>
    <row r="39" spans="1:30" s="832" customFormat="1" ht="35.1" customHeight="1">
      <c r="A39" s="819"/>
      <c r="B39" s="819"/>
      <c r="C39" s="819"/>
      <c r="D39" s="819"/>
      <c r="E39" s="819"/>
      <c r="F39" s="820"/>
      <c r="G39" s="820"/>
      <c r="H39" s="819"/>
      <c r="I39" s="819"/>
      <c r="J39" s="828"/>
      <c r="K39" s="835"/>
      <c r="L39" s="835"/>
      <c r="M39" s="836"/>
      <c r="N39" s="819"/>
      <c r="O39" s="823"/>
      <c r="P39" s="823"/>
      <c r="Q39" s="819"/>
      <c r="R39" s="831"/>
      <c r="S39" s="830"/>
      <c r="T39" s="830"/>
      <c r="U39" s="830"/>
      <c r="V39" s="819"/>
      <c r="W39" s="819"/>
      <c r="X39" s="835"/>
      <c r="Y39" s="819"/>
      <c r="Z39" s="819"/>
      <c r="AA39" s="824"/>
      <c r="AB39" s="830"/>
      <c r="AC39" s="830"/>
      <c r="AD39" s="837"/>
    </row>
    <row r="40" spans="1:30" s="832" customFormat="1" ht="35.1" customHeight="1">
      <c r="A40" s="819"/>
      <c r="B40" s="819"/>
      <c r="C40" s="819"/>
      <c r="D40" s="819"/>
      <c r="E40" s="819"/>
      <c r="F40" s="820"/>
      <c r="G40" s="820"/>
      <c r="H40" s="819"/>
      <c r="I40" s="819"/>
      <c r="J40" s="828"/>
      <c r="K40" s="835"/>
      <c r="L40" s="835"/>
      <c r="M40" s="836"/>
      <c r="N40" s="819"/>
      <c r="O40" s="823"/>
      <c r="P40" s="823"/>
      <c r="Q40" s="819"/>
      <c r="R40" s="831"/>
      <c r="S40" s="830"/>
      <c r="T40" s="830"/>
      <c r="U40" s="830"/>
      <c r="V40" s="819"/>
      <c r="W40" s="819"/>
      <c r="X40" s="835"/>
      <c r="Y40" s="819"/>
      <c r="Z40" s="819"/>
      <c r="AA40" s="824"/>
      <c r="AB40" s="830"/>
      <c r="AC40" s="830"/>
      <c r="AD40" s="837"/>
    </row>
    <row r="41" spans="1:30" s="832" customFormat="1" ht="35.1" customHeight="1">
      <c r="A41" s="819"/>
      <c r="B41" s="819"/>
      <c r="C41" s="819"/>
      <c r="D41" s="819"/>
      <c r="E41" s="819"/>
      <c r="F41" s="820"/>
      <c r="G41" s="820"/>
      <c r="H41" s="819"/>
      <c r="I41" s="819"/>
      <c r="J41" s="828"/>
      <c r="K41" s="835"/>
      <c r="L41" s="835"/>
      <c r="M41" s="836"/>
      <c r="N41" s="819"/>
      <c r="O41" s="823"/>
      <c r="P41" s="823"/>
      <c r="Q41" s="819"/>
      <c r="R41" s="831"/>
      <c r="S41" s="830"/>
      <c r="T41" s="830"/>
      <c r="U41" s="830"/>
      <c r="V41" s="819"/>
      <c r="W41" s="819"/>
      <c r="X41" s="835"/>
      <c r="Y41" s="819"/>
      <c r="Z41" s="819"/>
      <c r="AA41" s="824"/>
      <c r="AB41" s="830"/>
      <c r="AC41" s="830"/>
      <c r="AD41" s="837"/>
    </row>
    <row r="42" spans="1:30" s="832" customFormat="1" ht="35.1" customHeight="1">
      <c r="A42" s="819"/>
      <c r="B42" s="819"/>
      <c r="C42" s="819"/>
      <c r="D42" s="819"/>
      <c r="E42" s="819"/>
      <c r="F42" s="820"/>
      <c r="G42" s="820"/>
      <c r="H42" s="819"/>
      <c r="I42" s="819"/>
      <c r="J42" s="828"/>
      <c r="K42" s="835"/>
      <c r="L42" s="835"/>
      <c r="M42" s="836"/>
      <c r="N42" s="819"/>
      <c r="O42" s="823"/>
      <c r="P42" s="823"/>
      <c r="Q42" s="819"/>
      <c r="R42" s="831"/>
      <c r="S42" s="830"/>
      <c r="T42" s="830"/>
      <c r="U42" s="830"/>
      <c r="V42" s="819"/>
      <c r="W42" s="819"/>
      <c r="X42" s="835"/>
      <c r="Y42" s="819"/>
      <c r="Z42" s="819"/>
      <c r="AA42" s="824"/>
      <c r="AB42" s="830"/>
      <c r="AC42" s="830"/>
      <c r="AD42" s="837"/>
    </row>
    <row r="43" spans="1:30" s="832" customFormat="1" ht="35.1" customHeight="1">
      <c r="A43" s="819"/>
      <c r="B43" s="819"/>
      <c r="C43" s="819"/>
      <c r="D43" s="819"/>
      <c r="E43" s="819"/>
      <c r="F43" s="820"/>
      <c r="G43" s="820"/>
      <c r="H43" s="819"/>
      <c r="I43" s="819"/>
      <c r="J43" s="828"/>
      <c r="K43" s="835"/>
      <c r="L43" s="835"/>
      <c r="M43" s="836"/>
      <c r="N43" s="819"/>
      <c r="O43" s="823"/>
      <c r="P43" s="823"/>
      <c r="Q43" s="819"/>
      <c r="R43" s="831"/>
      <c r="S43" s="830"/>
      <c r="T43" s="830"/>
      <c r="U43" s="830"/>
      <c r="V43" s="819"/>
      <c r="W43" s="819"/>
      <c r="X43" s="835"/>
      <c r="Y43" s="819"/>
      <c r="Z43" s="819"/>
      <c r="AA43" s="824"/>
      <c r="AB43" s="830"/>
      <c r="AC43" s="830"/>
      <c r="AD43" s="837"/>
    </row>
    <row r="44" spans="1:30" s="832" customFormat="1" ht="35.1" customHeight="1">
      <c r="A44" s="819"/>
      <c r="B44" s="819"/>
      <c r="C44" s="819"/>
      <c r="D44" s="819"/>
      <c r="E44" s="819"/>
      <c r="F44" s="820"/>
      <c r="G44" s="820"/>
      <c r="H44" s="819"/>
      <c r="I44" s="819"/>
      <c r="J44" s="828"/>
      <c r="K44" s="835"/>
      <c r="L44" s="835"/>
      <c r="M44" s="836"/>
      <c r="N44" s="819"/>
      <c r="O44" s="823"/>
      <c r="P44" s="823"/>
      <c r="Q44" s="819"/>
      <c r="R44" s="831"/>
      <c r="S44" s="830"/>
      <c r="T44" s="830"/>
      <c r="U44" s="830"/>
      <c r="V44" s="819"/>
      <c r="W44" s="819"/>
      <c r="X44" s="835"/>
      <c r="Y44" s="819"/>
      <c r="Z44" s="819"/>
      <c r="AA44" s="824"/>
      <c r="AB44" s="830"/>
      <c r="AC44" s="830"/>
      <c r="AD44" s="837"/>
    </row>
    <row r="45" spans="1:30" s="832" customFormat="1" ht="35.1" customHeight="1">
      <c r="A45" s="819"/>
      <c r="B45" s="819"/>
      <c r="C45" s="819"/>
      <c r="D45" s="819"/>
      <c r="E45" s="819"/>
      <c r="F45" s="820"/>
      <c r="G45" s="820"/>
      <c r="H45" s="819"/>
      <c r="I45" s="819"/>
      <c r="J45" s="828"/>
      <c r="K45" s="835"/>
      <c r="L45" s="835"/>
      <c r="M45" s="836"/>
      <c r="N45" s="819"/>
      <c r="O45" s="823"/>
      <c r="P45" s="823"/>
      <c r="Q45" s="819"/>
      <c r="R45" s="831"/>
      <c r="S45" s="830"/>
      <c r="T45" s="830"/>
      <c r="U45" s="830"/>
      <c r="V45" s="819"/>
      <c r="W45" s="819"/>
      <c r="X45" s="835"/>
      <c r="Y45" s="819"/>
      <c r="Z45" s="819"/>
      <c r="AA45" s="824"/>
      <c r="AB45" s="830"/>
      <c r="AC45" s="830"/>
      <c r="AD45" s="837"/>
    </row>
    <row r="46" spans="1:30" s="832" customFormat="1" ht="35.1" customHeight="1">
      <c r="A46" s="819"/>
      <c r="B46" s="819"/>
      <c r="C46" s="819"/>
      <c r="D46" s="819"/>
      <c r="E46" s="819"/>
      <c r="F46" s="820"/>
      <c r="G46" s="820"/>
      <c r="H46" s="819"/>
      <c r="I46" s="819"/>
      <c r="J46" s="828"/>
      <c r="K46" s="835"/>
      <c r="L46" s="835"/>
      <c r="M46" s="836"/>
      <c r="N46" s="819"/>
      <c r="O46" s="823"/>
      <c r="P46" s="823"/>
      <c r="Q46" s="819"/>
      <c r="R46" s="831"/>
      <c r="S46" s="830"/>
      <c r="T46" s="830"/>
      <c r="U46" s="830"/>
      <c r="V46" s="819"/>
      <c r="W46" s="819"/>
      <c r="X46" s="835"/>
      <c r="Y46" s="819"/>
      <c r="Z46" s="819"/>
      <c r="AA46" s="824"/>
      <c r="AB46" s="830"/>
      <c r="AC46" s="830"/>
      <c r="AD46" s="837"/>
    </row>
    <row r="47" spans="1:30" s="832" customFormat="1" ht="35.1" customHeight="1">
      <c r="A47" s="819"/>
      <c r="B47" s="819"/>
      <c r="C47" s="819"/>
      <c r="D47" s="819"/>
      <c r="E47" s="819"/>
      <c r="F47" s="820"/>
      <c r="G47" s="820"/>
      <c r="H47" s="819"/>
      <c r="I47" s="819"/>
      <c r="J47" s="828"/>
      <c r="K47" s="835"/>
      <c r="L47" s="835"/>
      <c r="M47" s="836"/>
      <c r="N47" s="819"/>
      <c r="O47" s="823"/>
      <c r="P47" s="823"/>
      <c r="Q47" s="819"/>
      <c r="R47" s="831"/>
      <c r="S47" s="830"/>
      <c r="T47" s="830"/>
      <c r="U47" s="830"/>
      <c r="V47" s="819"/>
      <c r="W47" s="819"/>
      <c r="X47" s="835"/>
      <c r="Y47" s="819"/>
      <c r="Z47" s="819"/>
      <c r="AA47" s="824"/>
      <c r="AB47" s="830"/>
      <c r="AC47" s="830"/>
      <c r="AD47" s="837"/>
    </row>
    <row r="48" spans="1:30" s="832" customFormat="1" ht="35.1" customHeight="1">
      <c r="A48" s="819"/>
      <c r="B48" s="819"/>
      <c r="C48" s="819"/>
      <c r="D48" s="819"/>
      <c r="E48" s="819"/>
      <c r="F48" s="820"/>
      <c r="G48" s="820"/>
      <c r="H48" s="819"/>
      <c r="I48" s="819"/>
      <c r="J48" s="828"/>
      <c r="K48" s="835"/>
      <c r="L48" s="835"/>
      <c r="M48" s="836"/>
      <c r="N48" s="819"/>
      <c r="O48" s="823"/>
      <c r="P48" s="823"/>
      <c r="Q48" s="819"/>
      <c r="R48" s="831"/>
      <c r="S48" s="830"/>
      <c r="T48" s="830"/>
      <c r="U48" s="830"/>
      <c r="V48" s="819"/>
      <c r="W48" s="819"/>
      <c r="X48" s="835"/>
      <c r="Y48" s="819"/>
      <c r="Z48" s="819"/>
      <c r="AA48" s="824"/>
      <c r="AB48" s="830"/>
      <c r="AC48" s="830"/>
      <c r="AD48" s="837"/>
    </row>
    <row r="49" spans="1:30" s="832" customFormat="1" ht="35.1" customHeight="1">
      <c r="A49" s="819"/>
      <c r="B49" s="819"/>
      <c r="C49" s="819"/>
      <c r="D49" s="819"/>
      <c r="E49" s="819"/>
      <c r="F49" s="820"/>
      <c r="G49" s="820"/>
      <c r="H49" s="819"/>
      <c r="I49" s="819"/>
      <c r="J49" s="828"/>
      <c r="K49" s="835"/>
      <c r="L49" s="835"/>
      <c r="M49" s="836"/>
      <c r="N49" s="819"/>
      <c r="O49" s="823"/>
      <c r="P49" s="823"/>
      <c r="Q49" s="819"/>
      <c r="R49" s="831"/>
      <c r="S49" s="830"/>
      <c r="T49" s="830"/>
      <c r="U49" s="830"/>
      <c r="V49" s="819"/>
      <c r="W49" s="819"/>
      <c r="X49" s="835"/>
      <c r="Y49" s="819"/>
      <c r="Z49" s="819"/>
      <c r="AA49" s="824"/>
      <c r="AB49" s="830"/>
      <c r="AC49" s="830"/>
      <c r="AD49" s="837"/>
    </row>
    <row r="50" spans="1:30" s="832" customFormat="1" ht="35.1" customHeight="1">
      <c r="A50" s="819"/>
      <c r="B50" s="819"/>
      <c r="C50" s="819"/>
      <c r="D50" s="819"/>
      <c r="E50" s="819"/>
      <c r="F50" s="820"/>
      <c r="G50" s="820"/>
      <c r="H50" s="819"/>
      <c r="I50" s="819"/>
      <c r="J50" s="828"/>
      <c r="K50" s="835"/>
      <c r="L50" s="835"/>
      <c r="M50" s="836"/>
      <c r="N50" s="819"/>
      <c r="O50" s="823"/>
      <c r="P50" s="823"/>
      <c r="Q50" s="819"/>
      <c r="R50" s="831"/>
      <c r="S50" s="830"/>
      <c r="T50" s="830"/>
      <c r="U50" s="830"/>
      <c r="V50" s="819"/>
      <c r="W50" s="819"/>
      <c r="X50" s="835"/>
      <c r="Y50" s="819"/>
      <c r="Z50" s="819"/>
      <c r="AA50" s="824"/>
      <c r="AB50" s="830"/>
      <c r="AC50" s="830"/>
      <c r="AD50" s="837"/>
    </row>
    <row r="51" spans="1:30" s="832" customFormat="1" ht="35.1" customHeight="1">
      <c r="A51" s="819"/>
      <c r="B51" s="819"/>
      <c r="C51" s="819"/>
      <c r="D51" s="819"/>
      <c r="E51" s="819"/>
      <c r="F51" s="820"/>
      <c r="G51" s="820"/>
      <c r="H51" s="819"/>
      <c r="I51" s="819"/>
      <c r="J51" s="828"/>
      <c r="K51" s="835"/>
      <c r="L51" s="835"/>
      <c r="M51" s="836"/>
      <c r="N51" s="819"/>
      <c r="O51" s="823"/>
      <c r="P51" s="823"/>
      <c r="Q51" s="819"/>
      <c r="R51" s="831"/>
      <c r="S51" s="830"/>
      <c r="T51" s="830"/>
      <c r="U51" s="830"/>
      <c r="V51" s="819"/>
      <c r="W51" s="819"/>
      <c r="X51" s="835"/>
      <c r="Y51" s="819"/>
      <c r="Z51" s="819"/>
      <c r="AA51" s="824"/>
      <c r="AB51" s="830"/>
      <c r="AC51" s="830"/>
      <c r="AD51" s="837"/>
    </row>
    <row r="52" spans="1:30" s="832" customFormat="1" ht="35.1" customHeight="1">
      <c r="A52" s="819"/>
      <c r="B52" s="819"/>
      <c r="C52" s="819"/>
      <c r="D52" s="819"/>
      <c r="E52" s="819"/>
      <c r="F52" s="820"/>
      <c r="G52" s="820"/>
      <c r="H52" s="819"/>
      <c r="I52" s="819"/>
      <c r="J52" s="828"/>
      <c r="K52" s="835"/>
      <c r="L52" s="835"/>
      <c r="M52" s="836"/>
      <c r="N52" s="819"/>
      <c r="O52" s="823"/>
      <c r="P52" s="823"/>
      <c r="Q52" s="819"/>
      <c r="R52" s="831"/>
      <c r="S52" s="830"/>
      <c r="T52" s="830"/>
      <c r="U52" s="830"/>
      <c r="V52" s="819"/>
      <c r="W52" s="819"/>
      <c r="X52" s="835"/>
      <c r="Y52" s="819"/>
      <c r="Z52" s="819"/>
      <c r="AA52" s="824"/>
      <c r="AB52" s="830"/>
      <c r="AC52" s="830"/>
      <c r="AD52" s="837"/>
    </row>
    <row r="53" spans="1:30" s="832" customFormat="1" ht="35.1" customHeight="1">
      <c r="A53" s="819"/>
      <c r="B53" s="819"/>
      <c r="C53" s="819"/>
      <c r="D53" s="819"/>
      <c r="E53" s="819"/>
      <c r="F53" s="820"/>
      <c r="G53" s="820"/>
      <c r="H53" s="819"/>
      <c r="I53" s="819"/>
      <c r="J53" s="828"/>
      <c r="K53" s="835"/>
      <c r="L53" s="835"/>
      <c r="M53" s="836"/>
      <c r="N53" s="819"/>
      <c r="O53" s="823"/>
      <c r="P53" s="823"/>
      <c r="Q53" s="819"/>
      <c r="R53" s="831"/>
      <c r="S53" s="830"/>
      <c r="T53" s="830"/>
      <c r="U53" s="830"/>
      <c r="V53" s="819"/>
      <c r="W53" s="819"/>
      <c r="X53" s="835"/>
      <c r="Y53" s="819"/>
      <c r="Z53" s="819"/>
      <c r="AA53" s="824"/>
      <c r="AB53" s="830"/>
      <c r="AC53" s="830"/>
      <c r="AD53" s="837"/>
    </row>
    <row r="54" spans="1:30" s="832" customFormat="1" ht="35.1" customHeight="1">
      <c r="A54" s="819"/>
      <c r="B54" s="819"/>
      <c r="C54" s="819"/>
      <c r="D54" s="819"/>
      <c r="E54" s="819"/>
      <c r="F54" s="820"/>
      <c r="G54" s="820"/>
      <c r="H54" s="819"/>
      <c r="I54" s="819"/>
      <c r="J54" s="828"/>
      <c r="K54" s="835"/>
      <c r="L54" s="835"/>
      <c r="M54" s="836"/>
      <c r="N54" s="819"/>
      <c r="O54" s="823"/>
      <c r="P54" s="823"/>
      <c r="Q54" s="819"/>
      <c r="R54" s="831"/>
      <c r="S54" s="830"/>
      <c r="T54" s="830"/>
      <c r="U54" s="830"/>
      <c r="V54" s="819"/>
      <c r="W54" s="819"/>
      <c r="X54" s="835"/>
      <c r="Y54" s="819"/>
      <c r="Z54" s="819"/>
      <c r="AA54" s="824"/>
      <c r="AB54" s="830"/>
      <c r="AC54" s="830"/>
      <c r="AD54" s="837"/>
    </row>
    <row r="55" spans="1:30" s="832" customFormat="1" ht="35.1" customHeight="1">
      <c r="A55" s="819"/>
      <c r="B55" s="819"/>
      <c r="C55" s="819"/>
      <c r="D55" s="819"/>
      <c r="E55" s="819"/>
      <c r="F55" s="820"/>
      <c r="G55" s="820"/>
      <c r="H55" s="819"/>
      <c r="I55" s="819"/>
      <c r="J55" s="828"/>
      <c r="K55" s="835"/>
      <c r="L55" s="835"/>
      <c r="M55" s="836"/>
      <c r="N55" s="819"/>
      <c r="O55" s="823"/>
      <c r="P55" s="823"/>
      <c r="Q55" s="819"/>
      <c r="R55" s="831"/>
      <c r="S55" s="830"/>
      <c r="T55" s="830"/>
      <c r="U55" s="830"/>
      <c r="V55" s="819"/>
      <c r="W55" s="819"/>
      <c r="X55" s="835"/>
      <c r="Y55" s="819"/>
      <c r="Z55" s="819"/>
      <c r="AA55" s="824"/>
      <c r="AB55" s="830"/>
      <c r="AC55" s="830"/>
      <c r="AD55" s="837"/>
    </row>
    <row r="56" spans="1:30" s="825" customFormat="1" ht="24.95" customHeight="1">
      <c r="A56" s="819"/>
      <c r="B56" s="819"/>
      <c r="C56" s="819"/>
      <c r="D56" s="819"/>
      <c r="E56" s="819"/>
      <c r="F56" s="820"/>
      <c r="G56" s="820"/>
      <c r="H56" s="819"/>
      <c r="I56" s="819"/>
      <c r="J56" s="819"/>
      <c r="K56" s="820"/>
      <c r="L56" s="820"/>
      <c r="M56" s="820"/>
      <c r="N56" s="819"/>
      <c r="O56" s="823"/>
      <c r="P56" s="823"/>
      <c r="Q56" s="819"/>
      <c r="R56" s="819"/>
      <c r="S56" s="819"/>
      <c r="T56" s="819"/>
      <c r="U56" s="819"/>
      <c r="V56" s="819"/>
      <c r="W56" s="819"/>
      <c r="X56" s="838"/>
      <c r="Y56" s="819"/>
      <c r="Z56" s="819"/>
      <c r="AA56" s="824"/>
      <c r="AB56" s="819"/>
      <c r="AC56" s="819"/>
      <c r="AD56" s="819"/>
    </row>
    <row r="57" spans="1:30" s="825" customFormat="1" ht="24.95" customHeight="1">
      <c r="A57" s="819"/>
      <c r="B57" s="819"/>
      <c r="C57" s="819"/>
      <c r="D57" s="819"/>
      <c r="E57" s="819"/>
      <c r="F57" s="820"/>
      <c r="G57" s="820"/>
      <c r="H57" s="819"/>
      <c r="I57" s="819"/>
      <c r="J57" s="819"/>
      <c r="K57" s="839"/>
      <c r="L57" s="820"/>
      <c r="M57" s="820"/>
      <c r="N57" s="819"/>
      <c r="O57" s="823"/>
      <c r="P57" s="823"/>
      <c r="Q57" s="819"/>
      <c r="R57" s="819"/>
      <c r="S57" s="819"/>
      <c r="T57" s="819"/>
      <c r="U57" s="819"/>
      <c r="V57" s="819"/>
      <c r="W57" s="819"/>
      <c r="X57" s="820"/>
      <c r="Y57" s="819"/>
      <c r="Z57" s="819"/>
      <c r="AA57" s="824"/>
      <c r="AB57" s="819"/>
      <c r="AC57" s="819"/>
      <c r="AD57" s="819"/>
    </row>
    <row r="58" spans="1:30" s="825" customFormat="1" ht="24.95" customHeight="1">
      <c r="A58" s="819"/>
      <c r="B58" s="819"/>
      <c r="C58" s="819"/>
      <c r="D58" s="819"/>
      <c r="E58" s="819"/>
      <c r="F58" s="820"/>
      <c r="G58" s="820"/>
      <c r="H58" s="819"/>
      <c r="I58" s="819"/>
      <c r="J58" s="819"/>
      <c r="K58" s="839"/>
      <c r="L58" s="820"/>
      <c r="M58" s="820"/>
      <c r="N58" s="819"/>
      <c r="O58" s="823"/>
      <c r="P58" s="823"/>
      <c r="Q58" s="819"/>
      <c r="R58" s="819"/>
      <c r="S58" s="819"/>
      <c r="T58" s="819"/>
      <c r="U58" s="819"/>
      <c r="V58" s="819"/>
      <c r="W58" s="819"/>
      <c r="X58" s="820"/>
      <c r="Y58" s="819"/>
      <c r="Z58" s="819"/>
      <c r="AA58" s="824"/>
      <c r="AB58" s="819"/>
      <c r="AC58" s="819"/>
      <c r="AD58" s="819"/>
    </row>
    <row r="59" spans="1:30" s="825" customFormat="1" ht="24.95" customHeight="1">
      <c r="A59" s="819"/>
      <c r="B59" s="819"/>
      <c r="C59" s="819"/>
      <c r="D59" s="819"/>
      <c r="E59" s="819"/>
      <c r="F59" s="820"/>
      <c r="G59" s="820"/>
      <c r="H59" s="819"/>
      <c r="I59" s="819"/>
      <c r="J59" s="819"/>
      <c r="K59" s="839"/>
      <c r="L59" s="820"/>
      <c r="M59" s="820"/>
      <c r="N59" s="819"/>
      <c r="O59" s="823"/>
      <c r="P59" s="823"/>
      <c r="Q59" s="819"/>
      <c r="R59" s="819"/>
      <c r="S59" s="819"/>
      <c r="T59" s="819"/>
      <c r="U59" s="819"/>
      <c r="V59" s="819"/>
      <c r="W59" s="819"/>
      <c r="X59" s="820"/>
      <c r="Y59" s="819"/>
      <c r="Z59" s="819"/>
      <c r="AA59" s="824"/>
      <c r="AB59" s="819"/>
      <c r="AC59" s="819"/>
      <c r="AD59" s="819"/>
    </row>
    <row r="60" spans="1:30" s="825" customFormat="1" ht="24.95" customHeight="1">
      <c r="A60" s="819"/>
      <c r="B60" s="819"/>
      <c r="C60" s="819"/>
      <c r="D60" s="819"/>
      <c r="E60" s="819"/>
      <c r="F60" s="820"/>
      <c r="G60" s="820"/>
      <c r="H60" s="819"/>
      <c r="I60" s="819"/>
      <c r="J60" s="819"/>
      <c r="K60" s="839"/>
      <c r="L60" s="820"/>
      <c r="M60" s="820"/>
      <c r="N60" s="819"/>
      <c r="O60" s="823"/>
      <c r="P60" s="823"/>
      <c r="Q60" s="819"/>
      <c r="R60" s="819"/>
      <c r="S60" s="819"/>
      <c r="T60" s="819"/>
      <c r="U60" s="819"/>
      <c r="V60" s="819"/>
      <c r="W60" s="819"/>
      <c r="X60" s="820"/>
      <c r="Y60" s="819"/>
      <c r="Z60" s="819"/>
      <c r="AA60" s="824"/>
      <c r="AB60" s="819"/>
      <c r="AC60" s="819"/>
      <c r="AD60" s="819"/>
    </row>
    <row r="61" spans="1:30" s="825" customFormat="1" ht="24.95" customHeight="1">
      <c r="A61" s="819"/>
      <c r="B61" s="819"/>
      <c r="C61" s="819"/>
      <c r="D61" s="819"/>
      <c r="E61" s="819"/>
      <c r="F61" s="820"/>
      <c r="G61" s="820"/>
      <c r="H61" s="819"/>
      <c r="I61" s="819"/>
      <c r="J61" s="819"/>
      <c r="K61" s="839"/>
      <c r="L61" s="820"/>
      <c r="M61" s="820"/>
      <c r="N61" s="819"/>
      <c r="O61" s="823"/>
      <c r="P61" s="823"/>
      <c r="Q61" s="819"/>
      <c r="R61" s="819"/>
      <c r="S61" s="819"/>
      <c r="T61" s="819"/>
      <c r="U61" s="819"/>
      <c r="V61" s="819"/>
      <c r="W61" s="819"/>
      <c r="X61" s="820"/>
      <c r="Y61" s="819"/>
      <c r="Z61" s="819"/>
      <c r="AA61" s="824"/>
      <c r="AB61" s="819"/>
      <c r="AC61" s="819"/>
      <c r="AD61" s="819"/>
    </row>
    <row r="62" spans="1:30" s="825" customFormat="1" ht="24.95" customHeight="1">
      <c r="A62" s="819"/>
      <c r="B62" s="819"/>
      <c r="C62" s="819"/>
      <c r="D62" s="819"/>
      <c r="E62" s="819"/>
      <c r="F62" s="820"/>
      <c r="G62" s="820"/>
      <c r="H62" s="819"/>
      <c r="I62" s="819"/>
      <c r="J62" s="819"/>
      <c r="K62" s="839"/>
      <c r="L62" s="820"/>
      <c r="M62" s="820"/>
      <c r="N62" s="819"/>
      <c r="O62" s="823"/>
      <c r="P62" s="823"/>
      <c r="Q62" s="819"/>
      <c r="R62" s="819"/>
      <c r="S62" s="819"/>
      <c r="T62" s="819"/>
      <c r="U62" s="819"/>
      <c r="V62" s="819"/>
      <c r="W62" s="819"/>
      <c r="X62" s="820"/>
      <c r="Y62" s="819"/>
      <c r="Z62" s="819"/>
      <c r="AA62" s="824"/>
      <c r="AB62" s="819"/>
      <c r="AC62" s="819"/>
      <c r="AD62" s="819"/>
    </row>
    <row r="63" spans="1:30" s="825" customFormat="1" ht="24.95" customHeight="1">
      <c r="A63" s="819"/>
      <c r="B63" s="819"/>
      <c r="C63" s="819"/>
      <c r="D63" s="819"/>
      <c r="E63" s="819"/>
      <c r="F63" s="820"/>
      <c r="G63" s="820"/>
      <c r="H63" s="819"/>
      <c r="I63" s="819"/>
      <c r="J63" s="819"/>
      <c r="K63" s="839"/>
      <c r="L63" s="820"/>
      <c r="M63" s="820"/>
      <c r="N63" s="819"/>
      <c r="O63" s="823"/>
      <c r="P63" s="823"/>
      <c r="Q63" s="819"/>
      <c r="R63" s="819"/>
      <c r="S63" s="819"/>
      <c r="T63" s="819"/>
      <c r="U63" s="819"/>
      <c r="V63" s="819"/>
      <c r="W63" s="819"/>
      <c r="X63" s="820"/>
      <c r="Y63" s="819"/>
      <c r="Z63" s="819"/>
      <c r="AA63" s="824"/>
      <c r="AB63" s="819"/>
      <c r="AC63" s="819"/>
      <c r="AD63" s="819"/>
    </row>
    <row r="64" spans="1:30" s="825" customFormat="1" ht="24.95" customHeight="1">
      <c r="A64" s="819"/>
      <c r="B64" s="819"/>
      <c r="C64" s="819"/>
      <c r="D64" s="819"/>
      <c r="E64" s="819"/>
      <c r="F64" s="820"/>
      <c r="G64" s="820"/>
      <c r="H64" s="819"/>
      <c r="I64" s="819"/>
      <c r="J64" s="819"/>
      <c r="K64" s="839"/>
      <c r="L64" s="820"/>
      <c r="M64" s="820"/>
      <c r="N64" s="819"/>
      <c r="O64" s="823"/>
      <c r="P64" s="823"/>
      <c r="Q64" s="819"/>
      <c r="R64" s="819"/>
      <c r="S64" s="819"/>
      <c r="T64" s="819"/>
      <c r="U64" s="819"/>
      <c r="V64" s="819"/>
      <c r="W64" s="819"/>
      <c r="X64" s="820"/>
      <c r="Y64" s="819"/>
      <c r="Z64" s="819"/>
      <c r="AA64" s="824"/>
      <c r="AB64" s="819"/>
      <c r="AC64" s="819"/>
      <c r="AD64" s="819"/>
    </row>
    <row r="65" spans="1:30" s="825" customFormat="1" ht="24.95" customHeight="1">
      <c r="A65" s="819"/>
      <c r="B65" s="819"/>
      <c r="C65" s="819"/>
      <c r="D65" s="819"/>
      <c r="E65" s="819"/>
      <c r="F65" s="820"/>
      <c r="G65" s="820"/>
      <c r="H65" s="819"/>
      <c r="I65" s="819"/>
      <c r="J65" s="819"/>
      <c r="K65" s="839"/>
      <c r="L65" s="820"/>
      <c r="M65" s="820"/>
      <c r="N65" s="819"/>
      <c r="O65" s="823"/>
      <c r="P65" s="823"/>
      <c r="Q65" s="819"/>
      <c r="R65" s="819"/>
      <c r="S65" s="819"/>
      <c r="T65" s="819"/>
      <c r="U65" s="819"/>
      <c r="V65" s="819"/>
      <c r="W65" s="819"/>
      <c r="X65" s="820"/>
      <c r="Y65" s="819"/>
      <c r="Z65" s="819"/>
      <c r="AA65" s="824"/>
      <c r="AB65" s="819"/>
      <c r="AC65" s="819"/>
      <c r="AD65" s="819"/>
    </row>
    <row r="66" spans="1:30" s="825" customFormat="1" ht="24.95" customHeight="1">
      <c r="A66" s="819"/>
      <c r="B66" s="819"/>
      <c r="C66" s="819"/>
      <c r="D66" s="819"/>
      <c r="E66" s="819"/>
      <c r="F66" s="820"/>
      <c r="G66" s="820"/>
      <c r="H66" s="819"/>
      <c r="I66" s="819"/>
      <c r="J66" s="819"/>
      <c r="K66" s="839"/>
      <c r="L66" s="820"/>
      <c r="M66" s="820"/>
      <c r="N66" s="819"/>
      <c r="O66" s="823"/>
      <c r="P66" s="823"/>
      <c r="Q66" s="819"/>
      <c r="R66" s="819"/>
      <c r="S66" s="819"/>
      <c r="T66" s="819"/>
      <c r="U66" s="819"/>
      <c r="V66" s="819"/>
      <c r="W66" s="819"/>
      <c r="X66" s="820"/>
      <c r="Y66" s="819"/>
      <c r="Z66" s="819"/>
      <c r="AA66" s="824"/>
      <c r="AB66" s="819"/>
      <c r="AC66" s="819"/>
      <c r="AD66" s="819"/>
    </row>
    <row r="67" spans="1:30" s="825" customFormat="1" ht="24.95" customHeight="1">
      <c r="A67" s="819"/>
      <c r="B67" s="819"/>
      <c r="C67" s="819"/>
      <c r="D67" s="819"/>
      <c r="E67" s="819"/>
      <c r="F67" s="820"/>
      <c r="G67" s="820"/>
      <c r="H67" s="819"/>
      <c r="I67" s="819"/>
      <c r="J67" s="819"/>
      <c r="K67" s="839"/>
      <c r="L67" s="820"/>
      <c r="M67" s="820"/>
      <c r="N67" s="819"/>
      <c r="O67" s="823"/>
      <c r="P67" s="823"/>
      <c r="Q67" s="819"/>
      <c r="R67" s="819"/>
      <c r="S67" s="819"/>
      <c r="T67" s="819"/>
      <c r="U67" s="819"/>
      <c r="V67" s="819"/>
      <c r="W67" s="819"/>
      <c r="X67" s="820"/>
      <c r="Y67" s="819"/>
      <c r="Z67" s="819"/>
      <c r="AA67" s="824"/>
      <c r="AB67" s="819"/>
      <c r="AC67" s="819"/>
      <c r="AD67" s="819"/>
    </row>
    <row r="68" spans="1:30" s="825" customFormat="1" ht="24.95" customHeight="1">
      <c r="A68" s="819"/>
      <c r="B68" s="819"/>
      <c r="C68" s="819"/>
      <c r="D68" s="819"/>
      <c r="E68" s="819"/>
      <c r="F68" s="820"/>
      <c r="G68" s="820"/>
      <c r="H68" s="819"/>
      <c r="I68" s="819"/>
      <c r="J68" s="819"/>
      <c r="K68" s="839"/>
      <c r="L68" s="820"/>
      <c r="M68" s="820"/>
      <c r="N68" s="819"/>
      <c r="O68" s="823"/>
      <c r="P68" s="823"/>
      <c r="Q68" s="819"/>
      <c r="R68" s="819"/>
      <c r="S68" s="819"/>
      <c r="T68" s="819"/>
      <c r="U68" s="819"/>
      <c r="V68" s="819"/>
      <c r="W68" s="819"/>
      <c r="X68" s="820"/>
      <c r="Y68" s="819"/>
      <c r="Z68" s="819"/>
      <c r="AA68" s="824"/>
      <c r="AB68" s="819"/>
      <c r="AC68" s="819"/>
      <c r="AD68" s="819"/>
    </row>
    <row r="69" spans="1:30" s="825" customFormat="1" ht="24.95" customHeight="1">
      <c r="A69" s="819"/>
      <c r="B69" s="819"/>
      <c r="C69" s="819"/>
      <c r="D69" s="819"/>
      <c r="E69" s="819"/>
      <c r="F69" s="820"/>
      <c r="G69" s="820"/>
      <c r="H69" s="819"/>
      <c r="I69" s="819"/>
      <c r="J69" s="819"/>
      <c r="K69" s="820"/>
      <c r="L69" s="820"/>
      <c r="M69" s="820"/>
      <c r="N69" s="819"/>
      <c r="O69" s="823"/>
      <c r="P69" s="823"/>
      <c r="Q69" s="819"/>
      <c r="R69" s="819"/>
      <c r="S69" s="819"/>
      <c r="T69" s="819"/>
      <c r="U69" s="819"/>
      <c r="V69" s="819"/>
      <c r="W69" s="819"/>
      <c r="X69" s="820"/>
      <c r="Y69" s="819"/>
      <c r="Z69" s="819"/>
      <c r="AA69" s="824"/>
      <c r="AB69" s="819"/>
      <c r="AC69" s="819"/>
      <c r="AD69" s="819"/>
    </row>
    <row r="70" spans="1:30" s="825" customFormat="1" ht="24.95" customHeight="1">
      <c r="A70" s="819"/>
      <c r="B70" s="819"/>
      <c r="C70" s="819"/>
      <c r="D70" s="819"/>
      <c r="E70" s="819"/>
      <c r="F70" s="820"/>
      <c r="G70" s="820"/>
      <c r="H70" s="819"/>
      <c r="I70" s="819"/>
      <c r="J70" s="819"/>
      <c r="K70" s="820"/>
      <c r="L70" s="820"/>
      <c r="M70" s="820"/>
      <c r="N70" s="819"/>
      <c r="O70" s="823"/>
      <c r="P70" s="823"/>
      <c r="Q70" s="819"/>
      <c r="R70" s="819"/>
      <c r="S70" s="819"/>
      <c r="T70" s="819"/>
      <c r="U70" s="819"/>
      <c r="V70" s="819"/>
      <c r="W70" s="819"/>
      <c r="X70" s="820"/>
      <c r="Y70" s="819"/>
      <c r="Z70" s="819"/>
      <c r="AA70" s="824"/>
      <c r="AB70" s="819"/>
      <c r="AC70" s="819"/>
      <c r="AD70" s="819"/>
    </row>
    <row r="71" spans="1:30" s="825" customFormat="1" ht="24.95" customHeight="1">
      <c r="A71" s="819"/>
      <c r="B71" s="819"/>
      <c r="C71" s="819"/>
      <c r="D71" s="819"/>
      <c r="E71" s="819"/>
      <c r="F71" s="820"/>
      <c r="G71" s="820"/>
      <c r="H71" s="819"/>
      <c r="I71" s="819"/>
      <c r="J71" s="819"/>
      <c r="K71" s="820"/>
      <c r="L71" s="820"/>
      <c r="M71" s="820"/>
      <c r="N71" s="819"/>
      <c r="O71" s="823"/>
      <c r="P71" s="823"/>
      <c r="Q71" s="819"/>
      <c r="R71" s="819"/>
      <c r="S71" s="819"/>
      <c r="T71" s="819"/>
      <c r="U71" s="819"/>
      <c r="V71" s="819"/>
      <c r="W71" s="819"/>
      <c r="X71" s="820"/>
      <c r="Y71" s="819"/>
      <c r="Z71" s="819"/>
      <c r="AA71" s="824"/>
      <c r="AB71" s="819"/>
      <c r="AC71" s="819"/>
      <c r="AD71" s="819"/>
    </row>
    <row r="72" spans="1:30" s="825" customFormat="1" ht="24.95" customHeight="1">
      <c r="A72" s="819"/>
      <c r="B72" s="819"/>
      <c r="C72" s="819"/>
      <c r="D72" s="819"/>
      <c r="E72" s="819"/>
      <c r="F72" s="820"/>
      <c r="G72" s="820"/>
      <c r="H72" s="819"/>
      <c r="I72" s="819"/>
      <c r="J72" s="819"/>
      <c r="K72" s="820"/>
      <c r="L72" s="820"/>
      <c r="M72" s="820"/>
      <c r="N72" s="819"/>
      <c r="O72" s="823"/>
      <c r="P72" s="823"/>
      <c r="Q72" s="819"/>
      <c r="R72" s="819"/>
      <c r="S72" s="819"/>
      <c r="T72" s="819"/>
      <c r="U72" s="819"/>
      <c r="V72" s="819"/>
      <c r="W72" s="819"/>
      <c r="X72" s="820"/>
      <c r="Y72" s="819"/>
      <c r="Z72" s="819"/>
      <c r="AA72" s="824"/>
      <c r="AB72" s="819"/>
      <c r="AC72" s="819"/>
      <c r="AD72" s="819"/>
    </row>
    <row r="73" spans="1:30" s="825" customFormat="1" ht="24.95" customHeight="1">
      <c r="A73" s="819"/>
      <c r="B73" s="819"/>
      <c r="C73" s="819"/>
      <c r="D73" s="819"/>
      <c r="E73" s="819"/>
      <c r="F73" s="820"/>
      <c r="G73" s="820"/>
      <c r="H73" s="819"/>
      <c r="I73" s="819"/>
      <c r="J73" s="819"/>
      <c r="K73" s="820"/>
      <c r="L73" s="820"/>
      <c r="M73" s="820"/>
      <c r="N73" s="819"/>
      <c r="O73" s="823"/>
      <c r="P73" s="823"/>
      <c r="Q73" s="819"/>
      <c r="R73" s="819"/>
      <c r="S73" s="819"/>
      <c r="T73" s="819"/>
      <c r="U73" s="819"/>
      <c r="V73" s="819"/>
      <c r="W73" s="819"/>
      <c r="X73" s="820"/>
      <c r="Y73" s="819"/>
      <c r="Z73" s="819"/>
      <c r="AA73" s="824"/>
      <c r="AB73" s="819"/>
      <c r="AC73" s="819"/>
      <c r="AD73" s="819"/>
    </row>
    <row r="74" spans="1:30" s="825" customFormat="1" ht="24.95" customHeight="1">
      <c r="A74" s="819"/>
      <c r="B74" s="819"/>
      <c r="C74" s="819"/>
      <c r="D74" s="819"/>
      <c r="E74" s="819"/>
      <c r="F74" s="820"/>
      <c r="G74" s="820"/>
      <c r="H74" s="819"/>
      <c r="I74" s="819"/>
      <c r="J74" s="819"/>
      <c r="K74" s="820"/>
      <c r="L74" s="820"/>
      <c r="M74" s="820"/>
      <c r="N74" s="819"/>
      <c r="O74" s="823"/>
      <c r="P74" s="823"/>
      <c r="Q74" s="819"/>
      <c r="R74" s="819"/>
      <c r="S74" s="819"/>
      <c r="T74" s="819"/>
      <c r="U74" s="819"/>
      <c r="V74" s="819"/>
      <c r="W74" s="819"/>
      <c r="X74" s="820"/>
      <c r="Y74" s="819"/>
      <c r="Z74" s="819"/>
      <c r="AA74" s="824"/>
      <c r="AB74" s="819"/>
      <c r="AC74" s="819"/>
      <c r="AD74" s="819"/>
    </row>
    <row r="75" spans="1:30" s="825" customFormat="1" ht="24.95" customHeight="1">
      <c r="A75" s="819"/>
      <c r="B75" s="819"/>
      <c r="C75" s="819"/>
      <c r="D75" s="819"/>
      <c r="E75" s="819"/>
      <c r="F75" s="820"/>
      <c r="G75" s="820"/>
      <c r="H75" s="819"/>
      <c r="I75" s="819"/>
      <c r="J75" s="819"/>
      <c r="K75" s="820"/>
      <c r="L75" s="820"/>
      <c r="M75" s="820"/>
      <c r="N75" s="819"/>
      <c r="O75" s="823"/>
      <c r="P75" s="823"/>
      <c r="Q75" s="819"/>
      <c r="R75" s="819"/>
      <c r="S75" s="819"/>
      <c r="T75" s="819"/>
      <c r="U75" s="819"/>
      <c r="V75" s="819"/>
      <c r="W75" s="819"/>
      <c r="X75" s="820"/>
      <c r="Y75" s="819"/>
      <c r="Z75" s="819"/>
      <c r="AA75" s="824"/>
      <c r="AB75" s="819"/>
      <c r="AC75" s="819"/>
      <c r="AD75" s="819"/>
    </row>
    <row r="76" spans="1:30" s="825" customFormat="1" ht="24.95" customHeight="1">
      <c r="A76" s="819"/>
      <c r="B76" s="819"/>
      <c r="C76" s="819"/>
      <c r="D76" s="819"/>
      <c r="E76" s="819"/>
      <c r="F76" s="820"/>
      <c r="G76" s="820"/>
      <c r="H76" s="819"/>
      <c r="I76" s="819"/>
      <c r="J76" s="819"/>
      <c r="K76" s="820"/>
      <c r="L76" s="820"/>
      <c r="M76" s="820"/>
      <c r="N76" s="819"/>
      <c r="O76" s="823"/>
      <c r="P76" s="823"/>
      <c r="Q76" s="819"/>
      <c r="R76" s="819"/>
      <c r="S76" s="819"/>
      <c r="T76" s="819"/>
      <c r="U76" s="819"/>
      <c r="V76" s="819"/>
      <c r="W76" s="819"/>
      <c r="X76" s="820"/>
      <c r="Y76" s="819"/>
      <c r="Z76" s="819"/>
      <c r="AA76" s="824"/>
      <c r="AB76" s="819"/>
      <c r="AC76" s="819"/>
      <c r="AD76" s="819"/>
    </row>
    <row r="77" spans="1:30" s="825" customFormat="1" ht="24.95" customHeight="1">
      <c r="A77" s="819"/>
      <c r="B77" s="819"/>
      <c r="C77" s="819"/>
      <c r="D77" s="819"/>
      <c r="E77" s="819"/>
      <c r="F77" s="820"/>
      <c r="G77" s="820"/>
      <c r="H77" s="819"/>
      <c r="I77" s="819"/>
      <c r="J77" s="819"/>
      <c r="K77" s="820"/>
      <c r="L77" s="820"/>
      <c r="M77" s="820"/>
      <c r="N77" s="819"/>
      <c r="O77" s="823"/>
      <c r="P77" s="823"/>
      <c r="Q77" s="819"/>
      <c r="R77" s="819"/>
      <c r="S77" s="819"/>
      <c r="T77" s="819"/>
      <c r="U77" s="819"/>
      <c r="V77" s="819"/>
      <c r="W77" s="819"/>
      <c r="X77" s="820"/>
      <c r="Y77" s="819"/>
      <c r="Z77" s="819"/>
      <c r="AA77" s="824"/>
      <c r="AB77" s="819"/>
      <c r="AC77" s="819"/>
      <c r="AD77" s="819"/>
    </row>
    <row r="78" spans="1:30" s="825" customFormat="1" ht="24.95" customHeight="1">
      <c r="A78" s="819"/>
      <c r="B78" s="819"/>
      <c r="C78" s="819"/>
      <c r="D78" s="819"/>
      <c r="E78" s="819"/>
      <c r="F78" s="820"/>
      <c r="G78" s="820"/>
      <c r="H78" s="819"/>
      <c r="I78" s="819"/>
      <c r="J78" s="819"/>
      <c r="K78" s="820"/>
      <c r="L78" s="820"/>
      <c r="M78" s="820"/>
      <c r="N78" s="819"/>
      <c r="O78" s="823"/>
      <c r="P78" s="823"/>
      <c r="Q78" s="819"/>
      <c r="R78" s="819"/>
      <c r="S78" s="819"/>
      <c r="T78" s="819"/>
      <c r="U78" s="819"/>
      <c r="V78" s="819"/>
      <c r="W78" s="819"/>
      <c r="X78" s="820"/>
      <c r="Y78" s="819"/>
      <c r="Z78" s="819"/>
      <c r="AA78" s="824"/>
      <c r="AB78" s="819"/>
      <c r="AC78" s="819"/>
      <c r="AD78" s="819"/>
    </row>
    <row r="79" spans="1:30" s="825" customFormat="1" ht="24.95" customHeight="1">
      <c r="A79" s="819"/>
      <c r="B79" s="819"/>
      <c r="C79" s="819"/>
      <c r="D79" s="819"/>
      <c r="E79" s="819"/>
      <c r="F79" s="820"/>
      <c r="G79" s="820"/>
      <c r="H79" s="819"/>
      <c r="I79" s="819"/>
      <c r="J79" s="819"/>
      <c r="K79" s="820"/>
      <c r="L79" s="820"/>
      <c r="M79" s="820"/>
      <c r="N79" s="819"/>
      <c r="O79" s="823"/>
      <c r="P79" s="823"/>
      <c r="Q79" s="819"/>
      <c r="R79" s="819"/>
      <c r="S79" s="819"/>
      <c r="T79" s="819"/>
      <c r="U79" s="819"/>
      <c r="V79" s="819"/>
      <c r="W79" s="819"/>
      <c r="X79" s="820"/>
      <c r="Y79" s="819"/>
      <c r="Z79" s="819"/>
      <c r="AA79" s="824"/>
      <c r="AB79" s="819"/>
      <c r="AC79" s="819"/>
      <c r="AD79" s="819"/>
    </row>
    <row r="80" spans="1:30" s="825" customFormat="1" ht="24.95" customHeight="1">
      <c r="A80" s="819"/>
      <c r="B80" s="819"/>
      <c r="C80" s="819"/>
      <c r="D80" s="819"/>
      <c r="E80" s="819"/>
      <c r="F80" s="820"/>
      <c r="G80" s="820"/>
      <c r="H80" s="819"/>
      <c r="I80" s="819"/>
      <c r="J80" s="819"/>
      <c r="K80" s="820"/>
      <c r="L80" s="820"/>
      <c r="M80" s="820"/>
      <c r="N80" s="819"/>
      <c r="O80" s="823"/>
      <c r="P80" s="823"/>
      <c r="Q80" s="819"/>
      <c r="R80" s="819"/>
      <c r="S80" s="819"/>
      <c r="T80" s="819"/>
      <c r="U80" s="819"/>
      <c r="V80" s="819"/>
      <c r="W80" s="819"/>
      <c r="X80" s="820"/>
      <c r="Y80" s="819"/>
      <c r="Z80" s="819"/>
      <c r="AA80" s="824"/>
      <c r="AB80" s="819"/>
      <c r="AC80" s="819"/>
      <c r="AD80" s="819"/>
    </row>
    <row r="81" spans="1:30" s="825" customFormat="1" ht="24.95" customHeight="1">
      <c r="A81" s="819"/>
      <c r="B81" s="819"/>
      <c r="C81" s="819"/>
      <c r="D81" s="819"/>
      <c r="E81" s="819"/>
      <c r="F81" s="820"/>
      <c r="G81" s="820"/>
      <c r="H81" s="819"/>
      <c r="I81" s="819"/>
      <c r="J81" s="819"/>
      <c r="K81" s="820"/>
      <c r="L81" s="820"/>
      <c r="M81" s="820"/>
      <c r="N81" s="819"/>
      <c r="O81" s="823"/>
      <c r="P81" s="823"/>
      <c r="Q81" s="819"/>
      <c r="R81" s="819"/>
      <c r="S81" s="819"/>
      <c r="T81" s="819"/>
      <c r="U81" s="819"/>
      <c r="V81" s="819"/>
      <c r="W81" s="819"/>
      <c r="X81" s="820"/>
      <c r="Y81" s="819"/>
      <c r="Z81" s="819"/>
      <c r="AA81" s="824"/>
      <c r="AB81" s="819"/>
      <c r="AC81" s="819"/>
      <c r="AD81" s="819"/>
    </row>
    <row r="82" spans="1:30" s="825" customFormat="1" ht="24.95" customHeight="1">
      <c r="A82" s="819"/>
      <c r="B82" s="819"/>
      <c r="C82" s="819"/>
      <c r="D82" s="819"/>
      <c r="E82" s="819"/>
      <c r="F82" s="820"/>
      <c r="G82" s="820"/>
      <c r="H82" s="819"/>
      <c r="I82" s="819"/>
      <c r="J82" s="819"/>
      <c r="K82" s="820"/>
      <c r="L82" s="820"/>
      <c r="M82" s="820"/>
      <c r="N82" s="819"/>
      <c r="O82" s="823"/>
      <c r="P82" s="823"/>
      <c r="Q82" s="819"/>
      <c r="R82" s="819"/>
      <c r="S82" s="819"/>
      <c r="T82" s="819"/>
      <c r="U82" s="819"/>
      <c r="V82" s="819"/>
      <c r="W82" s="819"/>
      <c r="X82" s="820"/>
      <c r="Y82" s="819"/>
      <c r="Z82" s="819"/>
      <c r="AA82" s="824"/>
      <c r="AB82" s="819"/>
      <c r="AC82" s="819"/>
      <c r="AD82" s="819"/>
    </row>
    <row r="83" spans="1:30" s="825" customFormat="1" ht="24.95" customHeight="1">
      <c r="A83" s="819"/>
      <c r="B83" s="819"/>
      <c r="C83" s="819"/>
      <c r="D83" s="819"/>
      <c r="E83" s="819"/>
      <c r="F83" s="820"/>
      <c r="G83" s="820"/>
      <c r="H83" s="819"/>
      <c r="I83" s="819"/>
      <c r="J83" s="819"/>
      <c r="K83" s="820"/>
      <c r="L83" s="820"/>
      <c r="M83" s="820"/>
      <c r="N83" s="819"/>
      <c r="O83" s="823"/>
      <c r="P83" s="823"/>
      <c r="Q83" s="819"/>
      <c r="R83" s="819"/>
      <c r="S83" s="819"/>
      <c r="T83" s="819"/>
      <c r="U83" s="819"/>
      <c r="V83" s="819"/>
      <c r="W83" s="819"/>
      <c r="X83" s="838"/>
      <c r="Y83" s="819"/>
      <c r="Z83" s="819"/>
      <c r="AA83" s="824"/>
      <c r="AB83" s="819"/>
      <c r="AC83" s="819"/>
      <c r="AD83" s="819"/>
    </row>
    <row r="84" spans="1:30" s="825" customFormat="1" ht="24.95" customHeight="1">
      <c r="A84" s="819"/>
      <c r="B84" s="819"/>
      <c r="C84" s="819"/>
      <c r="D84" s="819"/>
      <c r="E84" s="819"/>
      <c r="F84" s="820"/>
      <c r="G84" s="820"/>
      <c r="H84" s="819"/>
      <c r="I84" s="819"/>
      <c r="J84" s="819"/>
      <c r="K84" s="820"/>
      <c r="L84" s="820"/>
      <c r="M84" s="820"/>
      <c r="N84" s="819"/>
      <c r="O84" s="823"/>
      <c r="P84" s="823"/>
      <c r="Q84" s="819"/>
      <c r="R84" s="819"/>
      <c r="S84" s="819"/>
      <c r="T84" s="819"/>
      <c r="U84" s="819"/>
      <c r="V84" s="819"/>
      <c r="W84" s="819"/>
      <c r="X84" s="838"/>
      <c r="Y84" s="819"/>
      <c r="Z84" s="819"/>
      <c r="AA84" s="824"/>
      <c r="AB84" s="819"/>
      <c r="AC84" s="819"/>
      <c r="AD84" s="819"/>
    </row>
    <row r="85" spans="1:30" s="825" customFormat="1" ht="24.95" customHeight="1">
      <c r="A85" s="819"/>
      <c r="B85" s="819"/>
      <c r="C85" s="819"/>
      <c r="D85" s="819"/>
      <c r="E85" s="819"/>
      <c r="F85" s="820"/>
      <c r="G85" s="820"/>
      <c r="H85" s="819"/>
      <c r="I85" s="819"/>
      <c r="J85" s="819"/>
      <c r="K85" s="820"/>
      <c r="L85" s="820"/>
      <c r="M85" s="820"/>
      <c r="N85" s="819"/>
      <c r="O85" s="823"/>
      <c r="P85" s="823"/>
      <c r="Q85" s="819"/>
      <c r="R85" s="819"/>
      <c r="S85" s="819"/>
      <c r="T85" s="819"/>
      <c r="U85" s="819"/>
      <c r="V85" s="819"/>
      <c r="W85" s="819"/>
      <c r="X85" s="838"/>
      <c r="Y85" s="819"/>
      <c r="Z85" s="819"/>
      <c r="AA85" s="824"/>
      <c r="AB85" s="819"/>
      <c r="AC85" s="819"/>
      <c r="AD85" s="819"/>
    </row>
    <row r="86" spans="1:30" s="825" customFormat="1" ht="24.95" customHeight="1">
      <c r="A86" s="819"/>
      <c r="B86" s="819"/>
      <c r="C86" s="819"/>
      <c r="D86" s="819"/>
      <c r="E86" s="819"/>
      <c r="F86" s="820"/>
      <c r="G86" s="820"/>
      <c r="H86" s="819"/>
      <c r="I86" s="819"/>
      <c r="J86" s="819"/>
      <c r="K86" s="820"/>
      <c r="L86" s="820"/>
      <c r="M86" s="820"/>
      <c r="N86" s="819"/>
      <c r="O86" s="823"/>
      <c r="P86" s="823"/>
      <c r="Q86" s="819"/>
      <c r="R86" s="819"/>
      <c r="S86" s="819"/>
      <c r="T86" s="819"/>
      <c r="U86" s="819"/>
      <c r="V86" s="819"/>
      <c r="W86" s="819"/>
      <c r="X86" s="838"/>
      <c r="Y86" s="819"/>
      <c r="Z86" s="819"/>
      <c r="AA86" s="824"/>
      <c r="AB86" s="819"/>
      <c r="AC86" s="819"/>
      <c r="AD86" s="819"/>
    </row>
    <row r="87" spans="1:30" s="825" customFormat="1" ht="24.95" customHeight="1">
      <c r="A87" s="819"/>
      <c r="B87" s="819"/>
      <c r="C87" s="819"/>
      <c r="D87" s="819"/>
      <c r="E87" s="819"/>
      <c r="F87" s="820"/>
      <c r="G87" s="820"/>
      <c r="H87" s="819"/>
      <c r="I87" s="819"/>
      <c r="J87" s="819"/>
      <c r="K87" s="820"/>
      <c r="L87" s="820"/>
      <c r="M87" s="820"/>
      <c r="N87" s="819"/>
      <c r="O87" s="823"/>
      <c r="P87" s="823"/>
      <c r="Q87" s="819"/>
      <c r="R87" s="819"/>
      <c r="S87" s="819"/>
      <c r="T87" s="819"/>
      <c r="U87" s="819"/>
      <c r="V87" s="819"/>
      <c r="W87" s="819"/>
      <c r="X87" s="838"/>
      <c r="Y87" s="819"/>
      <c r="Z87" s="819"/>
      <c r="AA87" s="824"/>
      <c r="AB87" s="819"/>
      <c r="AC87" s="819"/>
      <c r="AD87" s="819"/>
    </row>
    <row r="88" spans="1:30" s="825" customFormat="1" ht="24.95" customHeight="1">
      <c r="A88" s="819"/>
      <c r="B88" s="819"/>
      <c r="C88" s="819"/>
      <c r="D88" s="819"/>
      <c r="E88" s="819"/>
      <c r="F88" s="820"/>
      <c r="G88" s="820"/>
      <c r="H88" s="819"/>
      <c r="I88" s="819"/>
      <c r="J88" s="819"/>
      <c r="K88" s="820"/>
      <c r="L88" s="820"/>
      <c r="M88" s="820"/>
      <c r="N88" s="819"/>
      <c r="O88" s="823"/>
      <c r="P88" s="823"/>
      <c r="Q88" s="819"/>
      <c r="R88" s="819"/>
      <c r="S88" s="819"/>
      <c r="T88" s="819"/>
      <c r="U88" s="819"/>
      <c r="V88" s="819"/>
      <c r="W88" s="819"/>
      <c r="X88" s="838"/>
      <c r="Y88" s="819"/>
      <c r="Z88" s="819"/>
      <c r="AA88" s="824"/>
      <c r="AB88" s="819"/>
      <c r="AC88" s="819"/>
      <c r="AD88" s="819"/>
    </row>
    <row r="89" spans="1:30" s="825" customFormat="1" ht="24.95" customHeight="1">
      <c r="A89" s="819"/>
      <c r="B89" s="819"/>
      <c r="C89" s="819"/>
      <c r="D89" s="819"/>
      <c r="E89" s="819"/>
      <c r="F89" s="820"/>
      <c r="G89" s="820"/>
      <c r="H89" s="819"/>
      <c r="I89" s="819"/>
      <c r="J89" s="819"/>
      <c r="K89" s="820"/>
      <c r="L89" s="820"/>
      <c r="M89" s="820"/>
      <c r="N89" s="819"/>
      <c r="O89" s="823"/>
      <c r="P89" s="823"/>
      <c r="Q89" s="819"/>
      <c r="R89" s="819"/>
      <c r="S89" s="819"/>
      <c r="T89" s="819"/>
      <c r="U89" s="819"/>
      <c r="V89" s="819"/>
      <c r="W89" s="819"/>
      <c r="X89" s="838"/>
      <c r="Y89" s="819"/>
      <c r="Z89" s="819"/>
      <c r="AA89" s="824"/>
      <c r="AB89" s="819"/>
      <c r="AC89" s="819"/>
      <c r="AD89" s="819"/>
    </row>
    <row r="90" spans="1:30" s="825" customFormat="1" ht="24.95" customHeight="1">
      <c r="A90" s="819"/>
      <c r="B90" s="819"/>
      <c r="C90" s="819"/>
      <c r="D90" s="819"/>
      <c r="E90" s="819"/>
      <c r="F90" s="820"/>
      <c r="G90" s="820"/>
      <c r="H90" s="819"/>
      <c r="I90" s="819"/>
      <c r="J90" s="819"/>
      <c r="K90" s="820"/>
      <c r="L90" s="820"/>
      <c r="M90" s="820"/>
      <c r="N90" s="819"/>
      <c r="O90" s="823"/>
      <c r="P90" s="823"/>
      <c r="Q90" s="819"/>
      <c r="R90" s="819"/>
      <c r="S90" s="819"/>
      <c r="T90" s="819"/>
      <c r="U90" s="819"/>
      <c r="V90" s="819"/>
      <c r="W90" s="819"/>
      <c r="X90" s="838"/>
      <c r="Y90" s="819"/>
      <c r="Z90" s="819"/>
      <c r="AA90" s="824"/>
      <c r="AB90" s="819"/>
      <c r="AC90" s="819"/>
      <c r="AD90" s="819"/>
    </row>
    <row r="91" spans="1:30" s="825" customFormat="1" ht="24.95" customHeight="1">
      <c r="A91" s="819"/>
      <c r="B91" s="819"/>
      <c r="C91" s="819"/>
      <c r="D91" s="819"/>
      <c r="E91" s="819"/>
      <c r="F91" s="820"/>
      <c r="G91" s="820"/>
      <c r="H91" s="819"/>
      <c r="I91" s="819"/>
      <c r="J91" s="819"/>
      <c r="K91" s="820"/>
      <c r="L91" s="820"/>
      <c r="M91" s="820"/>
      <c r="N91" s="819"/>
      <c r="O91" s="823"/>
      <c r="P91" s="823"/>
      <c r="Q91" s="819"/>
      <c r="R91" s="819"/>
      <c r="S91" s="819"/>
      <c r="T91" s="819"/>
      <c r="U91" s="819"/>
      <c r="V91" s="819"/>
      <c r="W91" s="819"/>
      <c r="X91" s="838"/>
      <c r="Y91" s="819"/>
      <c r="Z91" s="819"/>
      <c r="AA91" s="824"/>
      <c r="AB91" s="819"/>
      <c r="AC91" s="819"/>
      <c r="AD91" s="819"/>
    </row>
    <row r="92" spans="1:30" s="825" customFormat="1" ht="24.95" customHeight="1">
      <c r="A92" s="819"/>
      <c r="B92" s="819"/>
      <c r="C92" s="819"/>
      <c r="D92" s="819"/>
      <c r="E92" s="819"/>
      <c r="F92" s="820"/>
      <c r="G92" s="820"/>
      <c r="H92" s="819"/>
      <c r="I92" s="819"/>
      <c r="J92" s="819"/>
      <c r="K92" s="820"/>
      <c r="L92" s="820"/>
      <c r="M92" s="820"/>
      <c r="N92" s="819"/>
      <c r="O92" s="823"/>
      <c r="P92" s="823"/>
      <c r="Q92" s="819"/>
      <c r="R92" s="819"/>
      <c r="S92" s="819"/>
      <c r="T92" s="819"/>
      <c r="U92" s="819"/>
      <c r="V92" s="819"/>
      <c r="W92" s="819"/>
      <c r="X92" s="838"/>
      <c r="Y92" s="819"/>
      <c r="Z92" s="819"/>
      <c r="AA92" s="824"/>
      <c r="AB92" s="819"/>
      <c r="AC92" s="819"/>
      <c r="AD92" s="819"/>
    </row>
    <row r="93" spans="1:30" s="825" customFormat="1" ht="24.95" customHeight="1">
      <c r="A93" s="819"/>
      <c r="B93" s="819"/>
      <c r="C93" s="819"/>
      <c r="D93" s="819"/>
      <c r="E93" s="819"/>
      <c r="F93" s="820"/>
      <c r="G93" s="820"/>
      <c r="H93" s="819"/>
      <c r="I93" s="819"/>
      <c r="J93" s="819"/>
      <c r="K93" s="820"/>
      <c r="L93" s="820"/>
      <c r="M93" s="820"/>
      <c r="N93" s="819"/>
      <c r="O93" s="823"/>
      <c r="P93" s="823"/>
      <c r="Q93" s="819"/>
      <c r="R93" s="819"/>
      <c r="S93" s="819"/>
      <c r="T93" s="819"/>
      <c r="U93" s="819"/>
      <c r="V93" s="819"/>
      <c r="W93" s="819"/>
      <c r="X93" s="838"/>
      <c r="Y93" s="819"/>
      <c r="Z93" s="819"/>
      <c r="AA93" s="824"/>
      <c r="AB93" s="819"/>
      <c r="AC93" s="819"/>
      <c r="AD93" s="819"/>
    </row>
    <row r="94" spans="1:30" s="825" customFormat="1" ht="24.95" customHeight="1">
      <c r="A94" s="819"/>
      <c r="B94" s="819"/>
      <c r="C94" s="819"/>
      <c r="D94" s="819"/>
      <c r="E94" s="819"/>
      <c r="F94" s="820"/>
      <c r="G94" s="820"/>
      <c r="H94" s="819"/>
      <c r="I94" s="819"/>
      <c r="J94" s="819"/>
      <c r="K94" s="820"/>
      <c r="L94" s="820"/>
      <c r="M94" s="820"/>
      <c r="N94" s="819"/>
      <c r="O94" s="823"/>
      <c r="P94" s="823"/>
      <c r="Q94" s="819"/>
      <c r="R94" s="819"/>
      <c r="S94" s="819"/>
      <c r="T94" s="819"/>
      <c r="U94" s="819"/>
      <c r="V94" s="819"/>
      <c r="W94" s="819"/>
      <c r="X94" s="838"/>
      <c r="Y94" s="819"/>
      <c r="Z94" s="819"/>
      <c r="AA94" s="824"/>
      <c r="AB94" s="819"/>
      <c r="AC94" s="819"/>
      <c r="AD94" s="819"/>
    </row>
    <row r="95" spans="1:30" s="825" customFormat="1" ht="24.95" customHeight="1">
      <c r="A95" s="819"/>
      <c r="B95" s="819"/>
      <c r="C95" s="819"/>
      <c r="D95" s="819"/>
      <c r="E95" s="819"/>
      <c r="F95" s="820"/>
      <c r="G95" s="820"/>
      <c r="H95" s="819"/>
      <c r="I95" s="819"/>
      <c r="J95" s="819"/>
      <c r="K95" s="820"/>
      <c r="L95" s="820"/>
      <c r="M95" s="820"/>
      <c r="N95" s="819"/>
      <c r="O95" s="823"/>
      <c r="P95" s="823"/>
      <c r="Q95" s="819"/>
      <c r="R95" s="819"/>
      <c r="S95" s="819"/>
      <c r="T95" s="819"/>
      <c r="U95" s="819"/>
      <c r="V95" s="819"/>
      <c r="W95" s="819"/>
      <c r="X95" s="838"/>
      <c r="Y95" s="819"/>
      <c r="Z95" s="819"/>
      <c r="AA95" s="824"/>
      <c r="AB95" s="819"/>
      <c r="AC95" s="819"/>
      <c r="AD95" s="819"/>
    </row>
    <row r="96" spans="1:30" s="825" customFormat="1" ht="24.95" customHeight="1">
      <c r="A96" s="819"/>
      <c r="B96" s="819"/>
      <c r="C96" s="819"/>
      <c r="D96" s="819"/>
      <c r="E96" s="819"/>
      <c r="F96" s="820"/>
      <c r="G96" s="820"/>
      <c r="H96" s="819"/>
      <c r="I96" s="819"/>
      <c r="J96" s="819"/>
      <c r="K96" s="820"/>
      <c r="L96" s="820"/>
      <c r="M96" s="820"/>
      <c r="N96" s="819"/>
      <c r="O96" s="823"/>
      <c r="P96" s="823"/>
      <c r="Q96" s="819"/>
      <c r="R96" s="819"/>
      <c r="S96" s="819"/>
      <c r="T96" s="819"/>
      <c r="U96" s="819"/>
      <c r="V96" s="819"/>
      <c r="W96" s="819"/>
      <c r="X96" s="838"/>
      <c r="Y96" s="819"/>
      <c r="Z96" s="819"/>
      <c r="AA96" s="824"/>
      <c r="AB96" s="819"/>
      <c r="AC96" s="819"/>
      <c r="AD96" s="819"/>
    </row>
    <row r="97" spans="1:30" s="825" customFormat="1" ht="24.95" customHeight="1">
      <c r="A97" s="819"/>
      <c r="B97" s="819"/>
      <c r="C97" s="819"/>
      <c r="D97" s="819"/>
      <c r="E97" s="819"/>
      <c r="F97" s="820"/>
      <c r="G97" s="820"/>
      <c r="H97" s="819"/>
      <c r="I97" s="819"/>
      <c r="J97" s="819"/>
      <c r="K97" s="820"/>
      <c r="L97" s="820"/>
      <c r="M97" s="820"/>
      <c r="N97" s="819"/>
      <c r="O97" s="823"/>
      <c r="P97" s="823"/>
      <c r="Q97" s="819"/>
      <c r="R97" s="819"/>
      <c r="S97" s="819"/>
      <c r="T97" s="819"/>
      <c r="U97" s="819"/>
      <c r="V97" s="819"/>
      <c r="W97" s="819"/>
      <c r="X97" s="838"/>
      <c r="Y97" s="819"/>
      <c r="Z97" s="819"/>
      <c r="AA97" s="824"/>
      <c r="AB97" s="819"/>
      <c r="AC97" s="819"/>
      <c r="AD97" s="819"/>
    </row>
    <row r="98" spans="1:30" s="825" customFormat="1" ht="24.95" customHeight="1">
      <c r="A98" s="819"/>
      <c r="B98" s="819"/>
      <c r="C98" s="819"/>
      <c r="D98" s="819"/>
      <c r="E98" s="819"/>
      <c r="F98" s="820"/>
      <c r="G98" s="820"/>
      <c r="H98" s="819"/>
      <c r="I98" s="819"/>
      <c r="J98" s="819"/>
      <c r="K98" s="820"/>
      <c r="L98" s="820"/>
      <c r="M98" s="820"/>
      <c r="N98" s="819"/>
      <c r="O98" s="823"/>
      <c r="P98" s="823"/>
      <c r="Q98" s="819"/>
      <c r="R98" s="819"/>
      <c r="S98" s="819"/>
      <c r="T98" s="819"/>
      <c r="U98" s="819"/>
      <c r="V98" s="819"/>
      <c r="W98" s="819"/>
      <c r="X98" s="838"/>
      <c r="Y98" s="819"/>
      <c r="Z98" s="819"/>
      <c r="AA98" s="824"/>
      <c r="AB98" s="819"/>
      <c r="AC98" s="819"/>
      <c r="AD98" s="819"/>
    </row>
    <row r="99" spans="1:30" s="825" customFormat="1" ht="24.95" customHeight="1">
      <c r="A99" s="819"/>
      <c r="B99" s="819"/>
      <c r="C99" s="819"/>
      <c r="D99" s="819"/>
      <c r="E99" s="819"/>
      <c r="F99" s="820"/>
      <c r="G99" s="820"/>
      <c r="H99" s="819"/>
      <c r="I99" s="819"/>
      <c r="J99" s="819"/>
      <c r="K99" s="820"/>
      <c r="L99" s="820"/>
      <c r="M99" s="820"/>
      <c r="N99" s="819"/>
      <c r="O99" s="823"/>
      <c r="P99" s="823"/>
      <c r="Q99" s="819"/>
      <c r="R99" s="819"/>
      <c r="S99" s="819"/>
      <c r="T99" s="819"/>
      <c r="U99" s="819"/>
      <c r="V99" s="819"/>
      <c r="W99" s="819"/>
      <c r="X99" s="838"/>
      <c r="Y99" s="819"/>
      <c r="Z99" s="819"/>
      <c r="AA99" s="824"/>
      <c r="AB99" s="819"/>
      <c r="AC99" s="819"/>
      <c r="AD99" s="819"/>
    </row>
    <row r="100" spans="1:30" s="825" customFormat="1" ht="24.95" customHeight="1">
      <c r="A100" s="819"/>
      <c r="B100" s="819"/>
      <c r="C100" s="819"/>
      <c r="D100" s="819"/>
      <c r="E100" s="819"/>
      <c r="F100" s="820"/>
      <c r="G100" s="820"/>
      <c r="H100" s="819"/>
      <c r="I100" s="819"/>
      <c r="J100" s="819"/>
      <c r="K100" s="820"/>
      <c r="L100" s="820"/>
      <c r="M100" s="820"/>
      <c r="N100" s="819"/>
      <c r="O100" s="823"/>
      <c r="P100" s="823"/>
      <c r="Q100" s="819"/>
      <c r="R100" s="819"/>
      <c r="S100" s="819"/>
      <c r="T100" s="819"/>
      <c r="U100" s="819"/>
      <c r="V100" s="819"/>
      <c r="W100" s="819"/>
      <c r="X100" s="838"/>
      <c r="Y100" s="819"/>
      <c r="Z100" s="819"/>
      <c r="AA100" s="824"/>
      <c r="AB100" s="819"/>
      <c r="AC100" s="819"/>
      <c r="AD100" s="819"/>
    </row>
    <row r="101" spans="1:30" s="825" customFormat="1" ht="24.95" customHeight="1">
      <c r="A101" s="819"/>
      <c r="B101" s="819"/>
      <c r="C101" s="819"/>
      <c r="D101" s="819"/>
      <c r="E101" s="819"/>
      <c r="F101" s="820"/>
      <c r="G101" s="820"/>
      <c r="H101" s="819"/>
      <c r="I101" s="819"/>
      <c r="J101" s="819"/>
      <c r="K101" s="820"/>
      <c r="L101" s="820"/>
      <c r="M101" s="820"/>
      <c r="N101" s="819"/>
      <c r="O101" s="823"/>
      <c r="P101" s="823"/>
      <c r="Q101" s="819"/>
      <c r="R101" s="819"/>
      <c r="S101" s="819"/>
      <c r="T101" s="819"/>
      <c r="U101" s="819"/>
      <c r="V101" s="819"/>
      <c r="W101" s="819"/>
      <c r="X101" s="838"/>
      <c r="Y101" s="819"/>
      <c r="Z101" s="819"/>
      <c r="AA101" s="824"/>
      <c r="AB101" s="819"/>
      <c r="AC101" s="819"/>
      <c r="AD101" s="819"/>
    </row>
    <row r="102" spans="1:30" s="825" customFormat="1" ht="24.95" customHeight="1">
      <c r="A102" s="819"/>
      <c r="B102" s="819"/>
      <c r="C102" s="819"/>
      <c r="D102" s="819"/>
      <c r="E102" s="819"/>
      <c r="F102" s="820"/>
      <c r="G102" s="820"/>
      <c r="H102" s="819"/>
      <c r="I102" s="819"/>
      <c r="J102" s="840"/>
      <c r="K102" s="819"/>
      <c r="L102" s="819"/>
      <c r="M102" s="840"/>
      <c r="N102" s="819"/>
      <c r="O102" s="823"/>
      <c r="P102" s="823"/>
      <c r="Q102" s="819"/>
      <c r="R102" s="819"/>
      <c r="S102" s="819"/>
      <c r="T102" s="819"/>
      <c r="U102" s="819"/>
      <c r="V102" s="819"/>
      <c r="W102" s="819"/>
      <c r="X102" s="838"/>
      <c r="Y102" s="819"/>
      <c r="Z102" s="819"/>
      <c r="AA102" s="824"/>
      <c r="AB102" s="819"/>
      <c r="AC102" s="819"/>
      <c r="AD102" s="819"/>
    </row>
    <row r="103" spans="1:30" s="844" customFormat="1" ht="30" customHeight="1">
      <c r="A103" s="819"/>
      <c r="B103" s="819"/>
      <c r="C103" s="819"/>
      <c r="D103" s="819"/>
      <c r="E103" s="819"/>
      <c r="F103" s="820"/>
      <c r="G103" s="820"/>
      <c r="H103" s="819"/>
      <c r="I103" s="819"/>
      <c r="J103" s="841"/>
      <c r="K103" s="819"/>
      <c r="L103" s="819"/>
      <c r="M103" s="841"/>
      <c r="N103" s="819"/>
      <c r="O103" s="823"/>
      <c r="P103" s="823"/>
      <c r="Q103" s="819"/>
      <c r="R103" s="842"/>
      <c r="S103" s="842"/>
      <c r="T103" s="842"/>
      <c r="U103" s="842"/>
      <c r="V103" s="819"/>
      <c r="W103" s="819"/>
      <c r="X103" s="843"/>
      <c r="Y103" s="819"/>
      <c r="Z103" s="819"/>
      <c r="AA103" s="824"/>
      <c r="AB103" s="842"/>
      <c r="AC103" s="842"/>
      <c r="AD103" s="842"/>
    </row>
    <row r="104" spans="1:30" s="844" customFormat="1" ht="30" customHeight="1">
      <c r="A104" s="819"/>
      <c r="B104" s="819"/>
      <c r="C104" s="819"/>
      <c r="D104" s="819"/>
      <c r="E104" s="819"/>
      <c r="F104" s="820"/>
      <c r="G104" s="820"/>
      <c r="H104" s="819"/>
      <c r="I104" s="819"/>
      <c r="J104" s="841"/>
      <c r="K104" s="841"/>
      <c r="L104" s="841"/>
      <c r="M104" s="841"/>
      <c r="N104" s="819"/>
      <c r="O104" s="823"/>
      <c r="P104" s="823"/>
      <c r="Q104" s="819"/>
      <c r="R104" s="842"/>
      <c r="S104" s="842"/>
      <c r="T104" s="842"/>
      <c r="U104" s="842"/>
      <c r="V104" s="819"/>
      <c r="W104" s="819"/>
      <c r="X104" s="843"/>
      <c r="Y104" s="819"/>
      <c r="Z104" s="819"/>
      <c r="AA104" s="824"/>
      <c r="AB104" s="842"/>
      <c r="AC104" s="842"/>
      <c r="AD104" s="842"/>
    </row>
    <row r="105" spans="1:30" s="844" customFormat="1" ht="30" customHeight="1">
      <c r="A105" s="819"/>
      <c r="B105" s="819"/>
      <c r="C105" s="819"/>
      <c r="D105" s="819"/>
      <c r="E105" s="819"/>
      <c r="F105" s="820"/>
      <c r="G105" s="820"/>
      <c r="H105" s="819"/>
      <c r="I105" s="819"/>
      <c r="J105" s="841"/>
      <c r="K105" s="841"/>
      <c r="L105" s="841"/>
      <c r="M105" s="841"/>
      <c r="N105" s="819"/>
      <c r="O105" s="823"/>
      <c r="P105" s="823"/>
      <c r="Q105" s="819"/>
      <c r="R105" s="842"/>
      <c r="S105" s="842"/>
      <c r="T105" s="842"/>
      <c r="U105" s="842"/>
      <c r="V105" s="819"/>
      <c r="W105" s="819"/>
      <c r="X105" s="843"/>
      <c r="Y105" s="819"/>
      <c r="Z105" s="819"/>
      <c r="AA105" s="824"/>
      <c r="AB105" s="842"/>
      <c r="AC105" s="842"/>
      <c r="AD105" s="842"/>
    </row>
    <row r="106" spans="1:30" s="844" customFormat="1" ht="30" customHeight="1">
      <c r="A106" s="819"/>
      <c r="B106" s="819"/>
      <c r="C106" s="819"/>
      <c r="D106" s="819"/>
      <c r="E106" s="819"/>
      <c r="F106" s="820"/>
      <c r="G106" s="820"/>
      <c r="H106" s="819"/>
      <c r="I106" s="819"/>
      <c r="J106" s="841"/>
      <c r="K106" s="841"/>
      <c r="L106" s="841"/>
      <c r="M106" s="841"/>
      <c r="N106" s="819"/>
      <c r="O106" s="823"/>
      <c r="P106" s="823"/>
      <c r="Q106" s="819"/>
      <c r="R106" s="842"/>
      <c r="S106" s="842"/>
      <c r="T106" s="842"/>
      <c r="U106" s="842"/>
      <c r="V106" s="819"/>
      <c r="W106" s="819"/>
      <c r="X106" s="843"/>
      <c r="Y106" s="819"/>
      <c r="Z106" s="819"/>
      <c r="AA106" s="824"/>
      <c r="AB106" s="842"/>
      <c r="AC106" s="842"/>
      <c r="AD106" s="842"/>
    </row>
    <row r="107" spans="1:30" s="844" customFormat="1" ht="30" customHeight="1">
      <c r="A107" s="819"/>
      <c r="B107" s="819"/>
      <c r="C107" s="819"/>
      <c r="D107" s="819"/>
      <c r="E107" s="819"/>
      <c r="F107" s="820"/>
      <c r="G107" s="820"/>
      <c r="H107" s="819"/>
      <c r="I107" s="819"/>
      <c r="J107" s="841"/>
      <c r="K107" s="845"/>
      <c r="L107" s="845"/>
      <c r="M107" s="846"/>
      <c r="N107" s="819"/>
      <c r="O107" s="823"/>
      <c r="P107" s="823"/>
      <c r="Q107" s="819"/>
      <c r="R107" s="842"/>
      <c r="S107" s="842"/>
      <c r="T107" s="842"/>
      <c r="U107" s="842"/>
      <c r="V107" s="819"/>
      <c r="W107" s="819"/>
      <c r="X107" s="843"/>
      <c r="Y107" s="819"/>
      <c r="Z107" s="819"/>
      <c r="AA107" s="824"/>
      <c r="AB107" s="842"/>
      <c r="AC107" s="842"/>
      <c r="AD107" s="842"/>
    </row>
    <row r="108" spans="1:30" s="844" customFormat="1" ht="30" customHeight="1">
      <c r="A108" s="819"/>
      <c r="B108" s="819"/>
      <c r="C108" s="819"/>
      <c r="D108" s="819"/>
      <c r="E108" s="819"/>
      <c r="F108" s="820"/>
      <c r="G108" s="820"/>
      <c r="H108" s="819"/>
      <c r="I108" s="819"/>
      <c r="J108" s="841"/>
      <c r="K108" s="845"/>
      <c r="L108" s="845"/>
      <c r="M108" s="846"/>
      <c r="N108" s="819"/>
      <c r="O108" s="823"/>
      <c r="P108" s="823"/>
      <c r="Q108" s="819"/>
      <c r="R108" s="842"/>
      <c r="S108" s="842"/>
      <c r="T108" s="842"/>
      <c r="U108" s="842"/>
      <c r="V108" s="819"/>
      <c r="W108" s="819"/>
      <c r="X108" s="843"/>
      <c r="Y108" s="819"/>
      <c r="Z108" s="819"/>
      <c r="AA108" s="824"/>
      <c r="AB108" s="842"/>
      <c r="AC108" s="842"/>
      <c r="AD108" s="842"/>
    </row>
    <row r="109" spans="1:30" s="844" customFormat="1" ht="30" customHeight="1">
      <c r="A109" s="819"/>
      <c r="B109" s="819"/>
      <c r="C109" s="819"/>
      <c r="D109" s="819"/>
      <c r="E109" s="819"/>
      <c r="F109" s="820"/>
      <c r="G109" s="820"/>
      <c r="H109" s="819"/>
      <c r="I109" s="819"/>
      <c r="J109" s="841"/>
      <c r="K109" s="845"/>
      <c r="L109" s="845"/>
      <c r="M109" s="846"/>
      <c r="N109" s="819"/>
      <c r="O109" s="823"/>
      <c r="P109" s="823"/>
      <c r="Q109" s="819"/>
      <c r="R109" s="842"/>
      <c r="S109" s="842"/>
      <c r="T109" s="842"/>
      <c r="U109" s="842"/>
      <c r="V109" s="819"/>
      <c r="W109" s="819"/>
      <c r="X109" s="843"/>
      <c r="Y109" s="819"/>
      <c r="Z109" s="819"/>
      <c r="AA109" s="824"/>
      <c r="AB109" s="842"/>
      <c r="AC109" s="842"/>
      <c r="AD109" s="842"/>
    </row>
    <row r="110" spans="1:30" s="850" customFormat="1" ht="20.100000000000001" customHeight="1">
      <c r="A110" s="819"/>
      <c r="B110" s="819"/>
      <c r="C110" s="819"/>
      <c r="D110" s="819"/>
      <c r="E110" s="819"/>
      <c r="F110" s="820"/>
      <c r="G110" s="820"/>
      <c r="H110" s="819"/>
      <c r="I110" s="819"/>
      <c r="J110" s="847"/>
      <c r="K110" s="848"/>
      <c r="L110" s="848"/>
      <c r="M110" s="848"/>
      <c r="N110" s="819"/>
      <c r="O110" s="823"/>
      <c r="P110" s="823"/>
      <c r="Q110" s="819"/>
      <c r="R110" s="849"/>
      <c r="S110" s="847"/>
      <c r="T110" s="847"/>
      <c r="U110" s="847"/>
      <c r="V110" s="819"/>
      <c r="W110" s="819"/>
      <c r="X110" s="848"/>
      <c r="Y110" s="819"/>
      <c r="Z110" s="819"/>
      <c r="AA110" s="824"/>
      <c r="AB110" s="847"/>
      <c r="AC110" s="847"/>
      <c r="AD110" s="847"/>
    </row>
    <row r="111" spans="1:30" s="850" customFormat="1" ht="20.100000000000001" customHeight="1">
      <c r="A111" s="819"/>
      <c r="B111" s="819"/>
      <c r="C111" s="819"/>
      <c r="D111" s="819"/>
      <c r="E111" s="819"/>
      <c r="F111" s="820"/>
      <c r="G111" s="820"/>
      <c r="H111" s="819"/>
      <c r="I111" s="851"/>
      <c r="J111" s="851"/>
      <c r="K111" s="848"/>
      <c r="L111" s="848"/>
      <c r="M111" s="848"/>
      <c r="N111" s="819"/>
      <c r="O111" s="823"/>
      <c r="P111" s="823"/>
      <c r="Q111" s="819"/>
      <c r="R111" s="852"/>
      <c r="S111" s="842"/>
      <c r="T111" s="842"/>
      <c r="U111" s="842"/>
      <c r="V111" s="819"/>
      <c r="W111" s="819"/>
      <c r="X111" s="848"/>
      <c r="Y111" s="819"/>
      <c r="Z111" s="819"/>
      <c r="AA111" s="824"/>
      <c r="AB111" s="842"/>
      <c r="AC111" s="842"/>
      <c r="AD111" s="842"/>
    </row>
    <row r="112" spans="1:30" s="850" customFormat="1" ht="20.100000000000001" customHeight="1">
      <c r="A112" s="819"/>
      <c r="B112" s="819"/>
      <c r="C112" s="819"/>
      <c r="D112" s="819"/>
      <c r="E112" s="819"/>
      <c r="F112" s="820"/>
      <c r="G112" s="820"/>
      <c r="H112" s="819"/>
      <c r="I112" s="851"/>
      <c r="J112" s="851"/>
      <c r="K112" s="848"/>
      <c r="L112" s="848"/>
      <c r="M112" s="848"/>
      <c r="N112" s="819"/>
      <c r="O112" s="823"/>
      <c r="P112" s="823"/>
      <c r="Q112" s="819"/>
      <c r="R112" s="852"/>
      <c r="S112" s="842"/>
      <c r="T112" s="842"/>
      <c r="U112" s="842"/>
      <c r="V112" s="819"/>
      <c r="W112" s="819"/>
      <c r="X112" s="848"/>
      <c r="Y112" s="819"/>
      <c r="Z112" s="819"/>
      <c r="AA112" s="824"/>
      <c r="AB112" s="842"/>
      <c r="AC112" s="842"/>
      <c r="AD112" s="842"/>
    </row>
    <row r="113" spans="1:30" s="850" customFormat="1" ht="20.100000000000001" customHeight="1">
      <c r="A113" s="819"/>
      <c r="B113" s="819"/>
      <c r="C113" s="819"/>
      <c r="D113" s="819"/>
      <c r="E113" s="819"/>
      <c r="F113" s="820"/>
      <c r="G113" s="820"/>
      <c r="H113" s="819"/>
      <c r="I113" s="851"/>
      <c r="J113" s="851"/>
      <c r="K113" s="848"/>
      <c r="L113" s="848"/>
      <c r="M113" s="848"/>
      <c r="N113" s="819"/>
      <c r="O113" s="823"/>
      <c r="P113" s="823"/>
      <c r="Q113" s="819"/>
      <c r="R113" s="852"/>
      <c r="S113" s="842"/>
      <c r="T113" s="842"/>
      <c r="U113" s="842"/>
      <c r="V113" s="819"/>
      <c r="W113" s="819"/>
      <c r="X113" s="848"/>
      <c r="Y113" s="819"/>
      <c r="Z113" s="819"/>
      <c r="AA113" s="824"/>
      <c r="AB113" s="842"/>
      <c r="AC113" s="842"/>
      <c r="AD113" s="842"/>
    </row>
    <row r="114" spans="1:30" s="850" customFormat="1" ht="20.100000000000001" customHeight="1">
      <c r="A114" s="819"/>
      <c r="B114" s="819"/>
      <c r="C114" s="819"/>
      <c r="D114" s="819"/>
      <c r="E114" s="819"/>
      <c r="F114" s="820"/>
      <c r="G114" s="820"/>
      <c r="H114" s="819"/>
      <c r="I114" s="851"/>
      <c r="J114" s="851"/>
      <c r="K114" s="848"/>
      <c r="L114" s="848"/>
      <c r="M114" s="848"/>
      <c r="N114" s="819"/>
      <c r="O114" s="823"/>
      <c r="P114" s="823"/>
      <c r="Q114" s="819"/>
      <c r="R114" s="852"/>
      <c r="S114" s="842"/>
      <c r="T114" s="842"/>
      <c r="U114" s="842"/>
      <c r="V114" s="819"/>
      <c r="W114" s="819"/>
      <c r="X114" s="848"/>
      <c r="Y114" s="819"/>
      <c r="Z114" s="819"/>
      <c r="AA114" s="824"/>
      <c r="AB114" s="842"/>
      <c r="AC114" s="842"/>
      <c r="AD114" s="842"/>
    </row>
    <row r="115" spans="1:30" s="850" customFormat="1" ht="20.100000000000001" customHeight="1">
      <c r="A115" s="819"/>
      <c r="B115" s="819"/>
      <c r="C115" s="819"/>
      <c r="D115" s="819"/>
      <c r="E115" s="819"/>
      <c r="F115" s="820"/>
      <c r="G115" s="820"/>
      <c r="H115" s="819"/>
      <c r="I115" s="851"/>
      <c r="J115" s="851"/>
      <c r="K115" s="848"/>
      <c r="L115" s="848"/>
      <c r="M115" s="848"/>
      <c r="N115" s="819"/>
      <c r="O115" s="823"/>
      <c r="P115" s="823"/>
      <c r="Q115" s="819"/>
      <c r="R115" s="842"/>
      <c r="S115" s="842"/>
      <c r="T115" s="842"/>
      <c r="U115" s="842"/>
      <c r="V115" s="819"/>
      <c r="W115" s="819"/>
      <c r="X115" s="848"/>
      <c r="Y115" s="819"/>
      <c r="Z115" s="819"/>
      <c r="AA115" s="824"/>
      <c r="AB115" s="842"/>
      <c r="AC115" s="842"/>
      <c r="AD115" s="842"/>
    </row>
    <row r="116" spans="1:30" s="850" customFormat="1" ht="20.100000000000001" customHeight="1">
      <c r="A116" s="819"/>
      <c r="B116" s="819"/>
      <c r="C116" s="819"/>
      <c r="D116" s="819"/>
      <c r="E116" s="819"/>
      <c r="F116" s="820"/>
      <c r="G116" s="820"/>
      <c r="H116" s="819"/>
      <c r="I116" s="851"/>
      <c r="J116" s="851"/>
      <c r="K116" s="848"/>
      <c r="L116" s="848"/>
      <c r="M116" s="848"/>
      <c r="N116" s="819"/>
      <c r="O116" s="823"/>
      <c r="P116" s="823"/>
      <c r="Q116" s="819"/>
      <c r="R116" s="842"/>
      <c r="S116" s="842"/>
      <c r="T116" s="842"/>
      <c r="U116" s="842"/>
      <c r="V116" s="819"/>
      <c r="W116" s="819"/>
      <c r="X116" s="848"/>
      <c r="Y116" s="819"/>
      <c r="Z116" s="819"/>
      <c r="AA116" s="824"/>
      <c r="AB116" s="842"/>
      <c r="AC116" s="842"/>
      <c r="AD116" s="842"/>
    </row>
    <row r="117" spans="1:30" s="850" customFormat="1" ht="20.100000000000001" customHeight="1">
      <c r="A117" s="819"/>
      <c r="B117" s="819"/>
      <c r="C117" s="819"/>
      <c r="D117" s="819"/>
      <c r="E117" s="819"/>
      <c r="F117" s="820"/>
      <c r="G117" s="820"/>
      <c r="H117" s="819"/>
      <c r="I117" s="847"/>
      <c r="J117" s="847"/>
      <c r="K117" s="848"/>
      <c r="L117" s="848"/>
      <c r="M117" s="848"/>
      <c r="N117" s="819"/>
      <c r="O117" s="823"/>
      <c r="P117" s="823"/>
      <c r="Q117" s="819"/>
      <c r="R117" s="842"/>
      <c r="S117" s="842"/>
      <c r="T117" s="842"/>
      <c r="U117" s="842"/>
      <c r="V117" s="819"/>
      <c r="W117" s="819"/>
      <c r="X117" s="843"/>
      <c r="Y117" s="819"/>
      <c r="Z117" s="819"/>
      <c r="AA117" s="824"/>
      <c r="AB117" s="842"/>
      <c r="AC117" s="842"/>
      <c r="AD117" s="842"/>
    </row>
    <row r="118" spans="1:30" s="850" customFormat="1" ht="20.100000000000001" customHeight="1">
      <c r="A118" s="819"/>
      <c r="B118" s="819"/>
      <c r="C118" s="819"/>
      <c r="D118" s="819"/>
      <c r="E118" s="819"/>
      <c r="F118" s="820"/>
      <c r="G118" s="820"/>
      <c r="H118" s="819"/>
      <c r="I118" s="847"/>
      <c r="J118" s="847"/>
      <c r="K118" s="848"/>
      <c r="L118" s="848"/>
      <c r="M118" s="848"/>
      <c r="N118" s="819"/>
      <c r="O118" s="823"/>
      <c r="P118" s="823"/>
      <c r="Q118" s="819"/>
      <c r="R118" s="842"/>
      <c r="S118" s="842"/>
      <c r="T118" s="842"/>
      <c r="U118" s="842"/>
      <c r="V118" s="819"/>
      <c r="W118" s="819"/>
      <c r="X118" s="843"/>
      <c r="Y118" s="819"/>
      <c r="Z118" s="819"/>
      <c r="AA118" s="824"/>
      <c r="AB118" s="842"/>
      <c r="AC118" s="842"/>
      <c r="AD118" s="842"/>
    </row>
    <row r="119" spans="1:30" s="850" customFormat="1" ht="20.100000000000001" customHeight="1">
      <c r="A119" s="819"/>
      <c r="B119" s="819"/>
      <c r="C119" s="819"/>
      <c r="D119" s="819"/>
      <c r="E119" s="819"/>
      <c r="F119" s="820"/>
      <c r="G119" s="820"/>
      <c r="H119" s="819"/>
      <c r="I119" s="847"/>
      <c r="J119" s="847"/>
      <c r="K119" s="848"/>
      <c r="L119" s="848"/>
      <c r="M119" s="848"/>
      <c r="N119" s="819"/>
      <c r="O119" s="823"/>
      <c r="P119" s="823"/>
      <c r="Q119" s="819"/>
      <c r="R119" s="842"/>
      <c r="S119" s="842"/>
      <c r="T119" s="842"/>
      <c r="U119" s="842"/>
      <c r="V119" s="819"/>
      <c r="W119" s="819"/>
      <c r="X119" s="843"/>
      <c r="Y119" s="819"/>
      <c r="Z119" s="819"/>
      <c r="AA119" s="824"/>
      <c r="AB119" s="842"/>
      <c r="AC119" s="842"/>
      <c r="AD119" s="842"/>
    </row>
    <row r="120" spans="1:30" s="850" customFormat="1" ht="20.100000000000001" customHeight="1">
      <c r="A120" s="819"/>
      <c r="B120" s="819"/>
      <c r="C120" s="819"/>
      <c r="D120" s="819"/>
      <c r="E120" s="819"/>
      <c r="F120" s="820"/>
      <c r="G120" s="820"/>
      <c r="H120" s="819"/>
      <c r="I120" s="847"/>
      <c r="J120" s="847"/>
      <c r="K120" s="853"/>
      <c r="L120" s="853"/>
      <c r="M120" s="854"/>
      <c r="N120" s="819"/>
      <c r="O120" s="823"/>
      <c r="P120" s="823"/>
      <c r="Q120" s="819"/>
      <c r="R120" s="842"/>
      <c r="S120" s="842"/>
      <c r="T120" s="842"/>
      <c r="U120" s="842"/>
      <c r="V120" s="819"/>
      <c r="W120" s="819"/>
      <c r="X120" s="843"/>
      <c r="Y120" s="819"/>
      <c r="Z120" s="819"/>
      <c r="AA120" s="824"/>
      <c r="AB120" s="842"/>
      <c r="AC120" s="842"/>
      <c r="AD120" s="842"/>
    </row>
    <row r="121" spans="1:30" s="850" customFormat="1" ht="20.100000000000001" customHeight="1">
      <c r="A121" s="819"/>
      <c r="B121" s="819"/>
      <c r="C121" s="842"/>
      <c r="D121" s="819"/>
      <c r="E121" s="819"/>
      <c r="F121" s="820"/>
      <c r="G121" s="820"/>
      <c r="H121" s="851"/>
      <c r="I121" s="847"/>
      <c r="J121" s="847"/>
      <c r="K121" s="853"/>
      <c r="L121" s="853"/>
      <c r="M121" s="854"/>
      <c r="N121" s="819"/>
      <c r="O121" s="841"/>
      <c r="P121" s="842"/>
      <c r="Q121" s="819"/>
      <c r="R121" s="842"/>
      <c r="S121" s="842"/>
      <c r="T121" s="842"/>
      <c r="U121" s="842"/>
      <c r="V121" s="855"/>
      <c r="W121" s="842"/>
      <c r="X121" s="843"/>
      <c r="Y121" s="856"/>
      <c r="Z121" s="842"/>
      <c r="AA121" s="855"/>
      <c r="AB121" s="842"/>
      <c r="AC121" s="842"/>
      <c r="AD121" s="842"/>
    </row>
    <row r="122" spans="1:30" s="850" customFormat="1" ht="20.100000000000001" customHeight="1">
      <c r="A122" s="819"/>
      <c r="B122" s="819"/>
      <c r="C122" s="842"/>
      <c r="D122" s="819"/>
      <c r="E122" s="819"/>
      <c r="F122" s="820"/>
      <c r="G122" s="820"/>
      <c r="H122" s="851"/>
      <c r="I122" s="847"/>
      <c r="J122" s="847"/>
      <c r="K122" s="853"/>
      <c r="L122" s="853"/>
      <c r="M122" s="854"/>
      <c r="N122" s="819"/>
      <c r="O122" s="841"/>
      <c r="P122" s="842"/>
      <c r="Q122" s="819"/>
      <c r="R122" s="842"/>
      <c r="S122" s="842"/>
      <c r="T122" s="842"/>
      <c r="U122" s="842"/>
      <c r="V122" s="855"/>
      <c r="W122" s="842"/>
      <c r="X122" s="843"/>
      <c r="Y122" s="856"/>
      <c r="Z122" s="842"/>
      <c r="AA122" s="855"/>
      <c r="AB122" s="842"/>
      <c r="AC122" s="842"/>
      <c r="AD122" s="842"/>
    </row>
    <row r="123" spans="1:30" s="850" customFormat="1" ht="20.100000000000001" customHeight="1">
      <c r="A123" s="819"/>
      <c r="B123" s="819"/>
      <c r="C123" s="842"/>
      <c r="D123" s="819"/>
      <c r="E123" s="819"/>
      <c r="F123" s="820"/>
      <c r="G123" s="820"/>
      <c r="H123" s="851"/>
      <c r="I123" s="847"/>
      <c r="J123" s="847"/>
      <c r="K123" s="853"/>
      <c r="L123" s="853"/>
      <c r="M123" s="854"/>
      <c r="N123" s="819"/>
      <c r="O123" s="841"/>
      <c r="P123" s="842"/>
      <c r="Q123" s="819"/>
      <c r="R123" s="842"/>
      <c r="S123" s="842"/>
      <c r="T123" s="842"/>
      <c r="U123" s="842"/>
      <c r="V123" s="855"/>
      <c r="W123" s="842"/>
      <c r="X123" s="843"/>
      <c r="Y123" s="856"/>
      <c r="Z123" s="842"/>
      <c r="AA123" s="855"/>
      <c r="AB123" s="842"/>
      <c r="AC123" s="842"/>
      <c r="AD123" s="842"/>
    </row>
    <row r="124" spans="1:30" s="850" customFormat="1" ht="20.100000000000001" customHeight="1">
      <c r="A124" s="847"/>
      <c r="B124" s="842"/>
      <c r="C124" s="842"/>
      <c r="D124" s="842"/>
      <c r="E124" s="842"/>
      <c r="F124" s="851"/>
      <c r="G124" s="851"/>
      <c r="H124" s="851"/>
      <c r="I124" s="847"/>
      <c r="J124" s="847"/>
      <c r="K124" s="853"/>
      <c r="L124" s="853"/>
      <c r="M124" s="854"/>
      <c r="N124" s="841"/>
      <c r="O124" s="841"/>
      <c r="P124" s="842"/>
      <c r="Q124" s="842"/>
      <c r="R124" s="842"/>
      <c r="S124" s="842"/>
      <c r="T124" s="842"/>
      <c r="U124" s="842"/>
      <c r="V124" s="855"/>
      <c r="W124" s="842"/>
      <c r="X124" s="843"/>
      <c r="Y124" s="856"/>
      <c r="Z124" s="842"/>
      <c r="AA124" s="855"/>
      <c r="AB124" s="842"/>
      <c r="AC124" s="842"/>
      <c r="AD124" s="842"/>
    </row>
    <row r="125" spans="1:30" s="850" customFormat="1" ht="20.100000000000001" customHeight="1">
      <c r="A125" s="847"/>
      <c r="B125" s="842"/>
      <c r="C125" s="842"/>
      <c r="D125" s="842"/>
      <c r="E125" s="842"/>
      <c r="F125" s="851"/>
      <c r="G125" s="851"/>
      <c r="H125" s="851"/>
      <c r="I125" s="847"/>
      <c r="J125" s="847"/>
      <c r="K125" s="853"/>
      <c r="L125" s="853"/>
      <c r="M125" s="854"/>
      <c r="N125" s="841"/>
      <c r="O125" s="841"/>
      <c r="P125" s="842"/>
      <c r="Q125" s="842"/>
      <c r="R125" s="842"/>
      <c r="S125" s="842"/>
      <c r="T125" s="842"/>
      <c r="U125" s="842"/>
      <c r="V125" s="855"/>
      <c r="W125" s="842"/>
      <c r="X125" s="843"/>
      <c r="Y125" s="856"/>
      <c r="Z125" s="842"/>
      <c r="AA125" s="855"/>
      <c r="AB125" s="842"/>
      <c r="AC125" s="842"/>
      <c r="AD125" s="842"/>
    </row>
    <row r="126" spans="1:30" s="132" customFormat="1" ht="20.100000000000001" customHeight="1">
      <c r="A126" s="162"/>
      <c r="B126" s="162"/>
      <c r="C126" s="162"/>
      <c r="D126" s="162"/>
      <c r="E126" s="162"/>
      <c r="F126" s="162"/>
      <c r="G126" s="400"/>
      <c r="H126" s="162"/>
      <c r="I126" s="162"/>
      <c r="J126" s="162"/>
      <c r="K126" s="252"/>
      <c r="L126" s="252"/>
      <c r="M126" s="253"/>
      <c r="N126" s="162"/>
      <c r="O126" s="162"/>
      <c r="P126" s="162"/>
      <c r="Q126" s="162"/>
      <c r="R126" s="251"/>
      <c r="S126" s="162"/>
      <c r="T126" s="162"/>
      <c r="U126" s="162"/>
      <c r="V126" s="162"/>
      <c r="W126" s="162"/>
      <c r="X126" s="252"/>
      <c r="Y126" s="162"/>
      <c r="Z126" s="162"/>
      <c r="AA126" s="162"/>
      <c r="AB126" s="162"/>
      <c r="AC126" s="162"/>
      <c r="AD126" s="162"/>
    </row>
    <row r="127" spans="1:30" s="132" customFormat="1" ht="20.100000000000001" customHeight="1">
      <c r="A127" s="162"/>
      <c r="B127" s="162"/>
      <c r="C127" s="162"/>
      <c r="D127" s="162"/>
      <c r="E127" s="162"/>
      <c r="F127" s="162"/>
      <c r="G127" s="400"/>
      <c r="H127" s="162"/>
      <c r="I127" s="162"/>
      <c r="J127" s="162"/>
      <c r="K127" s="252"/>
      <c r="L127" s="252"/>
      <c r="M127" s="253"/>
      <c r="N127" s="162"/>
      <c r="O127" s="162"/>
      <c r="P127" s="162"/>
      <c r="Q127" s="162"/>
      <c r="R127" s="251"/>
      <c r="S127" s="162"/>
      <c r="T127" s="162"/>
      <c r="U127" s="162"/>
      <c r="V127" s="162"/>
      <c r="W127" s="162"/>
      <c r="X127" s="252"/>
      <c r="Y127" s="162"/>
      <c r="Z127" s="162"/>
      <c r="AA127" s="162"/>
      <c r="AB127" s="162"/>
      <c r="AC127" s="162"/>
      <c r="AD127" s="162"/>
    </row>
    <row r="128" spans="1:30" s="132" customFormat="1" ht="20.100000000000001" customHeight="1">
      <c r="A128" s="162"/>
      <c r="B128" s="162"/>
      <c r="C128" s="162"/>
      <c r="D128" s="162"/>
      <c r="E128" s="162"/>
      <c r="F128" s="162"/>
      <c r="G128" s="400"/>
      <c r="H128" s="162"/>
      <c r="I128" s="162"/>
      <c r="J128" s="162"/>
      <c r="K128" s="252"/>
      <c r="L128" s="252"/>
      <c r="M128" s="253"/>
      <c r="N128" s="162"/>
      <c r="O128" s="162"/>
      <c r="P128" s="162"/>
      <c r="Q128" s="162"/>
      <c r="R128" s="251"/>
      <c r="S128" s="162"/>
      <c r="T128" s="162"/>
      <c r="U128" s="162"/>
      <c r="V128" s="162"/>
      <c r="W128" s="162"/>
      <c r="X128" s="252"/>
      <c r="Y128" s="162"/>
      <c r="Z128" s="162"/>
      <c r="AA128" s="162"/>
      <c r="AB128" s="162"/>
      <c r="AC128" s="162"/>
      <c r="AD128" s="162"/>
    </row>
    <row r="129" spans="1:30" s="132" customFormat="1" ht="20.100000000000001" customHeight="1">
      <c r="A129" s="162"/>
      <c r="B129" s="162"/>
      <c r="C129" s="162"/>
      <c r="D129" s="162"/>
      <c r="E129" s="162"/>
      <c r="F129" s="162"/>
      <c r="G129" s="401"/>
      <c r="H129" s="162"/>
      <c r="I129" s="162"/>
      <c r="J129" s="162"/>
      <c r="K129" s="401"/>
      <c r="L129" s="401"/>
      <c r="M129" s="401"/>
      <c r="N129" s="162"/>
      <c r="O129" s="162"/>
      <c r="P129" s="162"/>
      <c r="Q129" s="162"/>
      <c r="R129" s="251"/>
      <c r="S129" s="162"/>
      <c r="T129" s="162"/>
      <c r="U129" s="162"/>
      <c r="V129" s="162"/>
      <c r="W129" s="162"/>
      <c r="X129" s="401"/>
      <c r="Y129" s="162"/>
      <c r="Z129" s="162"/>
      <c r="AA129" s="162"/>
      <c r="AB129" s="162"/>
      <c r="AC129" s="162"/>
      <c r="AD129" s="162"/>
    </row>
    <row r="130" spans="1:30" s="132" customFormat="1" ht="20.100000000000001" customHeight="1">
      <c r="A130" s="162"/>
      <c r="B130" s="162"/>
      <c r="C130" s="162"/>
      <c r="D130" s="162"/>
      <c r="E130" s="162"/>
      <c r="F130" s="162"/>
      <c r="G130" s="401"/>
      <c r="H130" s="162"/>
      <c r="I130" s="162"/>
      <c r="J130" s="162"/>
      <c r="K130" s="162"/>
      <c r="L130" s="162"/>
      <c r="M130" s="162"/>
      <c r="N130" s="162"/>
      <c r="O130" s="162"/>
      <c r="P130" s="162"/>
      <c r="Q130" s="162"/>
      <c r="R130" s="251"/>
      <c r="S130" s="162"/>
      <c r="T130" s="162"/>
      <c r="U130" s="162"/>
      <c r="V130" s="162"/>
      <c r="W130" s="162"/>
      <c r="X130" s="162"/>
      <c r="Y130" s="162"/>
      <c r="Z130" s="162"/>
      <c r="AA130" s="162"/>
      <c r="AB130" s="162"/>
      <c r="AC130" s="162"/>
      <c r="AD130" s="162"/>
    </row>
    <row r="131" spans="1:30" s="132" customFormat="1" ht="20.100000000000001" customHeight="1">
      <c r="A131" s="162"/>
      <c r="B131" s="162"/>
      <c r="C131" s="162"/>
      <c r="D131" s="162"/>
      <c r="E131" s="162"/>
      <c r="F131" s="162"/>
      <c r="G131" s="401"/>
      <c r="H131" s="162"/>
      <c r="I131" s="162"/>
      <c r="J131" s="162"/>
      <c r="K131" s="401"/>
      <c r="L131" s="401"/>
      <c r="M131" s="402"/>
      <c r="N131" s="162"/>
      <c r="O131" s="162"/>
      <c r="P131" s="162"/>
      <c r="Q131" s="162"/>
      <c r="R131" s="251"/>
      <c r="S131" s="162"/>
      <c r="T131" s="162"/>
      <c r="U131" s="162"/>
      <c r="V131" s="162"/>
      <c r="W131" s="162"/>
      <c r="X131" s="401"/>
      <c r="Y131" s="162"/>
      <c r="Z131" s="162"/>
      <c r="AA131" s="162"/>
      <c r="AB131" s="162"/>
      <c r="AC131" s="162"/>
      <c r="AD131" s="162"/>
    </row>
    <row r="132" spans="1:30" s="132" customFormat="1" ht="20.100000000000001" customHeight="1">
      <c r="A132" s="162"/>
      <c r="B132" s="162"/>
      <c r="C132" s="162"/>
      <c r="D132" s="162"/>
      <c r="E132" s="162"/>
      <c r="F132" s="162"/>
      <c r="G132" s="401"/>
      <c r="H132" s="162"/>
      <c r="I132" s="162"/>
      <c r="J132" s="162"/>
      <c r="K132" s="401"/>
      <c r="L132" s="401"/>
      <c r="M132" s="402"/>
      <c r="N132" s="162"/>
      <c r="O132" s="162"/>
      <c r="P132" s="162"/>
      <c r="Q132" s="162"/>
      <c r="R132" s="251"/>
      <c r="S132" s="162"/>
      <c r="T132" s="162"/>
      <c r="U132" s="162"/>
      <c r="V132" s="162"/>
      <c r="W132" s="162"/>
      <c r="X132" s="401"/>
      <c r="Y132" s="162"/>
      <c r="Z132" s="162"/>
      <c r="AA132" s="162"/>
      <c r="AB132" s="162"/>
      <c r="AC132" s="162"/>
      <c r="AD132" s="162"/>
    </row>
    <row r="133" spans="1:30" s="132" customFormat="1" ht="20.100000000000001" customHeight="1">
      <c r="A133" s="162"/>
      <c r="B133" s="162"/>
      <c r="C133" s="162"/>
      <c r="D133" s="162"/>
      <c r="E133" s="162"/>
      <c r="F133" s="162"/>
      <c r="G133" s="401"/>
      <c r="H133" s="162"/>
      <c r="I133" s="162"/>
      <c r="J133" s="162"/>
      <c r="K133" s="401"/>
      <c r="L133" s="401"/>
      <c r="M133" s="402"/>
      <c r="N133" s="162"/>
      <c r="O133" s="162"/>
      <c r="P133" s="162"/>
      <c r="Q133" s="162"/>
      <c r="R133" s="251"/>
      <c r="S133" s="162"/>
      <c r="T133" s="162"/>
      <c r="U133" s="162"/>
      <c r="V133" s="162"/>
      <c r="W133" s="162"/>
      <c r="X133" s="401"/>
      <c r="Y133" s="162"/>
      <c r="Z133" s="162"/>
      <c r="AA133" s="162"/>
      <c r="AB133" s="162"/>
      <c r="AC133" s="162"/>
      <c r="AD133" s="162"/>
    </row>
    <row r="134" spans="1:30" s="132" customFormat="1" ht="20.100000000000001" customHeight="1">
      <c r="A134" s="162"/>
      <c r="B134" s="162"/>
      <c r="C134" s="162"/>
      <c r="D134" s="162"/>
      <c r="E134" s="162"/>
      <c r="F134" s="162"/>
      <c r="G134" s="162"/>
      <c r="H134" s="162"/>
      <c r="I134" s="162"/>
      <c r="J134" s="162"/>
      <c r="K134" s="162"/>
      <c r="L134" s="162"/>
      <c r="M134" s="162"/>
      <c r="N134" s="162"/>
      <c r="O134" s="162"/>
      <c r="P134" s="162"/>
      <c r="Q134" s="162"/>
      <c r="R134" s="251"/>
      <c r="S134" s="162"/>
      <c r="T134" s="162"/>
      <c r="U134" s="162"/>
      <c r="V134" s="162"/>
      <c r="W134" s="162"/>
      <c r="X134" s="162"/>
      <c r="Y134" s="162"/>
      <c r="Z134" s="162"/>
      <c r="AA134" s="162"/>
      <c r="AB134" s="162"/>
      <c r="AC134" s="162"/>
      <c r="AD134" s="162"/>
    </row>
    <row r="135" spans="1:30" s="132" customFormat="1" ht="20.100000000000001" customHeight="1">
      <c r="A135" s="162"/>
      <c r="B135" s="162"/>
      <c r="C135" s="162"/>
      <c r="D135" s="162"/>
      <c r="E135" s="162"/>
      <c r="F135" s="162"/>
      <c r="G135" s="254"/>
      <c r="H135" s="162"/>
      <c r="I135" s="162"/>
      <c r="J135" s="162"/>
      <c r="K135" s="252"/>
      <c r="L135" s="252"/>
      <c r="M135" s="253"/>
      <c r="N135" s="162"/>
      <c r="O135" s="162"/>
      <c r="P135" s="162"/>
      <c r="Q135" s="162"/>
      <c r="R135" s="251"/>
      <c r="S135" s="162"/>
      <c r="T135" s="162"/>
      <c r="U135" s="162"/>
      <c r="V135" s="162"/>
      <c r="W135" s="162"/>
      <c r="X135" s="252"/>
      <c r="Y135" s="162"/>
      <c r="Z135" s="162"/>
      <c r="AA135" s="162"/>
      <c r="AB135" s="162"/>
      <c r="AC135" s="162"/>
      <c r="AD135" s="162"/>
    </row>
    <row r="136" spans="1:30" s="132" customFormat="1" ht="20.100000000000001" customHeight="1">
      <c r="A136" s="162"/>
      <c r="B136" s="162"/>
      <c r="C136" s="162"/>
      <c r="D136" s="162"/>
      <c r="E136" s="162"/>
      <c r="F136" s="162"/>
      <c r="G136" s="254"/>
      <c r="H136" s="162"/>
      <c r="I136" s="162"/>
      <c r="J136" s="162"/>
      <c r="K136" s="252"/>
      <c r="L136" s="255"/>
      <c r="M136" s="253"/>
      <c r="N136" s="162"/>
      <c r="O136" s="162"/>
      <c r="P136" s="162"/>
      <c r="Q136" s="162"/>
      <c r="R136" s="251"/>
      <c r="S136" s="162"/>
      <c r="T136" s="162"/>
      <c r="U136" s="162"/>
      <c r="V136" s="162"/>
      <c r="W136" s="162"/>
      <c r="X136" s="255"/>
      <c r="Y136" s="162"/>
      <c r="Z136" s="162"/>
      <c r="AA136" s="162"/>
      <c r="AB136" s="162"/>
      <c r="AC136" s="162"/>
      <c r="AD136" s="162"/>
    </row>
    <row r="137" spans="1:30" s="132" customFormat="1" ht="20.100000000000001" customHeight="1">
      <c r="A137" s="162"/>
      <c r="B137" s="162"/>
      <c r="C137" s="162"/>
      <c r="D137" s="162"/>
      <c r="E137" s="162"/>
      <c r="F137" s="162"/>
      <c r="G137" s="254"/>
      <c r="H137" s="162"/>
      <c r="I137" s="162"/>
      <c r="J137" s="162"/>
      <c r="K137" s="252"/>
      <c r="L137" s="252"/>
      <c r="M137" s="253"/>
      <c r="N137" s="162"/>
      <c r="O137" s="162"/>
      <c r="P137" s="162"/>
      <c r="Q137" s="162"/>
      <c r="R137" s="251"/>
      <c r="S137" s="162"/>
      <c r="T137" s="162"/>
      <c r="U137" s="162"/>
      <c r="V137" s="162"/>
      <c r="W137" s="162"/>
      <c r="X137" s="252"/>
      <c r="Y137" s="162"/>
      <c r="Z137" s="162"/>
      <c r="AA137" s="162"/>
      <c r="AB137" s="162"/>
      <c r="AC137" s="162"/>
      <c r="AD137" s="162"/>
    </row>
    <row r="138" spans="1:30" s="132" customFormat="1" ht="20.100000000000001" customHeight="1">
      <c r="A138" s="162"/>
      <c r="B138" s="162"/>
      <c r="C138" s="162"/>
      <c r="D138" s="162"/>
      <c r="E138" s="162"/>
      <c r="F138" s="162"/>
      <c r="G138" s="254"/>
      <c r="H138" s="162"/>
      <c r="I138" s="162"/>
      <c r="J138" s="162"/>
      <c r="K138" s="162"/>
      <c r="L138" s="162"/>
      <c r="M138" s="162"/>
      <c r="N138" s="162"/>
      <c r="O138" s="162"/>
      <c r="P138" s="162"/>
      <c r="Q138" s="162"/>
      <c r="R138" s="251"/>
      <c r="S138" s="162"/>
      <c r="T138" s="162"/>
      <c r="U138" s="162"/>
      <c r="V138" s="162"/>
      <c r="W138" s="162"/>
      <c r="X138" s="162"/>
      <c r="Y138" s="162"/>
      <c r="Z138" s="162"/>
      <c r="AA138" s="162"/>
      <c r="AB138" s="162"/>
      <c r="AC138" s="162"/>
      <c r="AD138" s="162"/>
    </row>
    <row r="139" spans="1:30" s="132" customFormat="1" ht="20.100000000000001" customHeight="1">
      <c r="A139" s="162"/>
      <c r="B139" s="162"/>
      <c r="C139" s="162"/>
      <c r="D139" s="162"/>
      <c r="E139" s="162"/>
      <c r="F139" s="162"/>
      <c r="G139" s="254"/>
      <c r="H139" s="162"/>
      <c r="I139" s="162"/>
      <c r="J139" s="162"/>
      <c r="K139" s="252"/>
      <c r="L139" s="252"/>
      <c r="M139" s="253"/>
      <c r="N139" s="162"/>
      <c r="O139" s="162"/>
      <c r="P139" s="162"/>
      <c r="Q139" s="162"/>
      <c r="R139" s="251"/>
      <c r="S139" s="162"/>
      <c r="T139" s="162"/>
      <c r="U139" s="162"/>
      <c r="V139" s="162"/>
      <c r="W139" s="162"/>
      <c r="X139" s="252"/>
      <c r="Y139" s="162"/>
      <c r="Z139" s="162"/>
      <c r="AA139" s="162"/>
      <c r="AB139" s="162"/>
      <c r="AC139" s="162"/>
      <c r="AD139" s="162"/>
    </row>
    <row r="140" spans="1:30" s="132" customFormat="1" ht="20.100000000000001" customHeight="1">
      <c r="A140" s="162"/>
      <c r="B140" s="162"/>
      <c r="C140" s="162"/>
      <c r="D140" s="162"/>
      <c r="E140" s="162"/>
      <c r="F140" s="162"/>
      <c r="G140" s="254"/>
      <c r="H140" s="162"/>
      <c r="I140" s="162"/>
      <c r="J140" s="162"/>
      <c r="K140" s="252"/>
      <c r="L140" s="252"/>
      <c r="M140" s="253"/>
      <c r="N140" s="162"/>
      <c r="O140" s="162"/>
      <c r="P140" s="162"/>
      <c r="Q140" s="162"/>
      <c r="R140" s="251"/>
      <c r="S140" s="162"/>
      <c r="T140" s="162"/>
      <c r="U140" s="162"/>
      <c r="V140" s="162"/>
      <c r="W140" s="162"/>
      <c r="X140" s="252"/>
      <c r="Y140" s="162"/>
      <c r="Z140" s="162"/>
      <c r="AA140" s="162"/>
      <c r="AB140" s="162"/>
      <c r="AC140" s="162"/>
      <c r="AD140" s="162"/>
    </row>
    <row r="141" spans="1:30" s="132" customFormat="1" ht="20.100000000000001" customHeight="1">
      <c r="A141" s="162"/>
      <c r="B141" s="162"/>
      <c r="C141" s="162"/>
      <c r="D141" s="162"/>
      <c r="E141" s="162"/>
      <c r="F141" s="162"/>
      <c r="G141" s="254"/>
      <c r="H141" s="162"/>
      <c r="I141" s="162"/>
      <c r="J141" s="162"/>
      <c r="K141" s="256"/>
      <c r="L141" s="256"/>
      <c r="M141" s="256"/>
      <c r="N141" s="162"/>
      <c r="O141" s="162"/>
      <c r="P141" s="162"/>
      <c r="Q141" s="162"/>
      <c r="R141" s="251"/>
      <c r="S141" s="162"/>
      <c r="T141" s="162"/>
      <c r="U141" s="162"/>
      <c r="V141" s="162"/>
      <c r="W141" s="162"/>
      <c r="X141" s="256"/>
      <c r="Y141" s="162"/>
      <c r="Z141" s="162"/>
      <c r="AA141" s="162"/>
      <c r="AB141" s="162"/>
      <c r="AC141" s="162"/>
      <c r="AD141" s="162"/>
    </row>
    <row r="142" spans="1:30" s="132" customFormat="1" ht="20.100000000000001" customHeight="1">
      <c r="A142" s="162"/>
      <c r="B142" s="162"/>
      <c r="C142" s="162"/>
      <c r="D142" s="162"/>
      <c r="E142" s="162"/>
      <c r="F142" s="162"/>
      <c r="G142" s="254"/>
      <c r="H142" s="162"/>
      <c r="I142" s="162"/>
      <c r="J142" s="162"/>
      <c r="K142" s="257"/>
      <c r="L142" s="258"/>
      <c r="M142" s="258"/>
      <c r="N142" s="162"/>
      <c r="O142" s="162"/>
      <c r="P142" s="162"/>
      <c r="Q142" s="162"/>
      <c r="R142" s="251"/>
      <c r="S142" s="162"/>
      <c r="T142" s="162"/>
      <c r="U142" s="162"/>
      <c r="V142" s="162"/>
      <c r="W142" s="162"/>
      <c r="X142" s="258"/>
      <c r="Y142" s="162"/>
      <c r="Z142" s="162"/>
      <c r="AA142" s="162"/>
      <c r="AB142" s="162"/>
      <c r="AC142" s="162"/>
      <c r="AD142" s="162"/>
    </row>
    <row r="143" spans="1:30" s="132" customFormat="1" ht="20.100000000000001" customHeight="1">
      <c r="A143" s="162"/>
      <c r="B143" s="162"/>
      <c r="C143" s="162"/>
      <c r="D143" s="162"/>
      <c r="E143" s="162"/>
      <c r="F143" s="162"/>
      <c r="G143" s="254"/>
      <c r="H143" s="162"/>
      <c r="I143" s="162"/>
      <c r="J143" s="162"/>
      <c r="K143" s="259"/>
      <c r="L143" s="259"/>
      <c r="M143" s="259"/>
      <c r="N143" s="162"/>
      <c r="O143" s="162"/>
      <c r="P143" s="162"/>
      <c r="Q143" s="162"/>
      <c r="R143" s="251"/>
      <c r="S143" s="162"/>
      <c r="T143" s="162"/>
      <c r="U143" s="162"/>
      <c r="V143" s="162"/>
      <c r="W143" s="162"/>
      <c r="X143" s="259"/>
      <c r="Y143" s="162"/>
      <c r="Z143" s="162"/>
      <c r="AA143" s="162"/>
      <c r="AB143" s="162"/>
      <c r="AC143" s="162"/>
      <c r="AD143" s="162"/>
    </row>
  </sheetData>
  <mergeCells count="1">
    <mergeCell ref="A1:AD1"/>
  </mergeCells>
  <pageMargins left="0.1" right="0.1" top="0.5" bottom="0" header="0.3" footer="0.3"/>
  <pageSetup scale="32" fitToHeight="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dimension ref="A1:O46"/>
  <sheetViews>
    <sheetView zoomScale="110" zoomScaleNormal="110" workbookViewId="0">
      <selection activeCell="C4" sqref="C4"/>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
        <v>482</v>
      </c>
      <c r="E2" s="185"/>
      <c r="F2" s="182"/>
      <c r="G2" s="182"/>
      <c r="H2" s="182"/>
      <c r="I2" s="186"/>
      <c r="J2" s="184" t="s">
        <v>171</v>
      </c>
      <c r="K2" s="1812">
        <v>45785</v>
      </c>
      <c r="L2" s="1812"/>
      <c r="M2" s="1813"/>
    </row>
    <row r="3" spans="1:15" ht="15.75" thickBot="1">
      <c r="A3" s="187" t="s">
        <v>195</v>
      </c>
      <c r="B3" s="188"/>
      <c r="C3" s="184" t="s">
        <v>1712</v>
      </c>
      <c r="D3" s="189" t="s">
        <v>163</v>
      </c>
      <c r="E3" s="190"/>
      <c r="F3" s="188"/>
      <c r="G3" s="188"/>
      <c r="H3" s="188"/>
      <c r="I3" s="191"/>
      <c r="J3" s="189" t="s">
        <v>164</v>
      </c>
      <c r="K3" s="188" t="s">
        <v>481</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526" t="s">
        <v>466</v>
      </c>
      <c r="C5" s="526" t="s">
        <v>468</v>
      </c>
      <c r="D5" s="162">
        <v>19</v>
      </c>
      <c r="E5" s="162">
        <v>48</v>
      </c>
      <c r="F5" s="162">
        <v>1</v>
      </c>
      <c r="G5" s="226"/>
      <c r="H5" s="224">
        <v>1</v>
      </c>
      <c r="I5" s="527" t="s">
        <v>467</v>
      </c>
      <c r="J5" s="528" t="s">
        <v>483</v>
      </c>
      <c r="K5" s="162">
        <v>11</v>
      </c>
      <c r="L5" s="162">
        <v>48</v>
      </c>
      <c r="M5" s="162">
        <v>2</v>
      </c>
      <c r="N5" s="163"/>
    </row>
    <row r="6" spans="1:15" ht="23.1" customHeight="1">
      <c r="A6" s="224">
        <v>2</v>
      </c>
      <c r="B6" s="526" t="s">
        <v>466</v>
      </c>
      <c r="C6" s="526" t="s">
        <v>469</v>
      </c>
      <c r="D6" s="162">
        <v>8</v>
      </c>
      <c r="E6" s="162">
        <v>48</v>
      </c>
      <c r="F6" s="162">
        <v>1</v>
      </c>
      <c r="G6" s="226"/>
      <c r="H6" s="224">
        <v>2</v>
      </c>
      <c r="I6" s="527" t="s">
        <v>467</v>
      </c>
      <c r="J6" s="528" t="s">
        <v>484</v>
      </c>
      <c r="K6" s="162">
        <v>12</v>
      </c>
      <c r="L6" s="162">
        <v>48</v>
      </c>
      <c r="M6" s="162">
        <v>2</v>
      </c>
      <c r="N6" s="163"/>
      <c r="O6" t="s">
        <v>172</v>
      </c>
    </row>
    <row r="7" spans="1:15" ht="23.1" customHeight="1">
      <c r="A7" s="224">
        <v>3</v>
      </c>
      <c r="B7" s="526" t="s">
        <v>466</v>
      </c>
      <c r="C7" s="526" t="s">
        <v>470</v>
      </c>
      <c r="D7" s="162">
        <v>7</v>
      </c>
      <c r="E7" s="162">
        <v>48</v>
      </c>
      <c r="F7" s="162">
        <v>1</v>
      </c>
      <c r="G7" s="226"/>
      <c r="H7" s="224">
        <v>3</v>
      </c>
      <c r="I7" s="527" t="s">
        <v>467</v>
      </c>
      <c r="J7" s="528" t="s">
        <v>485</v>
      </c>
      <c r="K7" s="162">
        <v>15</v>
      </c>
      <c r="L7" s="162">
        <v>48</v>
      </c>
      <c r="M7" s="162">
        <v>2</v>
      </c>
      <c r="N7" s="163"/>
      <c r="O7" s="166" t="str">
        <f>CONCATENATE(C5," ",C6," ",C7," ",C8," ",C9," ",C10," ",C11," ",C12," ",C13," ",C14," ",C15," ",C16," ",C17," ",C18," ",C19," ",C20," ",C21," ",C22," ",C23," ",C24)</f>
        <v xml:space="preserve">حاجی اللہ بخش والی گلی کے گھر ، جھگی والی گلی کے گھر، مسجد حسن ،مسجد حسن کے سامنے والے گھر اور لنک کے گھر ،  مین روڈ رحمن سٹریٹ کے سیدھے ہاتھ والے گھر  مسجد عمر فاروق،نیو شالیمار کالونی مین روڈ کے گھر  بلوچ والی گلی کے گھر، فصیح اقبال والی گلی کے گھر ، مغل سٹریٹ والی گلی کے لنک کے گھر  ہوری زون سکول ،عمران کے گھر تک۔            </v>
      </c>
    </row>
    <row r="8" spans="1:15" ht="23.1" customHeight="1">
      <c r="A8" s="224">
        <v>4</v>
      </c>
      <c r="B8" s="526" t="s">
        <v>466</v>
      </c>
      <c r="C8" s="526" t="s">
        <v>471</v>
      </c>
      <c r="D8" s="162">
        <v>9</v>
      </c>
      <c r="E8" s="162">
        <v>48</v>
      </c>
      <c r="F8" s="162">
        <v>1</v>
      </c>
      <c r="G8" s="226"/>
      <c r="H8" s="224">
        <v>4</v>
      </c>
      <c r="I8" s="527" t="s">
        <v>467</v>
      </c>
      <c r="J8" s="535" t="s">
        <v>486</v>
      </c>
      <c r="K8" s="162">
        <v>12</v>
      </c>
      <c r="L8" s="162">
        <v>48</v>
      </c>
      <c r="M8" s="162">
        <v>2</v>
      </c>
      <c r="N8" s="163"/>
      <c r="O8" s="165"/>
    </row>
    <row r="9" spans="1:15" ht="23.1" customHeight="1">
      <c r="A9" s="224">
        <v>5</v>
      </c>
      <c r="B9" s="526" t="s">
        <v>466</v>
      </c>
      <c r="C9" s="526" t="s">
        <v>472</v>
      </c>
      <c r="D9" s="162">
        <v>6</v>
      </c>
      <c r="E9" s="162">
        <v>48</v>
      </c>
      <c r="F9" s="162">
        <v>1</v>
      </c>
      <c r="G9" s="226"/>
      <c r="H9" s="224">
        <v>5</v>
      </c>
      <c r="I9" s="527" t="s">
        <v>467</v>
      </c>
      <c r="J9" s="528" t="s">
        <v>487</v>
      </c>
      <c r="K9" s="162">
        <v>12</v>
      </c>
      <c r="L9" s="162">
        <v>48</v>
      </c>
      <c r="M9" s="162">
        <v>2</v>
      </c>
      <c r="N9" s="163"/>
      <c r="O9" t="s">
        <v>175</v>
      </c>
    </row>
    <row r="10" spans="1:15" ht="23.1" customHeight="1">
      <c r="A10" s="224">
        <v>6</v>
      </c>
      <c r="B10" s="526" t="s">
        <v>466</v>
      </c>
      <c r="C10" s="526" t="s">
        <v>473</v>
      </c>
      <c r="D10" s="162">
        <v>5</v>
      </c>
      <c r="E10" s="162">
        <v>48</v>
      </c>
      <c r="F10" s="162">
        <v>1</v>
      </c>
      <c r="G10" s="226"/>
      <c r="H10" s="224">
        <v>6</v>
      </c>
      <c r="I10" s="527" t="s">
        <v>467</v>
      </c>
      <c r="J10" s="528" t="s">
        <v>488</v>
      </c>
      <c r="K10" s="162">
        <v>15</v>
      </c>
      <c r="L10" s="162">
        <v>48</v>
      </c>
      <c r="M10" s="162">
        <v>2</v>
      </c>
      <c r="N10" s="163"/>
      <c r="O10" s="166" t="str">
        <f>CONCATENATE(J5," ",J6," ",J7," ",J8," ",J9," ",J10," ",J11," ",J12," ",J13," ",J14," ",J15," ",J16," ",J17," ",J18," ",J19," ",J20," ",J21," ",J22," ",J23," ",J24)</f>
        <v xml:space="preserve">ایم آصف کے گھر سے چوہدری انوار الحق والی گلی کے گھر،  نادر عباس والی گلی کے گھر ،  ڈی بلاک پارک والے گھر ڈاکٹرشفیع والی گلی کے گھر ، واپڈا ٹاؤن  فیز 1 ڈی بلاک کی پہلی گلی کے آخر میں سیدھے ہاتھ والے گھر ،  واپڈا ٹاؤن  فیز 1 ڈی بلاک مین روڈ والے گھر ،  امیرزیب والی گلی کے گھر اکمل محمود کے گھر تک۔              </v>
      </c>
    </row>
    <row r="11" spans="1:15" ht="23.1" customHeight="1">
      <c r="A11" s="224">
        <v>7</v>
      </c>
      <c r="B11" s="526" t="s">
        <v>466</v>
      </c>
      <c r="C11" s="526" t="s">
        <v>474</v>
      </c>
      <c r="D11" s="162">
        <v>9</v>
      </c>
      <c r="E11" s="162">
        <v>48</v>
      </c>
      <c r="F11" s="162">
        <v>1</v>
      </c>
      <c r="G11" s="226"/>
      <c r="H11" s="224">
        <v>7</v>
      </c>
      <c r="I11" s="527"/>
      <c r="J11" s="528"/>
      <c r="K11" s="162"/>
      <c r="L11" s="162"/>
      <c r="M11" s="162"/>
      <c r="N11" s="163"/>
      <c r="O11" s="165"/>
    </row>
    <row r="12" spans="1:15" ht="23.1" customHeight="1">
      <c r="A12" s="224">
        <v>8</v>
      </c>
      <c r="B12" s="526" t="s">
        <v>466</v>
      </c>
      <c r="C12" s="526" t="s">
        <v>475</v>
      </c>
      <c r="D12" s="162">
        <v>8</v>
      </c>
      <c r="E12" s="162">
        <v>48</v>
      </c>
      <c r="F12" s="162">
        <v>1</v>
      </c>
      <c r="G12" s="226"/>
      <c r="H12" s="224">
        <v>8</v>
      </c>
      <c r="I12" s="527"/>
      <c r="J12" s="528"/>
      <c r="K12" s="162"/>
      <c r="L12" s="162"/>
      <c r="M12" s="162"/>
      <c r="N12" s="163"/>
      <c r="O12" s="165"/>
    </row>
    <row r="13" spans="1:15" ht="23.1" customHeight="1">
      <c r="A13" s="224">
        <v>9</v>
      </c>
      <c r="B13" s="526" t="s">
        <v>466</v>
      </c>
      <c r="C13" s="526" t="s">
        <v>476</v>
      </c>
      <c r="D13" s="162">
        <v>1</v>
      </c>
      <c r="E13" s="162">
        <v>48</v>
      </c>
      <c r="F13" s="162">
        <v>1</v>
      </c>
      <c r="G13" s="226"/>
      <c r="H13" s="224">
        <v>9</v>
      </c>
      <c r="I13" s="527"/>
      <c r="J13" s="528"/>
      <c r="K13" s="162"/>
      <c r="L13" s="162"/>
      <c r="M13" s="162"/>
      <c r="N13" s="163"/>
    </row>
    <row r="14" spans="1:15" ht="23.1" customHeight="1">
      <c r="A14" s="224">
        <v>10</v>
      </c>
      <c r="B14" s="160"/>
      <c r="C14" s="127"/>
      <c r="D14" s="225"/>
      <c r="E14" s="162"/>
      <c r="F14" s="162"/>
      <c r="G14" s="226"/>
      <c r="H14" s="224">
        <v>10</v>
      </c>
      <c r="I14" s="527"/>
      <c r="J14" s="528"/>
      <c r="K14" s="162"/>
      <c r="L14" s="162"/>
      <c r="M14" s="162"/>
      <c r="N14" s="163"/>
    </row>
    <row r="15" spans="1:15" ht="23.1" customHeight="1">
      <c r="A15" s="224">
        <v>11</v>
      </c>
      <c r="B15" s="160"/>
      <c r="C15" s="127"/>
      <c r="D15" s="225"/>
      <c r="E15" s="162"/>
      <c r="F15" s="162"/>
      <c r="G15" s="226"/>
      <c r="H15" s="224">
        <v>11</v>
      </c>
      <c r="I15" s="527"/>
      <c r="J15" s="528"/>
      <c r="K15" s="162"/>
      <c r="L15" s="162"/>
      <c r="M15" s="162"/>
      <c r="N15" s="163"/>
    </row>
    <row r="16" spans="1:15" ht="23.1" customHeight="1">
      <c r="A16" s="224">
        <v>12</v>
      </c>
      <c r="B16" s="127"/>
      <c r="C16" s="127"/>
      <c r="D16" s="225"/>
      <c r="E16" s="225"/>
      <c r="F16" s="225"/>
      <c r="G16" s="226"/>
      <c r="H16" s="224">
        <v>12</v>
      </c>
      <c r="I16" s="160"/>
      <c r="J16" s="528"/>
      <c r="K16" s="162"/>
      <c r="L16" s="162"/>
      <c r="M16" s="162"/>
      <c r="N16" s="163"/>
    </row>
    <row r="17" spans="1:15" ht="23.1" customHeight="1">
      <c r="A17" s="224">
        <v>13</v>
      </c>
      <c r="B17" s="127"/>
      <c r="C17" s="127"/>
      <c r="D17" s="225"/>
      <c r="E17" s="225"/>
      <c r="F17" s="225"/>
      <c r="G17" s="226"/>
      <c r="H17" s="224">
        <v>13</v>
      </c>
      <c r="I17" s="160"/>
      <c r="J17" s="160"/>
      <c r="K17" s="162"/>
      <c r="L17" s="162"/>
      <c r="M17" s="162"/>
      <c r="N17" s="163"/>
    </row>
    <row r="18" spans="1:15" ht="23.1" customHeight="1">
      <c r="A18" s="224">
        <v>14</v>
      </c>
      <c r="B18" s="127"/>
      <c r="C18" s="127"/>
      <c r="D18" s="225"/>
      <c r="E18" s="225"/>
      <c r="F18" s="225"/>
      <c r="G18" s="226"/>
      <c r="H18" s="224">
        <v>14</v>
      </c>
      <c r="I18" s="160"/>
      <c r="J18" s="160"/>
      <c r="K18" s="162"/>
      <c r="L18" s="162"/>
      <c r="M18" s="162"/>
      <c r="N18" s="163"/>
    </row>
    <row r="19" spans="1:15" ht="23.1" customHeight="1">
      <c r="A19" s="224">
        <v>15</v>
      </c>
      <c r="B19" s="127"/>
      <c r="C19" s="127"/>
      <c r="D19" s="225"/>
      <c r="E19" s="225"/>
      <c r="F19" s="227"/>
      <c r="G19" s="226"/>
      <c r="H19" s="224">
        <v>15</v>
      </c>
      <c r="I19" s="127"/>
      <c r="J19" s="127"/>
      <c r="K19" s="225"/>
      <c r="L19" s="225"/>
      <c r="M19" s="225"/>
      <c r="N19" s="163"/>
    </row>
    <row r="20" spans="1:15" ht="23.1" customHeight="1">
      <c r="A20" s="224">
        <v>16</v>
      </c>
      <c r="B20" s="127"/>
      <c r="C20" s="127"/>
      <c r="D20" s="225"/>
      <c r="E20" s="225"/>
      <c r="F20" s="227"/>
      <c r="G20" s="226"/>
      <c r="H20" s="224">
        <v>16</v>
      </c>
      <c r="I20" s="127"/>
      <c r="J20" s="127"/>
      <c r="K20" s="225"/>
      <c r="L20" s="225"/>
      <c r="M20" s="225"/>
      <c r="N20" s="163"/>
    </row>
    <row r="21" spans="1:15" ht="23.1" customHeight="1">
      <c r="A21" s="224">
        <v>17</v>
      </c>
      <c r="B21" s="127"/>
      <c r="C21" s="127"/>
      <c r="D21" s="225"/>
      <c r="E21" s="225"/>
      <c r="F21" s="227"/>
      <c r="G21" s="226"/>
      <c r="H21" s="224">
        <v>17</v>
      </c>
      <c r="I21" s="127"/>
      <c r="J21" s="127"/>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72</v>
      </c>
      <c r="E25" s="232"/>
      <c r="F25" s="233"/>
      <c r="G25" s="226"/>
      <c r="H25" s="1810" t="s">
        <v>176</v>
      </c>
      <c r="I25" s="1144"/>
      <c r="J25" s="1811"/>
      <c r="K25" s="231">
        <f>SUM(K5:K24)</f>
        <v>77</v>
      </c>
      <c r="L25" s="232"/>
      <c r="M25" s="233"/>
      <c r="N25" s="163"/>
    </row>
    <row r="26" spans="1:15" ht="23.1" customHeight="1">
      <c r="A26" s="234">
        <v>1</v>
      </c>
      <c r="B26" s="527" t="s">
        <v>467</v>
      </c>
      <c r="C26" s="526" t="s">
        <v>489</v>
      </c>
      <c r="D26" s="162">
        <v>10</v>
      </c>
      <c r="E26" s="162">
        <v>48</v>
      </c>
      <c r="F26" s="162">
        <v>3</v>
      </c>
      <c r="G26" s="226"/>
      <c r="H26" s="234">
        <v>1</v>
      </c>
      <c r="I26" s="209"/>
      <c r="J26" s="209"/>
      <c r="K26" s="235"/>
      <c r="L26" s="235"/>
      <c r="M26" s="236"/>
      <c r="N26" s="164"/>
    </row>
    <row r="27" spans="1:15" ht="23.1" customHeight="1">
      <c r="A27" s="224">
        <v>2</v>
      </c>
      <c r="B27" s="527" t="s">
        <v>467</v>
      </c>
      <c r="C27" s="526" t="s">
        <v>490</v>
      </c>
      <c r="D27" s="162">
        <v>13</v>
      </c>
      <c r="E27" s="162">
        <v>48</v>
      </c>
      <c r="F27" s="162">
        <v>3</v>
      </c>
      <c r="G27" s="226"/>
      <c r="H27" s="224">
        <v>2</v>
      </c>
      <c r="I27" s="127"/>
      <c r="J27" s="127"/>
      <c r="K27" s="225"/>
      <c r="L27" s="225"/>
      <c r="M27" s="227"/>
      <c r="N27" s="164"/>
      <c r="O27" s="164" t="s">
        <v>174</v>
      </c>
    </row>
    <row r="28" spans="1:15" ht="23.1" customHeight="1">
      <c r="A28" s="224">
        <v>3</v>
      </c>
      <c r="B28" s="527" t="s">
        <v>467</v>
      </c>
      <c r="C28" s="526" t="s">
        <v>491</v>
      </c>
      <c r="D28" s="162">
        <v>10</v>
      </c>
      <c r="E28" s="162">
        <v>48</v>
      </c>
      <c r="F28" s="162">
        <v>3</v>
      </c>
      <c r="G28" s="226"/>
      <c r="H28" s="224">
        <v>3</v>
      </c>
      <c r="I28" s="127"/>
      <c r="J28" s="127"/>
      <c r="K28" s="225"/>
      <c r="L28" s="225"/>
      <c r="M28" s="227"/>
      <c r="N28" s="164"/>
      <c r="O28" s="166" t="str">
        <f>CONCATENATE(C26," ",C27," ",C28," ",C29," ",C30," ",C31," ",C32," ",C33," ",C34," ",C35," ",C36," ",C37," ",C38," ",C39," ",C40," ",C41," ",C42," ",C43," ",C44," ",C45)</f>
        <v xml:space="preserve">مظفر حسین کے گھر سے لے کر ملک یوسف والی گلی ،  محبوب والی گلی کے سیدھے ہاتھ والے گھر ، چوہدری رفیق والی گلی کے گھر، مختیار تھہیم والی گلی کے گھر، ڈاکڑ اظہر والی گلی کی گھر ، محبوب والی گلی کے گھر۔              </v>
      </c>
    </row>
    <row r="29" spans="1:15" ht="23.1" customHeight="1">
      <c r="A29" s="224">
        <v>4</v>
      </c>
      <c r="B29" s="527" t="s">
        <v>467</v>
      </c>
      <c r="C29" s="526" t="s">
        <v>492</v>
      </c>
      <c r="D29" s="162">
        <v>16</v>
      </c>
      <c r="E29" s="162">
        <v>48</v>
      </c>
      <c r="F29" s="162">
        <v>3</v>
      </c>
      <c r="G29" s="226"/>
      <c r="H29" s="224">
        <v>4</v>
      </c>
      <c r="I29" s="127"/>
      <c r="J29" s="127"/>
      <c r="K29" s="225"/>
      <c r="L29" s="225"/>
      <c r="M29" s="227"/>
      <c r="N29" s="164"/>
      <c r="O29" s="165"/>
    </row>
    <row r="30" spans="1:15" ht="23.1" customHeight="1">
      <c r="A30" s="224">
        <v>5</v>
      </c>
      <c r="B30" s="527" t="s">
        <v>467</v>
      </c>
      <c r="C30" s="526" t="s">
        <v>493</v>
      </c>
      <c r="D30" s="162">
        <v>12</v>
      </c>
      <c r="E30" s="162">
        <v>48</v>
      </c>
      <c r="F30" s="162">
        <v>3</v>
      </c>
      <c r="G30" s="226"/>
      <c r="H30" s="224">
        <v>5</v>
      </c>
      <c r="I30" s="127"/>
      <c r="J30" s="127"/>
      <c r="K30" s="225"/>
      <c r="L30" s="225"/>
      <c r="M30" s="227"/>
    </row>
    <row r="31" spans="1:15" ht="23.1" customHeight="1">
      <c r="A31" s="224">
        <v>6</v>
      </c>
      <c r="B31" s="527" t="s">
        <v>467</v>
      </c>
      <c r="C31" s="526" t="s">
        <v>494</v>
      </c>
      <c r="D31" s="162">
        <v>13</v>
      </c>
      <c r="E31" s="162">
        <v>48</v>
      </c>
      <c r="F31" s="162">
        <v>3</v>
      </c>
      <c r="G31" s="226"/>
      <c r="H31" s="224">
        <v>6</v>
      </c>
      <c r="I31" s="127"/>
      <c r="J31" s="127"/>
      <c r="K31" s="225"/>
      <c r="L31" s="225"/>
      <c r="M31" s="227"/>
    </row>
    <row r="32" spans="1:15" ht="23.1" customHeight="1">
      <c r="A32" s="224">
        <v>7</v>
      </c>
      <c r="B32" s="160"/>
      <c r="C32" s="526"/>
      <c r="D32" s="162"/>
      <c r="E32" s="162"/>
      <c r="F32" s="162"/>
      <c r="G32" s="226"/>
      <c r="H32" s="224">
        <v>7</v>
      </c>
      <c r="I32" s="127"/>
      <c r="J32" s="127"/>
      <c r="K32" s="225"/>
      <c r="L32" s="225"/>
      <c r="M32" s="227"/>
    </row>
    <row r="33" spans="1:13" ht="23.1" customHeight="1">
      <c r="A33" s="224">
        <v>8</v>
      </c>
      <c r="B33" s="160"/>
      <c r="C33" s="526"/>
      <c r="D33" s="162"/>
      <c r="E33" s="162"/>
      <c r="F33" s="162"/>
      <c r="G33" s="226"/>
      <c r="H33" s="224">
        <v>8</v>
      </c>
      <c r="I33" s="127"/>
      <c r="J33" s="127"/>
      <c r="K33" s="225"/>
      <c r="L33" s="225"/>
      <c r="M33" s="227"/>
    </row>
    <row r="34" spans="1:13" ht="23.1" customHeight="1">
      <c r="A34" s="224">
        <v>9</v>
      </c>
      <c r="B34" s="523"/>
      <c r="C34" s="526"/>
      <c r="D34" s="162"/>
      <c r="E34" s="162"/>
      <c r="F34" s="162"/>
      <c r="G34" s="226"/>
      <c r="H34" s="224">
        <v>9</v>
      </c>
      <c r="I34" s="127"/>
      <c r="J34" s="127"/>
      <c r="K34" s="225"/>
      <c r="L34" s="225"/>
      <c r="M34" s="227"/>
    </row>
    <row r="35" spans="1:13" ht="23.1" customHeight="1">
      <c r="A35" s="224">
        <v>10</v>
      </c>
      <c r="B35" s="127"/>
      <c r="C35" s="526"/>
      <c r="D35" s="225"/>
      <c r="E35" s="225"/>
      <c r="F35" s="225"/>
      <c r="G35" s="226"/>
      <c r="H35" s="224">
        <v>10</v>
      </c>
      <c r="I35" s="127"/>
      <c r="J35" s="127"/>
      <c r="K35" s="225"/>
      <c r="L35" s="225"/>
      <c r="M35" s="227"/>
    </row>
    <row r="36" spans="1:13" ht="23.1" customHeight="1">
      <c r="A36" s="224">
        <v>11</v>
      </c>
      <c r="B36" s="127"/>
      <c r="C36" s="160"/>
      <c r="D36" s="225"/>
      <c r="E36" s="225"/>
      <c r="F36" s="225"/>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74</v>
      </c>
      <c r="E46" s="232"/>
      <c r="F46" s="233"/>
      <c r="G46" s="273"/>
      <c r="H46" s="1810" t="s">
        <v>177</v>
      </c>
      <c r="I46" s="1144"/>
      <c r="J46" s="1811"/>
      <c r="K46" s="231">
        <f>SUM(D46,D25,K25)</f>
        <v>223</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dimension ref="A1:O46"/>
  <sheetViews>
    <sheetView zoomScale="110" zoomScaleNormal="110" workbookViewId="0">
      <selection activeCell="C4" sqref="C4"/>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48 Hamlet'!D2</f>
        <v>UC: 56 Dorana Langana C</v>
      </c>
      <c r="E2" s="185"/>
      <c r="F2" s="182"/>
      <c r="G2" s="182"/>
      <c r="H2" s="182"/>
      <c r="I2" s="186"/>
      <c r="J2" s="184" t="s">
        <v>171</v>
      </c>
      <c r="K2" s="1814">
        <f>'Team 48 Hamlet'!K2</f>
        <v>45785</v>
      </c>
      <c r="L2" s="1815"/>
      <c r="M2" s="1816"/>
    </row>
    <row r="3" spans="1:15" ht="15.75" thickBot="1">
      <c r="A3" s="187" t="s">
        <v>195</v>
      </c>
      <c r="B3" s="188"/>
      <c r="C3" s="184" t="str">
        <f>'Team 48 Hamlet'!C3</f>
        <v>Muhammad Zain</v>
      </c>
      <c r="D3" s="189" t="s">
        <v>163</v>
      </c>
      <c r="E3" s="190"/>
      <c r="F3" s="188"/>
      <c r="G3" s="188"/>
      <c r="H3" s="188"/>
      <c r="I3" s="191"/>
      <c r="J3" s="189" t="s">
        <v>164</v>
      </c>
      <c r="K3" s="184" t="str">
        <f>'Team 48 Hamlet'!K3</f>
        <v>M. Tanveer</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526" t="s">
        <v>495</v>
      </c>
      <c r="C5" s="526" t="s">
        <v>496</v>
      </c>
      <c r="D5" s="162">
        <v>8</v>
      </c>
      <c r="E5" s="162">
        <v>49</v>
      </c>
      <c r="F5" s="162">
        <v>1</v>
      </c>
      <c r="G5" s="226"/>
      <c r="H5" s="224">
        <v>1</v>
      </c>
      <c r="I5" s="526" t="s">
        <v>495</v>
      </c>
      <c r="J5" s="528" t="s">
        <v>503</v>
      </c>
      <c r="K5" s="162">
        <v>15</v>
      </c>
      <c r="L5" s="162">
        <v>49</v>
      </c>
      <c r="M5" s="162">
        <v>2</v>
      </c>
      <c r="N5" s="163"/>
    </row>
    <row r="6" spans="1:15" ht="23.1" customHeight="1">
      <c r="A6" s="224">
        <v>2</v>
      </c>
      <c r="B6" s="526" t="s">
        <v>495</v>
      </c>
      <c r="C6" s="526" t="s">
        <v>497</v>
      </c>
      <c r="D6" s="162">
        <v>12</v>
      </c>
      <c r="E6" s="162">
        <v>49</v>
      </c>
      <c r="F6" s="162">
        <v>1</v>
      </c>
      <c r="G6" s="226"/>
      <c r="H6" s="224">
        <v>2</v>
      </c>
      <c r="I6" s="526" t="s">
        <v>495</v>
      </c>
      <c r="J6" s="528" t="s">
        <v>504</v>
      </c>
      <c r="K6" s="162">
        <v>12</v>
      </c>
      <c r="L6" s="162">
        <v>49</v>
      </c>
      <c r="M6" s="162">
        <v>2</v>
      </c>
      <c r="N6" s="163"/>
      <c r="O6" t="s">
        <v>172</v>
      </c>
    </row>
    <row r="7" spans="1:15" ht="23.1" customHeight="1">
      <c r="A7" s="224">
        <v>3</v>
      </c>
      <c r="B7" s="526" t="s">
        <v>495</v>
      </c>
      <c r="C7" s="526" t="s">
        <v>498</v>
      </c>
      <c r="D7" s="162">
        <v>9</v>
      </c>
      <c r="E7" s="162">
        <v>49</v>
      </c>
      <c r="F7" s="162">
        <v>1</v>
      </c>
      <c r="G7" s="226"/>
      <c r="H7" s="224">
        <v>3</v>
      </c>
      <c r="I7" s="526" t="s">
        <v>495</v>
      </c>
      <c r="J7" s="528" t="s">
        <v>505</v>
      </c>
      <c r="K7" s="162">
        <v>12</v>
      </c>
      <c r="L7" s="162">
        <v>49</v>
      </c>
      <c r="M7" s="162">
        <v>2</v>
      </c>
      <c r="N7" s="163"/>
      <c r="O7" s="166" t="str">
        <f>CONCATENATE(C5," ",C6," ",C7," ",C8," ",C9," ",C10," ",C11," ",C12," ",C13," ",C14," ",C15," ",C16," ",C17," ",C18," ",C19," ",C20," ",C21," ",C22," ",C23," ",C24)</f>
        <v xml:space="preserve">جام نیاز والے گھر کے سائیڈ والے گھر  ڈاکڑ اشفیع بھٹی والی گلی کے گھر، ہوری زون سکول کی بیک سائیڈ والے گھر، سید محتشام الحق والی گلی کے گھر، ایم ابراہیم کے گھر کے سائیڈ والے گھر، واپڈا ٹاؤن  ڈی بلاک  مین پارک کے سامنے والی گلی کے گھر مسجد عمر فاروق والی سائیڈ کےگھر فہد شبیر کے گھر تک۔             </v>
      </c>
    </row>
    <row r="8" spans="1:15" ht="23.1" customHeight="1">
      <c r="A8" s="224">
        <v>4</v>
      </c>
      <c r="B8" s="526" t="s">
        <v>495</v>
      </c>
      <c r="C8" s="526" t="s">
        <v>499</v>
      </c>
      <c r="D8" s="162">
        <v>11</v>
      </c>
      <c r="E8" s="162">
        <v>49</v>
      </c>
      <c r="F8" s="162">
        <v>1</v>
      </c>
      <c r="G8" s="226"/>
      <c r="H8" s="224">
        <v>4</v>
      </c>
      <c r="I8" s="526" t="s">
        <v>495</v>
      </c>
      <c r="J8" s="528" t="s">
        <v>506</v>
      </c>
      <c r="K8" s="162">
        <v>13</v>
      </c>
      <c r="L8" s="162">
        <v>49</v>
      </c>
      <c r="M8" s="162">
        <v>2</v>
      </c>
      <c r="N8" s="163"/>
      <c r="O8" s="165"/>
    </row>
    <row r="9" spans="1:15" ht="23.1" customHeight="1">
      <c r="A9" s="224">
        <v>5</v>
      </c>
      <c r="B9" s="526" t="s">
        <v>495</v>
      </c>
      <c r="C9" s="526" t="s">
        <v>500</v>
      </c>
      <c r="D9" s="162">
        <v>12</v>
      </c>
      <c r="E9" s="162">
        <v>49</v>
      </c>
      <c r="F9" s="162">
        <v>1</v>
      </c>
      <c r="G9" s="226"/>
      <c r="H9" s="224">
        <v>5</v>
      </c>
      <c r="I9" s="526" t="s">
        <v>495</v>
      </c>
      <c r="J9" s="528" t="s">
        <v>507</v>
      </c>
      <c r="K9" s="162">
        <v>6</v>
      </c>
      <c r="L9" s="162">
        <v>49</v>
      </c>
      <c r="M9" s="162">
        <v>2</v>
      </c>
      <c r="N9" s="163"/>
      <c r="O9" t="s">
        <v>175</v>
      </c>
    </row>
    <row r="10" spans="1:15" ht="23.1" customHeight="1">
      <c r="A10" s="224">
        <v>6</v>
      </c>
      <c r="B10" s="526" t="s">
        <v>495</v>
      </c>
      <c r="C10" s="527" t="s">
        <v>501</v>
      </c>
      <c r="D10" s="162">
        <v>14</v>
      </c>
      <c r="E10" s="162">
        <v>49</v>
      </c>
      <c r="F10" s="162">
        <v>1</v>
      </c>
      <c r="G10" s="226"/>
      <c r="H10" s="224">
        <v>6</v>
      </c>
      <c r="I10" s="526" t="s">
        <v>495</v>
      </c>
      <c r="J10" s="528" t="s">
        <v>508</v>
      </c>
      <c r="K10" s="162">
        <v>8</v>
      </c>
      <c r="L10" s="162">
        <v>49</v>
      </c>
      <c r="M10" s="162">
        <v>2</v>
      </c>
      <c r="N10" s="163"/>
      <c r="O10" s="166" t="str">
        <f>CONCATENATE(J5," ",J6," ",J7," ",J8," ",J9," ",J10," ",J11," ",J12," ",J13," ",J14," ",J15," ",J16," ",J17," ",J18," ",J19," ",J20," ",J21," ",J22," ",J23," ",J24)</f>
        <v xml:space="preserve">ایم طلحہ کے گھر کی سائیڈ والے گھر، رانا جعفر والی گلی کے گھر، رانا اعجاز والی گلی کے گھر ، عبدالرحیم والی  گلی کے گھر ، الف ۔۔ والا ہاؤس کے گھر کی سائیڈ والے گھر، ڈی بلاک مین پارک کی سائیڈوالے گھر ،  افضل مہار کی گلی کے گھر۔             </v>
      </c>
    </row>
    <row r="11" spans="1:15" ht="23.1" customHeight="1">
      <c r="A11" s="224">
        <v>7</v>
      </c>
      <c r="B11" s="526" t="s">
        <v>495</v>
      </c>
      <c r="C11" s="527" t="s">
        <v>502</v>
      </c>
      <c r="D11" s="162">
        <v>13</v>
      </c>
      <c r="E11" s="162">
        <v>49</v>
      </c>
      <c r="F11" s="162">
        <v>1</v>
      </c>
      <c r="G11" s="226"/>
      <c r="H11" s="224">
        <v>7</v>
      </c>
      <c r="I11" s="526" t="s">
        <v>495</v>
      </c>
      <c r="J11" s="528" t="s">
        <v>509</v>
      </c>
      <c r="K11" s="162">
        <v>11</v>
      </c>
      <c r="L11" s="162">
        <v>49</v>
      </c>
      <c r="M11" s="162">
        <v>2</v>
      </c>
      <c r="N11" s="163"/>
      <c r="O11" s="165"/>
    </row>
    <row r="12" spans="1:15" ht="23.1" customHeight="1">
      <c r="A12" s="224">
        <v>8</v>
      </c>
      <c r="B12" s="526"/>
      <c r="C12" s="526"/>
      <c r="D12" s="162"/>
      <c r="E12" s="162"/>
      <c r="F12" s="162"/>
      <c r="G12" s="226"/>
      <c r="H12" s="224">
        <v>8</v>
      </c>
      <c r="I12" s="526"/>
      <c r="J12" s="528"/>
      <c r="K12" s="162"/>
      <c r="L12" s="162"/>
      <c r="M12" s="162"/>
      <c r="N12" s="163"/>
      <c r="O12" s="165"/>
    </row>
    <row r="13" spans="1:15" ht="23.1" customHeight="1">
      <c r="A13" s="224">
        <v>9</v>
      </c>
      <c r="B13" s="526"/>
      <c r="C13" s="526"/>
      <c r="D13" s="162"/>
      <c r="E13" s="162"/>
      <c r="F13" s="162"/>
      <c r="G13" s="226"/>
      <c r="H13" s="224">
        <v>9</v>
      </c>
      <c r="I13" s="526"/>
      <c r="J13" s="528"/>
      <c r="K13" s="162"/>
      <c r="L13" s="162"/>
      <c r="M13" s="162"/>
      <c r="N13" s="163"/>
    </row>
    <row r="14" spans="1:15" ht="23.1" customHeight="1">
      <c r="A14" s="224">
        <v>10</v>
      </c>
      <c r="B14" s="526"/>
      <c r="C14" s="526"/>
      <c r="D14" s="225"/>
      <c r="E14" s="162"/>
      <c r="F14" s="162"/>
      <c r="G14" s="226"/>
      <c r="H14" s="224">
        <v>10</v>
      </c>
      <c r="I14" s="526"/>
      <c r="J14" s="523"/>
      <c r="K14" s="162"/>
      <c r="L14" s="162"/>
      <c r="M14" s="162"/>
      <c r="N14" s="163"/>
    </row>
    <row r="15" spans="1:15" ht="23.1" customHeight="1">
      <c r="A15" s="224">
        <v>11</v>
      </c>
      <c r="B15" s="526"/>
      <c r="C15" s="526"/>
      <c r="D15" s="225"/>
      <c r="E15" s="162"/>
      <c r="F15" s="162"/>
      <c r="G15" s="226"/>
      <c r="H15" s="224">
        <v>11</v>
      </c>
      <c r="I15" s="526"/>
      <c r="J15" s="523"/>
      <c r="K15" s="162"/>
      <c r="L15" s="162"/>
      <c r="M15" s="162"/>
      <c r="N15" s="163"/>
    </row>
    <row r="16" spans="1:15" ht="23.1" customHeight="1">
      <c r="A16" s="224">
        <v>12</v>
      </c>
      <c r="B16" s="526"/>
      <c r="C16" s="526"/>
      <c r="D16" s="225"/>
      <c r="E16" s="162"/>
      <c r="F16" s="162"/>
      <c r="G16" s="226"/>
      <c r="H16" s="224">
        <v>12</v>
      </c>
      <c r="I16" s="160"/>
      <c r="J16" s="524"/>
      <c r="K16" s="162"/>
      <c r="L16" s="162"/>
      <c r="M16" s="162"/>
      <c r="N16" s="163"/>
    </row>
    <row r="17" spans="1:15" ht="23.1" customHeight="1">
      <c r="A17" s="224">
        <v>13</v>
      </c>
      <c r="B17" s="526"/>
      <c r="C17" s="526"/>
      <c r="D17" s="225"/>
      <c r="E17" s="162"/>
      <c r="F17" s="162"/>
      <c r="G17" s="226"/>
      <c r="H17" s="224">
        <v>13</v>
      </c>
      <c r="I17" s="160"/>
      <c r="J17" s="345"/>
      <c r="K17" s="162"/>
      <c r="L17" s="162"/>
      <c r="M17" s="162"/>
      <c r="N17" s="163"/>
    </row>
    <row r="18" spans="1:15" ht="23.1" customHeight="1">
      <c r="A18" s="224">
        <v>14</v>
      </c>
      <c r="B18" s="526"/>
      <c r="C18" s="526"/>
      <c r="D18" s="225"/>
      <c r="E18" s="162"/>
      <c r="F18" s="162"/>
      <c r="G18" s="226"/>
      <c r="H18" s="224">
        <v>14</v>
      </c>
      <c r="I18" s="160"/>
      <c r="J18" s="524"/>
      <c r="K18" s="162"/>
      <c r="L18" s="162"/>
      <c r="M18" s="162"/>
      <c r="N18" s="163"/>
    </row>
    <row r="19" spans="1:15" ht="23.1" customHeight="1">
      <c r="A19" s="224">
        <v>15</v>
      </c>
      <c r="B19" s="127"/>
      <c r="C19" s="526"/>
      <c r="D19" s="225"/>
      <c r="E19" s="225"/>
      <c r="F19" s="227"/>
      <c r="G19" s="226"/>
      <c r="H19" s="224">
        <v>15</v>
      </c>
      <c r="I19" s="127"/>
      <c r="J19" s="127"/>
      <c r="K19" s="225"/>
      <c r="L19" s="225"/>
      <c r="M19" s="225"/>
      <c r="N19" s="163"/>
    </row>
    <row r="20" spans="1:15" ht="23.1" customHeight="1">
      <c r="A20" s="224">
        <v>16</v>
      </c>
      <c r="B20" s="127"/>
      <c r="C20" s="127"/>
      <c r="D20" s="225"/>
      <c r="E20" s="225"/>
      <c r="F20" s="227"/>
      <c r="G20" s="226"/>
      <c r="H20" s="224">
        <v>16</v>
      </c>
      <c r="I20" s="127"/>
      <c r="J20" s="345"/>
      <c r="K20" s="225"/>
      <c r="L20" s="225"/>
      <c r="M20" s="225"/>
      <c r="N20" s="163"/>
    </row>
    <row r="21" spans="1:15" ht="23.1" customHeight="1">
      <c r="A21" s="224">
        <v>17</v>
      </c>
      <c r="B21" s="127"/>
      <c r="C21" s="127"/>
      <c r="D21" s="225"/>
      <c r="E21" s="225"/>
      <c r="F21" s="227"/>
      <c r="G21" s="226"/>
      <c r="H21" s="224">
        <v>17</v>
      </c>
      <c r="I21" s="127"/>
      <c r="J21" s="127"/>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79</v>
      </c>
      <c r="E25" s="232"/>
      <c r="F25" s="233"/>
      <c r="G25" s="226"/>
      <c r="H25" s="1810" t="s">
        <v>176</v>
      </c>
      <c r="I25" s="1144"/>
      <c r="J25" s="1811"/>
      <c r="K25" s="231">
        <f>SUM(K5:K24)</f>
        <v>77</v>
      </c>
      <c r="L25" s="232"/>
      <c r="M25" s="233"/>
      <c r="N25" s="163"/>
    </row>
    <row r="26" spans="1:15" ht="23.1" customHeight="1">
      <c r="A26" s="234">
        <v>1</v>
      </c>
      <c r="B26" s="526" t="s">
        <v>495</v>
      </c>
      <c r="C26" s="526" t="s">
        <v>510</v>
      </c>
      <c r="D26" s="162">
        <v>11</v>
      </c>
      <c r="E26" s="162">
        <v>49</v>
      </c>
      <c r="F26" s="162">
        <v>3</v>
      </c>
      <c r="G26" s="226"/>
      <c r="H26" s="234">
        <v>1</v>
      </c>
      <c r="I26" s="209"/>
      <c r="J26" s="209"/>
      <c r="K26" s="235"/>
      <c r="L26" s="235"/>
      <c r="M26" s="236"/>
      <c r="N26" s="164"/>
    </row>
    <row r="27" spans="1:15" ht="23.1" customHeight="1">
      <c r="A27" s="224">
        <v>2</v>
      </c>
      <c r="B27" s="526" t="s">
        <v>495</v>
      </c>
      <c r="C27" s="526" t="s">
        <v>511</v>
      </c>
      <c r="D27" s="162">
        <v>10</v>
      </c>
      <c r="E27" s="162">
        <v>49</v>
      </c>
      <c r="F27" s="162">
        <v>3</v>
      </c>
      <c r="G27" s="226"/>
      <c r="H27" s="224">
        <v>2</v>
      </c>
      <c r="I27" s="127"/>
      <c r="J27" s="127"/>
      <c r="K27" s="225"/>
      <c r="L27" s="225"/>
      <c r="M27" s="227"/>
      <c r="N27" s="164"/>
      <c r="O27" s="164" t="s">
        <v>174</v>
      </c>
    </row>
    <row r="28" spans="1:15" ht="23.1" customHeight="1">
      <c r="A28" s="224">
        <v>3</v>
      </c>
      <c r="B28" s="526" t="s">
        <v>495</v>
      </c>
      <c r="C28" s="526" t="s">
        <v>512</v>
      </c>
      <c r="D28" s="162">
        <v>12</v>
      </c>
      <c r="E28" s="162">
        <v>49</v>
      </c>
      <c r="F28" s="162">
        <v>3</v>
      </c>
      <c r="G28" s="226"/>
      <c r="H28" s="224">
        <v>3</v>
      </c>
      <c r="I28" s="127"/>
      <c r="J28" s="127"/>
      <c r="K28" s="225"/>
      <c r="L28" s="225"/>
      <c r="M28" s="227"/>
      <c r="N28" s="164"/>
      <c r="O28" s="166" t="str">
        <f>CONCATENATE(C26," ",C27," ",C28," ",C29," ",C30," ",C31," ",C32," ",C33," ",C34," ",C35," ",C36," ",C37," ",C38," ",C39," ",C40," ",C41," ",C42," ",C43," ",C44," ",C45)</f>
        <v xml:space="preserve">رانا ہاؤس والی گلی کے  گھر ، مین گلی ڈی بلاک کے دائیں سائیڈ والے گھر ، واپڈا ٹاؤن فیز  1 مین روڈ ڈی بلاک کی گھر،  بزدار ہاؤس کےگھر کی سائیڈ والے گھر ، حاجی والی گلی کے گھر ، آشیانہ ہاؤس والی گلی کے گھر ، ڈی بلاک روڈ کے دائیں ہاتھ والے گھر شوکت علی کی گلی کے گھر انور حیدر کے گھر تک۔            </v>
      </c>
    </row>
    <row r="29" spans="1:15" ht="23.1" customHeight="1">
      <c r="A29" s="224">
        <v>4</v>
      </c>
      <c r="B29" s="526" t="s">
        <v>495</v>
      </c>
      <c r="C29" s="526" t="s">
        <v>513</v>
      </c>
      <c r="D29" s="162">
        <v>9</v>
      </c>
      <c r="E29" s="162">
        <v>49</v>
      </c>
      <c r="F29" s="162">
        <v>3</v>
      </c>
      <c r="G29" s="226"/>
      <c r="H29" s="224">
        <v>4</v>
      </c>
      <c r="I29" s="127"/>
      <c r="J29" s="127"/>
      <c r="K29" s="225"/>
      <c r="L29" s="225"/>
      <c r="M29" s="227"/>
      <c r="N29" s="164"/>
      <c r="O29" s="165"/>
    </row>
    <row r="30" spans="1:15" ht="23.1" customHeight="1">
      <c r="A30" s="224">
        <v>5</v>
      </c>
      <c r="B30" s="526" t="s">
        <v>495</v>
      </c>
      <c r="C30" s="526" t="s">
        <v>514</v>
      </c>
      <c r="D30" s="162">
        <v>11</v>
      </c>
      <c r="E30" s="162">
        <v>49</v>
      </c>
      <c r="F30" s="162">
        <v>3</v>
      </c>
      <c r="G30" s="226"/>
      <c r="H30" s="224">
        <v>5</v>
      </c>
      <c r="I30" s="127"/>
      <c r="J30" s="127"/>
      <c r="K30" s="225"/>
      <c r="L30" s="225"/>
      <c r="M30" s="227"/>
    </row>
    <row r="31" spans="1:15" ht="23.1" customHeight="1">
      <c r="A31" s="224">
        <v>6</v>
      </c>
      <c r="B31" s="526" t="s">
        <v>495</v>
      </c>
      <c r="C31" s="526" t="s">
        <v>515</v>
      </c>
      <c r="D31" s="162">
        <v>7</v>
      </c>
      <c r="E31" s="162">
        <v>49</v>
      </c>
      <c r="F31" s="162">
        <v>3</v>
      </c>
      <c r="G31" s="226"/>
      <c r="H31" s="224">
        <v>6</v>
      </c>
      <c r="I31" s="127"/>
      <c r="J31" s="127"/>
      <c r="K31" s="225"/>
      <c r="L31" s="225"/>
      <c r="M31" s="227"/>
    </row>
    <row r="32" spans="1:15" ht="23.1" customHeight="1">
      <c r="A32" s="224">
        <v>7</v>
      </c>
      <c r="B32" s="526" t="s">
        <v>495</v>
      </c>
      <c r="C32" s="526" t="s">
        <v>516</v>
      </c>
      <c r="D32" s="162">
        <v>8</v>
      </c>
      <c r="E32" s="162">
        <v>49</v>
      </c>
      <c r="F32" s="162">
        <v>3</v>
      </c>
      <c r="G32" s="226"/>
      <c r="H32" s="224">
        <v>7</v>
      </c>
      <c r="I32" s="127"/>
      <c r="J32" s="127"/>
      <c r="K32" s="225"/>
      <c r="L32" s="225"/>
      <c r="M32" s="227"/>
    </row>
    <row r="33" spans="1:13" ht="23.1" customHeight="1">
      <c r="A33" s="224">
        <v>8</v>
      </c>
      <c r="B33" s="526" t="s">
        <v>495</v>
      </c>
      <c r="C33" s="526" t="s">
        <v>517</v>
      </c>
      <c r="D33" s="162">
        <v>6</v>
      </c>
      <c r="E33" s="162">
        <v>49</v>
      </c>
      <c r="F33" s="162">
        <v>3</v>
      </c>
      <c r="G33" s="226"/>
      <c r="H33" s="224">
        <v>8</v>
      </c>
      <c r="I33" s="127"/>
      <c r="J33" s="127"/>
      <c r="K33" s="225"/>
      <c r="L33" s="225"/>
      <c r="M33" s="227"/>
    </row>
    <row r="34" spans="1:13" ht="23.1" customHeight="1">
      <c r="A34" s="224">
        <v>9</v>
      </c>
      <c r="B34" s="526"/>
      <c r="C34" s="526"/>
      <c r="D34" s="162"/>
      <c r="E34" s="162"/>
      <c r="F34" s="162"/>
      <c r="G34" s="226"/>
      <c r="H34" s="224">
        <v>9</v>
      </c>
      <c r="I34" s="127"/>
      <c r="J34" s="127"/>
      <c r="K34" s="225"/>
      <c r="L34" s="225"/>
      <c r="M34" s="227"/>
    </row>
    <row r="35" spans="1:13" ht="23.1" customHeight="1">
      <c r="A35" s="224">
        <v>10</v>
      </c>
      <c r="B35" s="526"/>
      <c r="C35" s="526"/>
      <c r="D35" s="225"/>
      <c r="E35" s="162"/>
      <c r="F35" s="162"/>
      <c r="G35" s="226"/>
      <c r="H35" s="224">
        <v>10</v>
      </c>
      <c r="I35" s="127"/>
      <c r="J35" s="127"/>
      <c r="K35" s="225"/>
      <c r="L35" s="225"/>
      <c r="M35" s="227"/>
    </row>
    <row r="36" spans="1:13" ht="23.1" customHeight="1">
      <c r="A36" s="224">
        <v>11</v>
      </c>
      <c r="B36" s="127"/>
      <c r="C36" s="526"/>
      <c r="D36" s="225"/>
      <c r="E36" s="225"/>
      <c r="F36" s="225"/>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74</v>
      </c>
      <c r="E46" s="232"/>
      <c r="F46" s="233"/>
      <c r="G46" s="273"/>
      <c r="H46" s="1810" t="s">
        <v>177</v>
      </c>
      <c r="I46" s="1144"/>
      <c r="J46" s="1811"/>
      <c r="K46" s="231">
        <f>SUM(D46,D25,K25)</f>
        <v>230</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dimension ref="A1:O46"/>
  <sheetViews>
    <sheetView zoomScale="110" zoomScaleNormal="110" workbookViewId="0">
      <selection activeCell="D30" sqref="D30"/>
    </sheetView>
  </sheetViews>
  <sheetFormatPr defaultRowHeight="15"/>
  <cols>
    <col min="1" max="1" width="4.7109375" customWidth="1"/>
    <col min="2" max="2" width="13.710937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48 Hamlet'!D2</f>
        <v>UC: 56 Dorana Langana C</v>
      </c>
      <c r="E2" s="185"/>
      <c r="F2" s="182"/>
      <c r="G2" s="182"/>
      <c r="H2" s="182"/>
      <c r="I2" s="186"/>
      <c r="J2" s="184" t="s">
        <v>171</v>
      </c>
      <c r="K2" s="1812">
        <f>'Team 48 Hamlet'!K2:M2</f>
        <v>45785</v>
      </c>
      <c r="L2" s="1812"/>
      <c r="M2" s="1813"/>
    </row>
    <row r="3" spans="1:15" ht="15.75" thickBot="1">
      <c r="A3" s="187" t="s">
        <v>195</v>
      </c>
      <c r="B3" s="188"/>
      <c r="C3" s="184" t="str">
        <f>'Team 48 Hamlet'!C3</f>
        <v>Muhammad Zain</v>
      </c>
      <c r="D3" s="189" t="s">
        <v>163</v>
      </c>
      <c r="E3" s="190"/>
      <c r="F3" s="188"/>
      <c r="G3" s="188"/>
      <c r="H3" s="188"/>
      <c r="I3" s="191"/>
      <c r="J3" s="189" t="s">
        <v>164</v>
      </c>
      <c r="K3" s="188" t="str">
        <f>'Team 48 Hamlet'!K3</f>
        <v>M. Tanveer</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526" t="s">
        <v>518</v>
      </c>
      <c r="C5" s="527" t="s">
        <v>519</v>
      </c>
      <c r="D5" s="162">
        <v>12</v>
      </c>
      <c r="E5" s="162">
        <v>50</v>
      </c>
      <c r="F5" s="162">
        <v>1</v>
      </c>
      <c r="G5" s="226"/>
      <c r="H5" s="224">
        <v>1</v>
      </c>
      <c r="I5" s="527" t="s">
        <v>525</v>
      </c>
      <c r="J5" s="528" t="s">
        <v>526</v>
      </c>
      <c r="K5" s="162">
        <v>15</v>
      </c>
      <c r="L5" s="162">
        <v>50</v>
      </c>
      <c r="M5" s="162">
        <v>2</v>
      </c>
      <c r="N5" s="163"/>
    </row>
    <row r="6" spans="1:15" ht="23.1" customHeight="1">
      <c r="A6" s="224">
        <v>2</v>
      </c>
      <c r="B6" s="526" t="s">
        <v>518</v>
      </c>
      <c r="C6" s="527" t="s">
        <v>520</v>
      </c>
      <c r="D6" s="162">
        <v>11</v>
      </c>
      <c r="E6" s="162">
        <v>50</v>
      </c>
      <c r="F6" s="162">
        <v>1</v>
      </c>
      <c r="G6" s="226"/>
      <c r="H6" s="224">
        <v>2</v>
      </c>
      <c r="I6" s="527" t="s">
        <v>525</v>
      </c>
      <c r="J6" s="528" t="s">
        <v>527</v>
      </c>
      <c r="K6" s="162">
        <v>13</v>
      </c>
      <c r="L6" s="162">
        <v>50</v>
      </c>
      <c r="M6" s="162">
        <v>2</v>
      </c>
      <c r="N6" s="163"/>
      <c r="O6" t="s">
        <v>172</v>
      </c>
    </row>
    <row r="7" spans="1:15" ht="23.1" customHeight="1">
      <c r="A7" s="224">
        <v>3</v>
      </c>
      <c r="B7" s="526" t="s">
        <v>518</v>
      </c>
      <c r="C7" s="527" t="s">
        <v>521</v>
      </c>
      <c r="D7" s="162">
        <v>9</v>
      </c>
      <c r="E7" s="162">
        <v>50</v>
      </c>
      <c r="F7" s="162">
        <v>1</v>
      </c>
      <c r="G7" s="226"/>
      <c r="H7" s="224">
        <v>3</v>
      </c>
      <c r="I7" s="527" t="s">
        <v>525</v>
      </c>
      <c r="J7" s="528" t="s">
        <v>528</v>
      </c>
      <c r="K7" s="162">
        <v>16</v>
      </c>
      <c r="L7" s="162">
        <v>50</v>
      </c>
      <c r="M7" s="162">
        <v>2</v>
      </c>
      <c r="N7" s="163"/>
      <c r="O7" s="166" t="str">
        <f>CONCATENATE(C5," ",C6," ",C7," ",C8," ",C9," ",C10," ",C11," ",C12," ",C13," ",C14," ",C15," ",C16," ",C17," ",C18," ",C19," ",C20," ",C21," ",C22," ",C23," ",C24)</f>
        <v xml:space="preserve">ایم اسلم والی گلی، رانا اختر والی گلی کے گھر، راجہ رؤف کے گھر کی سائیڈ والے گھر، شیخ قمر والی گلی کے گھر ، قاری ناصر کے گھر کی سائیڈ والے گھر ، سی  بلاک ایم طارق کے گھر کی سائیڈ والے گھر۔              </v>
      </c>
    </row>
    <row r="8" spans="1:15" ht="23.1" customHeight="1">
      <c r="A8" s="224">
        <v>4</v>
      </c>
      <c r="B8" s="526" t="s">
        <v>518</v>
      </c>
      <c r="C8" s="527" t="s">
        <v>522</v>
      </c>
      <c r="D8" s="162">
        <v>12</v>
      </c>
      <c r="E8" s="162">
        <v>50</v>
      </c>
      <c r="F8" s="162">
        <v>1</v>
      </c>
      <c r="G8" s="226"/>
      <c r="H8" s="224">
        <v>4</v>
      </c>
      <c r="I8" s="527" t="s">
        <v>525</v>
      </c>
      <c r="J8" s="528" t="s">
        <v>529</v>
      </c>
      <c r="K8" s="162">
        <v>12</v>
      </c>
      <c r="L8" s="162">
        <v>50</v>
      </c>
      <c r="M8" s="162">
        <v>2</v>
      </c>
      <c r="N8" s="163"/>
      <c r="O8" s="165"/>
    </row>
    <row r="9" spans="1:15" ht="23.1" customHeight="1">
      <c r="A9" s="224">
        <v>5</v>
      </c>
      <c r="B9" s="526" t="s">
        <v>518</v>
      </c>
      <c r="C9" s="527" t="s">
        <v>523</v>
      </c>
      <c r="D9" s="162">
        <v>11</v>
      </c>
      <c r="E9" s="162">
        <v>50</v>
      </c>
      <c r="F9" s="162">
        <v>1</v>
      </c>
      <c r="G9" s="226"/>
      <c r="H9" s="224">
        <v>5</v>
      </c>
      <c r="I9" s="527" t="s">
        <v>525</v>
      </c>
      <c r="J9" s="528" t="s">
        <v>530</v>
      </c>
      <c r="K9" s="162">
        <v>10</v>
      </c>
      <c r="L9" s="162">
        <v>50</v>
      </c>
      <c r="M9" s="162">
        <v>2</v>
      </c>
      <c r="N9" s="163"/>
      <c r="O9" t="s">
        <v>175</v>
      </c>
    </row>
    <row r="10" spans="1:15" ht="23.1" customHeight="1">
      <c r="A10" s="224">
        <v>6</v>
      </c>
      <c r="B10" s="526" t="s">
        <v>518</v>
      </c>
      <c r="C10" s="527" t="s">
        <v>524</v>
      </c>
      <c r="D10" s="162">
        <v>10</v>
      </c>
      <c r="E10" s="162">
        <v>50</v>
      </c>
      <c r="F10" s="162">
        <v>1</v>
      </c>
      <c r="G10" s="226"/>
      <c r="H10" s="224">
        <v>6</v>
      </c>
      <c r="I10" s="527"/>
      <c r="J10" s="528"/>
      <c r="K10" s="162"/>
      <c r="L10" s="162"/>
      <c r="M10" s="162"/>
      <c r="N10" s="163"/>
      <c r="O10" s="166" t="str">
        <f>CONCATENATE(J5," ",J6," ",J7," ",J8," ",J9," ",J10," ",J11," ",J12," ",J13," ",J14," ",J15," ",J16," ",J17," ",J18," ",J19," ",J20," ",J21," ",J22," ",J23," ",J24)</f>
        <v xml:space="preserve">سی بلاک مین روڈ والے گھر ،  سی بلاک  مین پارک کے سامنے والے گھر   پہلی گلی کے گھر،  سی بلاک  مین پارک کی سائیڈ والے گھر سی بلاک  کی دوسری گلی والے گھر ایم سرور کے گھر تک۔               </v>
      </c>
    </row>
    <row r="11" spans="1:15" ht="23.1" customHeight="1">
      <c r="A11" s="224">
        <v>7</v>
      </c>
      <c r="B11" s="526"/>
      <c r="C11" s="527"/>
      <c r="D11" s="162"/>
      <c r="E11" s="162"/>
      <c r="F11" s="162"/>
      <c r="G11" s="226"/>
      <c r="H11" s="224">
        <v>7</v>
      </c>
      <c r="I11" s="527"/>
      <c r="J11" s="528"/>
      <c r="K11" s="162"/>
      <c r="L11" s="162"/>
      <c r="M11" s="162"/>
      <c r="N11" s="163"/>
      <c r="O11" s="165"/>
    </row>
    <row r="12" spans="1:15" ht="23.1" customHeight="1">
      <c r="A12" s="224">
        <v>8</v>
      </c>
      <c r="B12" s="526"/>
      <c r="C12" s="527"/>
      <c r="D12" s="162"/>
      <c r="E12" s="162"/>
      <c r="F12" s="162"/>
      <c r="G12" s="226"/>
      <c r="H12" s="224">
        <v>8</v>
      </c>
      <c r="I12" s="527"/>
      <c r="J12" s="528"/>
      <c r="K12" s="162"/>
      <c r="L12" s="162"/>
      <c r="M12" s="162"/>
      <c r="N12" s="163"/>
      <c r="O12" s="165"/>
    </row>
    <row r="13" spans="1:15" ht="23.1" customHeight="1">
      <c r="A13" s="224">
        <v>9</v>
      </c>
      <c r="B13" s="526"/>
      <c r="C13" s="527"/>
      <c r="D13" s="225"/>
      <c r="E13" s="162"/>
      <c r="F13" s="162"/>
      <c r="G13" s="226"/>
      <c r="H13" s="224">
        <v>9</v>
      </c>
      <c r="I13" s="527"/>
      <c r="J13" s="528"/>
      <c r="K13" s="162"/>
      <c r="L13" s="162"/>
      <c r="M13" s="162"/>
      <c r="N13" s="163"/>
    </row>
    <row r="14" spans="1:15" ht="23.1" customHeight="1">
      <c r="A14" s="224">
        <v>10</v>
      </c>
      <c r="B14" s="526"/>
      <c r="C14" s="527"/>
      <c r="D14" s="225"/>
      <c r="E14" s="162"/>
      <c r="F14" s="162"/>
      <c r="G14" s="226"/>
      <c r="H14" s="224">
        <v>10</v>
      </c>
      <c r="I14" s="527"/>
      <c r="J14" s="528"/>
      <c r="K14" s="162"/>
      <c r="L14" s="162"/>
      <c r="M14" s="162"/>
      <c r="N14" s="163"/>
    </row>
    <row r="15" spans="1:15" ht="23.1" customHeight="1">
      <c r="A15" s="224">
        <v>11</v>
      </c>
      <c r="B15" s="127"/>
      <c r="C15" s="127"/>
      <c r="D15" s="225"/>
      <c r="E15" s="225"/>
      <c r="F15" s="225"/>
      <c r="G15" s="226"/>
      <c r="H15" s="224">
        <v>11</v>
      </c>
      <c r="I15" s="527"/>
      <c r="J15" s="528"/>
      <c r="K15" s="162"/>
      <c r="L15" s="162"/>
      <c r="M15" s="162"/>
      <c r="N15" s="163"/>
    </row>
    <row r="16" spans="1:15" ht="23.1" customHeight="1">
      <c r="A16" s="224">
        <v>12</v>
      </c>
      <c r="B16" s="127"/>
      <c r="C16" s="127"/>
      <c r="D16" s="225"/>
      <c r="E16" s="225"/>
      <c r="F16" s="225"/>
      <c r="G16" s="226"/>
      <c r="H16" s="224">
        <v>12</v>
      </c>
      <c r="I16" s="527"/>
      <c r="J16" s="528"/>
      <c r="K16" s="162"/>
      <c r="L16" s="162"/>
      <c r="M16" s="162"/>
      <c r="N16" s="163"/>
    </row>
    <row r="17" spans="1:15" ht="23.1" customHeight="1">
      <c r="A17" s="224">
        <v>13</v>
      </c>
      <c r="B17" s="127"/>
      <c r="C17" s="127"/>
      <c r="D17" s="225"/>
      <c r="E17" s="225"/>
      <c r="F17" s="225"/>
      <c r="G17" s="226"/>
      <c r="H17" s="224">
        <v>13</v>
      </c>
      <c r="I17" s="527"/>
      <c r="J17" s="528"/>
      <c r="K17" s="162"/>
      <c r="L17" s="162"/>
      <c r="M17" s="162"/>
      <c r="N17" s="163"/>
    </row>
    <row r="18" spans="1:15" ht="23.1" customHeight="1">
      <c r="A18" s="224">
        <v>14</v>
      </c>
      <c r="B18" s="127"/>
      <c r="C18" s="127"/>
      <c r="D18" s="225"/>
      <c r="E18" s="225"/>
      <c r="F18" s="225"/>
      <c r="G18" s="226"/>
      <c r="H18" s="224">
        <v>14</v>
      </c>
      <c r="I18" s="527"/>
      <c r="J18" s="523"/>
      <c r="K18" s="162"/>
      <c r="L18" s="162"/>
      <c r="M18" s="162"/>
      <c r="N18" s="163"/>
    </row>
    <row r="19" spans="1:15" ht="23.1" customHeight="1">
      <c r="A19" s="224">
        <v>15</v>
      </c>
      <c r="B19" s="127"/>
      <c r="C19" s="127"/>
      <c r="D19" s="225"/>
      <c r="E19" s="225"/>
      <c r="F19" s="227"/>
      <c r="G19" s="226"/>
      <c r="H19" s="224">
        <v>15</v>
      </c>
      <c r="I19" s="127"/>
      <c r="J19" s="160"/>
      <c r="K19" s="225"/>
      <c r="L19" s="225"/>
      <c r="M19" s="225"/>
      <c r="N19" s="163"/>
    </row>
    <row r="20" spans="1:15" ht="23.1" customHeight="1">
      <c r="A20" s="224">
        <v>16</v>
      </c>
      <c r="B20" s="127"/>
      <c r="C20" s="127"/>
      <c r="D20" s="225"/>
      <c r="E20" s="225"/>
      <c r="F20" s="227"/>
      <c r="G20" s="226"/>
      <c r="H20" s="224">
        <v>16</v>
      </c>
      <c r="I20" s="127"/>
      <c r="J20" s="160"/>
      <c r="K20" s="225"/>
      <c r="L20" s="225"/>
      <c r="M20" s="225"/>
      <c r="N20" s="163"/>
    </row>
    <row r="21" spans="1:15" ht="23.1" customHeight="1">
      <c r="A21" s="224">
        <v>17</v>
      </c>
      <c r="B21" s="127"/>
      <c r="C21" s="127"/>
      <c r="D21" s="225"/>
      <c r="E21" s="225"/>
      <c r="F21" s="227"/>
      <c r="G21" s="226"/>
      <c r="H21" s="224">
        <v>17</v>
      </c>
      <c r="I21" s="127"/>
      <c r="J21" s="160"/>
      <c r="K21" s="225"/>
      <c r="L21" s="225"/>
      <c r="M21" s="225"/>
      <c r="N21" s="163"/>
    </row>
    <row r="22" spans="1:15" ht="23.1" customHeight="1">
      <c r="A22" s="224">
        <v>18</v>
      </c>
      <c r="B22" s="127"/>
      <c r="C22" s="127"/>
      <c r="D22" s="225"/>
      <c r="E22" s="225"/>
      <c r="F22" s="227"/>
      <c r="G22" s="226"/>
      <c r="H22" s="224">
        <v>18</v>
      </c>
      <c r="I22" s="127"/>
      <c r="J22" s="160"/>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65</v>
      </c>
      <c r="E25" s="232"/>
      <c r="F25" s="233"/>
      <c r="G25" s="226"/>
      <c r="H25" s="1810" t="s">
        <v>176</v>
      </c>
      <c r="I25" s="1144"/>
      <c r="J25" s="1811"/>
      <c r="K25" s="231">
        <f>SUM(K5:K24)</f>
        <v>66</v>
      </c>
      <c r="L25" s="232"/>
      <c r="M25" s="233"/>
      <c r="N25" s="163"/>
    </row>
    <row r="26" spans="1:15" ht="23.1" customHeight="1">
      <c r="A26" s="234">
        <v>1</v>
      </c>
      <c r="B26" s="526" t="s">
        <v>535</v>
      </c>
      <c r="C26" s="526" t="s">
        <v>531</v>
      </c>
      <c r="D26" s="162">
        <v>18</v>
      </c>
      <c r="E26" s="162">
        <v>50</v>
      </c>
      <c r="F26" s="162">
        <v>3</v>
      </c>
      <c r="G26" s="226"/>
      <c r="H26" s="234">
        <v>1</v>
      </c>
      <c r="I26" s="209"/>
      <c r="J26" s="209"/>
      <c r="K26" s="235"/>
      <c r="L26" s="235"/>
      <c r="M26" s="236"/>
      <c r="N26" s="164"/>
    </row>
    <row r="27" spans="1:15" ht="23.1" customHeight="1">
      <c r="A27" s="224">
        <v>2</v>
      </c>
      <c r="B27" s="526" t="s">
        <v>535</v>
      </c>
      <c r="C27" s="526" t="s">
        <v>532</v>
      </c>
      <c r="D27" s="162">
        <v>16</v>
      </c>
      <c r="E27" s="162">
        <v>50</v>
      </c>
      <c r="F27" s="162">
        <v>3</v>
      </c>
      <c r="G27" s="226"/>
      <c r="H27" s="224">
        <v>2</v>
      </c>
      <c r="I27" s="127"/>
      <c r="J27" s="127"/>
      <c r="K27" s="225"/>
      <c r="L27" s="225"/>
      <c r="M27" s="227"/>
      <c r="N27" s="164"/>
      <c r="O27" s="164" t="s">
        <v>174</v>
      </c>
    </row>
    <row r="28" spans="1:15" ht="23.1" customHeight="1">
      <c r="A28" s="224">
        <v>3</v>
      </c>
      <c r="B28" s="526" t="s">
        <v>535</v>
      </c>
      <c r="C28" s="526" t="s">
        <v>533</v>
      </c>
      <c r="D28" s="162">
        <v>17</v>
      </c>
      <c r="E28" s="162">
        <v>50</v>
      </c>
      <c r="F28" s="162">
        <v>3</v>
      </c>
      <c r="G28" s="226"/>
      <c r="H28" s="224">
        <v>3</v>
      </c>
      <c r="I28" s="127"/>
      <c r="J28" s="127"/>
      <c r="K28" s="225"/>
      <c r="L28" s="225"/>
      <c r="M28" s="227"/>
      <c r="N28" s="164"/>
      <c r="O28" s="166" t="str">
        <f>CONCATENATE(C26," ",C27," ",C28," ",C29," ",C30," ",C31," ",C32," ",C33," ",C34," ",C35," ",C36," ",C37," ",C38," ",C39," ",C40," ",C41," ",C42," ",C43," ",C44," ",C45)</f>
        <v xml:space="preserve">سی بلاک کی دوسری گلی والے گھر  سی بلاک مین پارک کے سامنے والے گھر،   مین روڈ بائی پاس والے گھر، ایم فیاض والی گلی کے گھر۔                </v>
      </c>
    </row>
    <row r="29" spans="1:15" ht="23.1" customHeight="1">
      <c r="A29" s="224">
        <v>4</v>
      </c>
      <c r="B29" s="526" t="s">
        <v>535</v>
      </c>
      <c r="C29" s="526" t="s">
        <v>534</v>
      </c>
      <c r="D29" s="162">
        <v>16</v>
      </c>
      <c r="E29" s="162">
        <v>50</v>
      </c>
      <c r="F29" s="162">
        <v>3</v>
      </c>
      <c r="G29" s="226"/>
      <c r="H29" s="224">
        <v>4</v>
      </c>
      <c r="I29" s="127"/>
      <c r="J29" s="127"/>
      <c r="K29" s="225"/>
      <c r="L29" s="225"/>
      <c r="M29" s="227"/>
      <c r="N29" s="164"/>
      <c r="O29" s="165"/>
    </row>
    <row r="30" spans="1:15" ht="23.1" customHeight="1">
      <c r="A30" s="224">
        <v>5</v>
      </c>
      <c r="B30" s="160"/>
      <c r="C30" s="526"/>
      <c r="D30" s="162"/>
      <c r="E30" s="162"/>
      <c r="F30" s="162"/>
      <c r="G30" s="226"/>
      <c r="H30" s="224">
        <v>5</v>
      </c>
      <c r="I30" s="127"/>
      <c r="J30" s="127"/>
      <c r="K30" s="225"/>
      <c r="L30" s="225"/>
      <c r="M30" s="227"/>
    </row>
    <row r="31" spans="1:15" ht="23.1" customHeight="1">
      <c r="A31" s="224">
        <v>6</v>
      </c>
      <c r="B31" s="160"/>
      <c r="C31" s="526"/>
      <c r="D31" s="162"/>
      <c r="E31" s="162"/>
      <c r="F31" s="162"/>
      <c r="G31" s="226"/>
      <c r="H31" s="224">
        <v>6</v>
      </c>
      <c r="I31" s="127"/>
      <c r="J31" s="127"/>
      <c r="K31" s="225"/>
      <c r="L31" s="225"/>
      <c r="M31" s="227"/>
    </row>
    <row r="32" spans="1:15" ht="23.1" customHeight="1">
      <c r="A32" s="224">
        <v>7</v>
      </c>
      <c r="B32" s="160"/>
      <c r="C32" s="526"/>
      <c r="D32" s="162"/>
      <c r="E32" s="162"/>
      <c r="F32" s="162"/>
      <c r="G32" s="226"/>
      <c r="H32" s="224">
        <v>7</v>
      </c>
      <c r="I32" s="127"/>
      <c r="J32" s="127"/>
      <c r="K32" s="225"/>
      <c r="L32" s="225"/>
      <c r="M32" s="227"/>
    </row>
    <row r="33" spans="1:13" ht="23.1" customHeight="1">
      <c r="A33" s="224">
        <v>8</v>
      </c>
      <c r="B33" s="160"/>
      <c r="C33" s="526"/>
      <c r="D33" s="162"/>
      <c r="E33" s="162"/>
      <c r="F33" s="162"/>
      <c r="G33" s="226"/>
      <c r="H33" s="224">
        <v>8</v>
      </c>
      <c r="I33" s="127"/>
      <c r="J33" s="127"/>
      <c r="K33" s="225"/>
      <c r="L33" s="225"/>
      <c r="M33" s="227"/>
    </row>
    <row r="34" spans="1:13" ht="23.1" customHeight="1">
      <c r="A34" s="224">
        <v>9</v>
      </c>
      <c r="B34" s="160"/>
      <c r="C34" s="526"/>
      <c r="D34" s="162"/>
      <c r="E34" s="162"/>
      <c r="F34" s="162"/>
      <c r="G34" s="226"/>
      <c r="H34" s="224">
        <v>9</v>
      </c>
      <c r="I34" s="127"/>
      <c r="J34" s="127"/>
      <c r="K34" s="225"/>
      <c r="L34" s="225"/>
      <c r="M34" s="227"/>
    </row>
    <row r="35" spans="1:13" ht="23.1" customHeight="1">
      <c r="A35" s="224">
        <v>10</v>
      </c>
      <c r="B35" s="160"/>
      <c r="C35" s="526"/>
      <c r="D35" s="225"/>
      <c r="E35" s="162"/>
      <c r="F35" s="162"/>
      <c r="G35" s="226"/>
      <c r="H35" s="224">
        <v>10</v>
      </c>
      <c r="I35" s="127"/>
      <c r="J35" s="127"/>
      <c r="K35" s="225"/>
      <c r="L35" s="225"/>
      <c r="M35" s="227"/>
    </row>
    <row r="36" spans="1:13" ht="23.1" customHeight="1">
      <c r="A36" s="224">
        <v>11</v>
      </c>
      <c r="B36" s="160"/>
      <c r="C36" s="526"/>
      <c r="D36" s="225"/>
      <c r="E36" s="162"/>
      <c r="F36" s="162"/>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67</v>
      </c>
      <c r="E46" s="232"/>
      <c r="F46" s="233"/>
      <c r="G46" s="273"/>
      <c r="H46" s="1810" t="s">
        <v>177</v>
      </c>
      <c r="I46" s="1144"/>
      <c r="J46" s="1811"/>
      <c r="K46" s="231">
        <f>SUM(D46,D25,K25)</f>
        <v>198</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11.xml><?xml version="1.0" encoding="utf-8"?>
<worksheet xmlns="http://schemas.openxmlformats.org/spreadsheetml/2006/main" xmlns:r="http://schemas.openxmlformats.org/officeDocument/2006/relationships">
  <dimension ref="A1:O46"/>
  <sheetViews>
    <sheetView zoomScale="110" zoomScaleNormal="110" workbookViewId="0">
      <selection activeCell="K9" sqref="K9"/>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50'!D2</f>
        <v>UC: 56 Dorana Langana C</v>
      </c>
      <c r="E2" s="185"/>
      <c r="F2" s="182"/>
      <c r="G2" s="182"/>
      <c r="H2" s="182"/>
      <c r="I2" s="186"/>
      <c r="J2" s="184" t="s">
        <v>171</v>
      </c>
      <c r="K2" s="1812">
        <f>'Team Hamlet 50'!K2:M2</f>
        <v>45785</v>
      </c>
      <c r="L2" s="1812"/>
      <c r="M2" s="1813"/>
    </row>
    <row r="3" spans="1:15" ht="15.75" thickBot="1">
      <c r="A3" s="187" t="s">
        <v>195</v>
      </c>
      <c r="B3" s="188"/>
      <c r="C3" s="184" t="str">
        <f>'Team Hamlet 50'!C3</f>
        <v>Muhammad Zain</v>
      </c>
      <c r="D3" s="189" t="s">
        <v>163</v>
      </c>
      <c r="E3" s="190"/>
      <c r="F3" s="188"/>
      <c r="G3" s="188"/>
      <c r="H3" s="188"/>
      <c r="I3" s="191"/>
      <c r="J3" s="189" t="s">
        <v>164</v>
      </c>
      <c r="K3" s="188" t="str">
        <f>'Team Hamlet 50'!K3</f>
        <v>M. Tanveer</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527" t="s">
        <v>536</v>
      </c>
      <c r="C5" s="526" t="s">
        <v>537</v>
      </c>
      <c r="D5" s="162">
        <v>12</v>
      </c>
      <c r="E5" s="162">
        <v>51</v>
      </c>
      <c r="F5" s="162">
        <v>1</v>
      </c>
      <c r="G5" s="226"/>
      <c r="H5" s="224">
        <v>1</v>
      </c>
      <c r="I5" s="536" t="s">
        <v>548</v>
      </c>
      <c r="J5" s="526" t="s">
        <v>544</v>
      </c>
      <c r="K5" s="162">
        <v>16</v>
      </c>
      <c r="L5" s="162">
        <v>51</v>
      </c>
      <c r="M5" s="162">
        <v>2</v>
      </c>
      <c r="N5" s="163"/>
    </row>
    <row r="6" spans="1:15" ht="23.1" customHeight="1">
      <c r="A6" s="224">
        <v>2</v>
      </c>
      <c r="B6" s="527" t="s">
        <v>536</v>
      </c>
      <c r="C6" s="526" t="s">
        <v>538</v>
      </c>
      <c r="D6" s="162">
        <v>8</v>
      </c>
      <c r="E6" s="162">
        <v>51</v>
      </c>
      <c r="F6" s="162">
        <v>1</v>
      </c>
      <c r="G6" s="226"/>
      <c r="H6" s="224">
        <v>2</v>
      </c>
      <c r="I6" s="536" t="s">
        <v>548</v>
      </c>
      <c r="J6" s="526" t="s">
        <v>545</v>
      </c>
      <c r="K6" s="162">
        <v>19</v>
      </c>
      <c r="L6" s="162">
        <v>51</v>
      </c>
      <c r="M6" s="162">
        <v>2</v>
      </c>
      <c r="N6" s="163"/>
      <c r="O6" t="s">
        <v>172</v>
      </c>
    </row>
    <row r="7" spans="1:15" ht="23.1" customHeight="1">
      <c r="A7" s="224">
        <v>3</v>
      </c>
      <c r="B7" s="527" t="s">
        <v>536</v>
      </c>
      <c r="C7" s="526" t="s">
        <v>539</v>
      </c>
      <c r="D7" s="162">
        <v>7</v>
      </c>
      <c r="E7" s="162">
        <v>51</v>
      </c>
      <c r="F7" s="162">
        <v>1</v>
      </c>
      <c r="G7" s="226"/>
      <c r="H7" s="224">
        <v>3</v>
      </c>
      <c r="I7" s="536" t="s">
        <v>548</v>
      </c>
      <c r="J7" s="526" t="s">
        <v>546</v>
      </c>
      <c r="K7" s="162">
        <v>20</v>
      </c>
      <c r="L7" s="162">
        <v>51</v>
      </c>
      <c r="M7" s="162">
        <v>2</v>
      </c>
      <c r="N7" s="163"/>
      <c r="O7" s="166" t="str">
        <f>CONCATENATE(C5," ",C6," ",C7," ",C8," ",C9," ",C10," ",C11," ",C12," ",C13," ",C14," ",C15," ",C16," ",C17," ",C18," ",C19," ",C20," ",C21," ",C22," ",C23," ",C24)</f>
        <v xml:space="preserve">ایم امجد کے گھر سے شروع کرتے ہوئے کاشف والا لنک  ،  واجد اور اس کے ساتھ والا لنک ،  مارکیٹ کے ساتھ والا لنک ، قاسم سہو والی گلی اور اس کے ساتھ لنک,  ڈاکٹر عاصم والا لنک ، ای بلاک مین روڈوالے گھر ،  ہمایوں خان والے گھر لنک سمیع اللہ خان کے گھر تک۔             </v>
      </c>
    </row>
    <row r="8" spans="1:15" ht="23.1" customHeight="1">
      <c r="A8" s="224">
        <v>4</v>
      </c>
      <c r="B8" s="527" t="s">
        <v>536</v>
      </c>
      <c r="C8" s="526" t="s">
        <v>540</v>
      </c>
      <c r="D8" s="162">
        <v>9</v>
      </c>
      <c r="E8" s="162">
        <v>51</v>
      </c>
      <c r="F8" s="162">
        <v>1</v>
      </c>
      <c r="G8" s="226"/>
      <c r="H8" s="224">
        <v>4</v>
      </c>
      <c r="I8" s="536" t="s">
        <v>548</v>
      </c>
      <c r="J8" s="526" t="s">
        <v>547</v>
      </c>
      <c r="K8" s="162">
        <v>19</v>
      </c>
      <c r="L8" s="162">
        <v>51</v>
      </c>
      <c r="M8" s="162">
        <v>2</v>
      </c>
      <c r="N8" s="163"/>
      <c r="O8" s="165"/>
    </row>
    <row r="9" spans="1:15" ht="23.1" customHeight="1">
      <c r="A9" s="224">
        <v>5</v>
      </c>
      <c r="B9" s="527" t="s">
        <v>536</v>
      </c>
      <c r="C9" s="526" t="s">
        <v>541</v>
      </c>
      <c r="D9" s="162">
        <v>17</v>
      </c>
      <c r="E9" s="162">
        <v>51</v>
      </c>
      <c r="F9" s="162">
        <v>1</v>
      </c>
      <c r="G9" s="226"/>
      <c r="H9" s="224">
        <v>5</v>
      </c>
      <c r="I9" s="160"/>
      <c r="J9" s="526"/>
      <c r="K9" s="162"/>
      <c r="L9" s="162"/>
      <c r="M9" s="162"/>
      <c r="N9" s="163"/>
      <c r="O9" t="s">
        <v>175</v>
      </c>
    </row>
    <row r="10" spans="1:15" ht="23.1" customHeight="1">
      <c r="A10" s="224">
        <v>6</v>
      </c>
      <c r="B10" s="527" t="s">
        <v>536</v>
      </c>
      <c r="C10" s="526" t="s">
        <v>542</v>
      </c>
      <c r="D10" s="162">
        <v>16</v>
      </c>
      <c r="E10" s="162">
        <v>51</v>
      </c>
      <c r="F10" s="162">
        <v>1</v>
      </c>
      <c r="G10" s="226"/>
      <c r="H10" s="224">
        <v>6</v>
      </c>
      <c r="I10" s="160"/>
      <c r="J10" s="526"/>
      <c r="K10" s="162"/>
      <c r="L10" s="162"/>
      <c r="M10" s="162"/>
      <c r="N10" s="163"/>
      <c r="O10" s="166" t="str">
        <f>CONCATENATE(J5," ",J6," ",J7," ",J8," ",J9," ",J10," ",J11," ",J12," ",J13," ",J14," ",J15," ",J16," ",J17," ",J18," ",J19," ",J20," ",J21," ",J22," ",J23," ",J24)</f>
        <v xml:space="preserve">فرحان کے گھر سے شروع کرتے ہوئے ڈاکٹر  وقار والا لنک ، کامل خان والا لنک ، نثار احمد والی گلی ،  چوہدری ظفر والا لنک ،چوہدری ظفر   کے گھر تک ۔                </v>
      </c>
    </row>
    <row r="11" spans="1:15" ht="23.1" customHeight="1">
      <c r="A11" s="224">
        <v>7</v>
      </c>
      <c r="B11" s="527" t="s">
        <v>536</v>
      </c>
      <c r="C11" s="527" t="s">
        <v>543</v>
      </c>
      <c r="D11" s="162">
        <v>10</v>
      </c>
      <c r="E11" s="162">
        <v>51</v>
      </c>
      <c r="F11" s="162">
        <v>1</v>
      </c>
      <c r="G11" s="226"/>
      <c r="H11" s="224">
        <v>7</v>
      </c>
      <c r="I11" s="160"/>
      <c r="J11" s="526"/>
      <c r="K11" s="162"/>
      <c r="L11" s="162"/>
      <c r="M11" s="162"/>
      <c r="N11" s="163"/>
      <c r="O11" s="165"/>
    </row>
    <row r="12" spans="1:15" ht="23.1" customHeight="1">
      <c r="A12" s="224">
        <v>8</v>
      </c>
      <c r="B12" s="527"/>
      <c r="C12" s="526"/>
      <c r="D12" s="162"/>
      <c r="E12" s="162"/>
      <c r="F12" s="162"/>
      <c r="G12" s="226"/>
      <c r="H12" s="224">
        <v>8</v>
      </c>
      <c r="I12" s="160"/>
      <c r="J12" s="160"/>
      <c r="K12" s="162"/>
      <c r="L12" s="162"/>
      <c r="M12" s="162"/>
      <c r="N12" s="163"/>
      <c r="O12" s="165"/>
    </row>
    <row r="13" spans="1:15" ht="23.1" customHeight="1">
      <c r="A13" s="224">
        <v>9</v>
      </c>
      <c r="B13" s="160"/>
      <c r="C13" s="526"/>
      <c r="D13" s="225"/>
      <c r="E13" s="162"/>
      <c r="F13" s="162"/>
      <c r="G13" s="226"/>
      <c r="H13" s="224">
        <v>9</v>
      </c>
      <c r="I13" s="160"/>
      <c r="J13" s="160"/>
      <c r="K13" s="162"/>
      <c r="L13" s="162"/>
      <c r="M13" s="162"/>
      <c r="N13" s="163"/>
    </row>
    <row r="14" spans="1:15" ht="23.1" customHeight="1">
      <c r="A14" s="224">
        <v>10</v>
      </c>
      <c r="B14" s="160"/>
      <c r="C14" s="127"/>
      <c r="D14" s="225"/>
      <c r="E14" s="162"/>
      <c r="F14" s="162"/>
      <c r="G14" s="226"/>
      <c r="H14" s="224">
        <v>10</v>
      </c>
      <c r="I14" s="160"/>
      <c r="J14" s="160"/>
      <c r="K14" s="162"/>
      <c r="L14" s="162"/>
      <c r="M14" s="162"/>
      <c r="N14" s="163"/>
    </row>
    <row r="15" spans="1:15" ht="23.1" customHeight="1">
      <c r="A15" s="224">
        <v>11</v>
      </c>
      <c r="B15" s="127"/>
      <c r="C15" s="127"/>
      <c r="D15" s="225"/>
      <c r="E15" s="225"/>
      <c r="F15" s="225"/>
      <c r="G15" s="226"/>
      <c r="H15" s="224">
        <v>11</v>
      </c>
      <c r="I15" s="160"/>
      <c r="J15" s="160"/>
      <c r="K15" s="162"/>
      <c r="L15" s="162"/>
      <c r="M15" s="162"/>
      <c r="N15" s="163"/>
    </row>
    <row r="16" spans="1:15" ht="23.1" customHeight="1">
      <c r="A16" s="224">
        <v>12</v>
      </c>
      <c r="B16" s="127"/>
      <c r="C16" s="127"/>
      <c r="D16" s="225"/>
      <c r="E16" s="225"/>
      <c r="F16" s="225"/>
      <c r="G16" s="226"/>
      <c r="H16" s="224">
        <v>12</v>
      </c>
      <c r="I16" s="160"/>
      <c r="J16" s="160"/>
      <c r="K16" s="162"/>
      <c r="L16" s="162"/>
      <c r="M16" s="162"/>
      <c r="N16" s="163"/>
    </row>
    <row r="17" spans="1:15" ht="23.1" customHeight="1">
      <c r="A17" s="224">
        <v>13</v>
      </c>
      <c r="B17" s="127"/>
      <c r="C17" s="127"/>
      <c r="D17" s="225"/>
      <c r="E17" s="225"/>
      <c r="F17" s="225"/>
      <c r="G17" s="226"/>
      <c r="H17" s="224">
        <v>13</v>
      </c>
      <c r="I17" s="160"/>
      <c r="J17" s="160"/>
      <c r="K17" s="162"/>
      <c r="L17" s="162"/>
      <c r="M17" s="162"/>
      <c r="N17" s="163"/>
    </row>
    <row r="18" spans="1:15" ht="23.1" customHeight="1">
      <c r="A18" s="224">
        <v>14</v>
      </c>
      <c r="B18" s="127"/>
      <c r="C18" s="127"/>
      <c r="D18" s="225"/>
      <c r="E18" s="225"/>
      <c r="F18" s="225"/>
      <c r="G18" s="226"/>
      <c r="H18" s="224">
        <v>14</v>
      </c>
      <c r="I18" s="160"/>
      <c r="J18" s="160"/>
      <c r="K18" s="162"/>
      <c r="L18" s="162"/>
      <c r="M18" s="162"/>
      <c r="N18" s="163"/>
    </row>
    <row r="19" spans="1:15" ht="23.1" customHeight="1">
      <c r="A19" s="224">
        <v>15</v>
      </c>
      <c r="B19" s="127"/>
      <c r="C19" s="127"/>
      <c r="D19" s="225"/>
      <c r="E19" s="225"/>
      <c r="F19" s="227"/>
      <c r="G19" s="226"/>
      <c r="H19" s="224">
        <v>15</v>
      </c>
      <c r="I19" s="127"/>
      <c r="J19" s="127"/>
      <c r="K19" s="225"/>
      <c r="L19" s="225"/>
      <c r="M19" s="225"/>
      <c r="N19" s="163"/>
    </row>
    <row r="20" spans="1:15" ht="23.1" customHeight="1">
      <c r="A20" s="224">
        <v>16</v>
      </c>
      <c r="B20" s="127"/>
      <c r="C20" s="127"/>
      <c r="D20" s="225"/>
      <c r="E20" s="225"/>
      <c r="F20" s="227"/>
      <c r="G20" s="226"/>
      <c r="H20" s="224">
        <v>16</v>
      </c>
      <c r="I20" s="127"/>
      <c r="J20" s="127"/>
      <c r="K20" s="225"/>
      <c r="L20" s="225"/>
      <c r="M20" s="225"/>
      <c r="N20" s="163"/>
    </row>
    <row r="21" spans="1:15" ht="23.1" customHeight="1">
      <c r="A21" s="224">
        <v>17</v>
      </c>
      <c r="B21" s="127"/>
      <c r="C21" s="127"/>
      <c r="D21" s="225"/>
      <c r="E21" s="225"/>
      <c r="F21" s="227"/>
      <c r="G21" s="226"/>
      <c r="H21" s="224">
        <v>17</v>
      </c>
      <c r="I21" s="127"/>
      <c r="J21" s="127"/>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79</v>
      </c>
      <c r="E25" s="232"/>
      <c r="F25" s="233"/>
      <c r="G25" s="226"/>
      <c r="H25" s="1810" t="s">
        <v>176</v>
      </c>
      <c r="I25" s="1144"/>
      <c r="J25" s="1811"/>
      <c r="K25" s="231">
        <f>SUM(K5:K24)</f>
        <v>74</v>
      </c>
      <c r="L25" s="232"/>
      <c r="M25" s="233"/>
      <c r="N25" s="163"/>
    </row>
    <row r="26" spans="1:15" ht="50.25" customHeight="1">
      <c r="A26" s="234">
        <v>1</v>
      </c>
      <c r="B26" s="434" t="s">
        <v>549</v>
      </c>
      <c r="C26" s="526" t="s">
        <v>550</v>
      </c>
      <c r="D26" s="162">
        <v>14</v>
      </c>
      <c r="E26" s="162">
        <v>51</v>
      </c>
      <c r="F26" s="162">
        <v>3</v>
      </c>
      <c r="G26" s="226"/>
      <c r="H26" s="234">
        <v>1</v>
      </c>
      <c r="I26" s="209"/>
      <c r="J26" s="209"/>
      <c r="K26" s="235"/>
      <c r="L26" s="235"/>
      <c r="M26" s="236"/>
      <c r="N26" s="164"/>
    </row>
    <row r="27" spans="1:15" ht="23.1" customHeight="1">
      <c r="A27" s="224">
        <v>2</v>
      </c>
      <c r="B27" s="434" t="s">
        <v>549</v>
      </c>
      <c r="C27" s="526" t="s">
        <v>551</v>
      </c>
      <c r="D27" s="162">
        <v>13</v>
      </c>
      <c r="E27" s="162">
        <v>51</v>
      </c>
      <c r="F27" s="162">
        <v>3</v>
      </c>
      <c r="G27" s="226"/>
      <c r="H27" s="224">
        <v>2</v>
      </c>
      <c r="I27" s="127"/>
      <c r="J27" s="127"/>
      <c r="K27" s="225"/>
      <c r="L27" s="225"/>
      <c r="M27" s="227"/>
      <c r="N27" s="164"/>
      <c r="O27" s="164" t="s">
        <v>174</v>
      </c>
    </row>
    <row r="28" spans="1:15" ht="23.1" customHeight="1">
      <c r="A28" s="224">
        <v>3</v>
      </c>
      <c r="B28" s="434" t="s">
        <v>549</v>
      </c>
      <c r="C28" s="526" t="s">
        <v>552</v>
      </c>
      <c r="D28" s="162">
        <v>14</v>
      </c>
      <c r="E28" s="162">
        <v>51</v>
      </c>
      <c r="F28" s="162">
        <v>3</v>
      </c>
      <c r="G28" s="226"/>
      <c r="H28" s="224">
        <v>3</v>
      </c>
      <c r="I28" s="127"/>
      <c r="J28" s="127"/>
      <c r="K28" s="225"/>
      <c r="L28" s="225"/>
      <c r="M28" s="227"/>
      <c r="N28" s="164"/>
      <c r="O28" s="166" t="str">
        <f>CONCATENATE(C26," ",C27," ",C28," ",C29," ",C30," ",C31," ",C32," ",C33," ",C34," ",C35," ",C36," ",C37," ",C38," ",C39," ",C40," ",C41," ",C42," ",C43," ",C44," ",C45)</f>
        <v xml:space="preserve">ایم جمیل خان کے گھر سےشروع کرتے ہوئے ،ڈاکڑ کاشف والی گلی ، خرم لغاری والا لنک ،  چوہدری ایم حسن کی سائیڈ والے گھر ،  ای -869 والا لنک،  حمدان علی والا لنک ، ارسلان والا لنک ، ایم ساجد کے گھر تک۔              </v>
      </c>
    </row>
    <row r="29" spans="1:15" ht="23.1" customHeight="1">
      <c r="A29" s="224">
        <v>4</v>
      </c>
      <c r="B29" s="434" t="s">
        <v>549</v>
      </c>
      <c r="C29" s="526" t="s">
        <v>553</v>
      </c>
      <c r="D29" s="162">
        <v>13</v>
      </c>
      <c r="E29" s="162">
        <v>51</v>
      </c>
      <c r="F29" s="162">
        <v>3</v>
      </c>
      <c r="G29" s="226"/>
      <c r="H29" s="224">
        <v>4</v>
      </c>
      <c r="I29" s="127"/>
      <c r="J29" s="127"/>
      <c r="K29" s="225"/>
      <c r="L29" s="225"/>
      <c r="M29" s="227"/>
      <c r="N29" s="164"/>
      <c r="O29" s="165"/>
    </row>
    <row r="30" spans="1:15" ht="23.1" customHeight="1">
      <c r="A30" s="224">
        <v>5</v>
      </c>
      <c r="B30" s="434" t="s">
        <v>549</v>
      </c>
      <c r="C30" s="526" t="s">
        <v>554</v>
      </c>
      <c r="D30" s="162">
        <v>11</v>
      </c>
      <c r="E30" s="162">
        <v>51</v>
      </c>
      <c r="F30" s="162">
        <v>3</v>
      </c>
      <c r="G30" s="226"/>
      <c r="H30" s="224">
        <v>5</v>
      </c>
      <c r="I30" s="127"/>
      <c r="J30" s="127"/>
      <c r="K30" s="225"/>
      <c r="L30" s="225"/>
      <c r="M30" s="227"/>
    </row>
    <row r="31" spans="1:15" ht="23.1" customHeight="1">
      <c r="A31" s="224">
        <v>6</v>
      </c>
      <c r="B31" s="434" t="s">
        <v>549</v>
      </c>
      <c r="C31" s="526" t="s">
        <v>555</v>
      </c>
      <c r="D31" s="162">
        <v>10</v>
      </c>
      <c r="E31" s="162">
        <v>51</v>
      </c>
      <c r="F31" s="162">
        <v>3</v>
      </c>
      <c r="G31" s="226"/>
      <c r="H31" s="224">
        <v>6</v>
      </c>
      <c r="I31" s="127"/>
      <c r="J31" s="127"/>
      <c r="K31" s="225"/>
      <c r="L31" s="225"/>
      <c r="M31" s="227"/>
    </row>
    <row r="32" spans="1:15" ht="23.1" customHeight="1">
      <c r="A32" s="224">
        <v>7</v>
      </c>
      <c r="B32" s="160"/>
      <c r="C32" s="526"/>
      <c r="D32" s="162"/>
      <c r="E32" s="162"/>
      <c r="F32" s="162"/>
      <c r="G32" s="226"/>
      <c r="H32" s="224">
        <v>7</v>
      </c>
      <c r="I32" s="127"/>
      <c r="J32" s="127"/>
      <c r="K32" s="225"/>
      <c r="L32" s="225"/>
      <c r="M32" s="227"/>
    </row>
    <row r="33" spans="1:13" ht="23.1" customHeight="1">
      <c r="A33" s="224">
        <v>8</v>
      </c>
      <c r="B33" s="160"/>
      <c r="C33" s="526"/>
      <c r="D33" s="162"/>
      <c r="E33" s="162"/>
      <c r="F33" s="162"/>
      <c r="G33" s="226"/>
      <c r="H33" s="224">
        <v>8</v>
      </c>
      <c r="I33" s="127"/>
      <c r="J33" s="127"/>
      <c r="K33" s="225"/>
      <c r="L33" s="225"/>
      <c r="M33" s="227"/>
    </row>
    <row r="34" spans="1:13" ht="23.1" customHeight="1">
      <c r="A34" s="224">
        <v>9</v>
      </c>
      <c r="B34" s="160"/>
      <c r="C34" s="526"/>
      <c r="D34" s="162"/>
      <c r="E34" s="162"/>
      <c r="F34" s="162"/>
      <c r="G34" s="226"/>
      <c r="H34" s="224">
        <v>9</v>
      </c>
      <c r="I34" s="127"/>
      <c r="J34" s="127"/>
      <c r="K34" s="225"/>
      <c r="L34" s="225"/>
      <c r="M34" s="227"/>
    </row>
    <row r="35" spans="1:13" ht="23.1" customHeight="1">
      <c r="A35" s="224">
        <v>10</v>
      </c>
      <c r="B35" s="160"/>
      <c r="C35" s="127"/>
      <c r="D35" s="225"/>
      <c r="E35" s="162"/>
      <c r="F35" s="162"/>
      <c r="G35" s="226"/>
      <c r="H35" s="224">
        <v>10</v>
      </c>
      <c r="I35" s="127"/>
      <c r="J35" s="127"/>
      <c r="K35" s="225"/>
      <c r="L35" s="225"/>
      <c r="M35" s="227"/>
    </row>
    <row r="36" spans="1:13" ht="23.1" customHeight="1">
      <c r="A36" s="224">
        <v>11</v>
      </c>
      <c r="B36" s="127"/>
      <c r="C36" s="127"/>
      <c r="D36" s="225"/>
      <c r="E36" s="225"/>
      <c r="F36" s="225"/>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75</v>
      </c>
      <c r="E46" s="232"/>
      <c r="F46" s="233"/>
      <c r="G46" s="273"/>
      <c r="H46" s="1810" t="s">
        <v>177</v>
      </c>
      <c r="I46" s="1144"/>
      <c r="J46" s="1811"/>
      <c r="K46" s="231">
        <f>SUM(D46,D25,K25)</f>
        <v>228</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12.xml><?xml version="1.0" encoding="utf-8"?>
<worksheet xmlns="http://schemas.openxmlformats.org/spreadsheetml/2006/main" xmlns:r="http://schemas.openxmlformats.org/officeDocument/2006/relationships">
  <dimension ref="A1:O46"/>
  <sheetViews>
    <sheetView zoomScale="110" zoomScaleNormal="110" workbookViewId="0">
      <selection activeCell="D32" sqref="D32"/>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ht="15.75" thickBot="1">
      <c r="A3" s="187" t="s">
        <v>195</v>
      </c>
      <c r="B3" s="188"/>
      <c r="C3" s="184" t="str">
        <f>'Team Hamlet 51'!C3</f>
        <v>Muhammad Zain</v>
      </c>
      <c r="D3" s="189" t="s">
        <v>163</v>
      </c>
      <c r="E3" s="190"/>
      <c r="F3" s="188"/>
      <c r="G3" s="188"/>
      <c r="H3" s="188"/>
      <c r="I3" s="191"/>
      <c r="J3" s="189" t="s">
        <v>164</v>
      </c>
      <c r="K3" s="188" t="str">
        <f>'Team Hamlet 51'!K3</f>
        <v>M. Tanveer</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45" customHeight="1">
      <c r="A5" s="224">
        <v>1</v>
      </c>
      <c r="B5" s="526" t="s">
        <v>556</v>
      </c>
      <c r="C5" s="526" t="s">
        <v>557</v>
      </c>
      <c r="D5" s="162">
        <v>22</v>
      </c>
      <c r="E5" s="162">
        <v>52</v>
      </c>
      <c r="F5" s="162">
        <v>1</v>
      </c>
      <c r="G5" s="226"/>
      <c r="H5" s="224">
        <v>1</v>
      </c>
      <c r="I5" s="526" t="s">
        <v>556</v>
      </c>
      <c r="J5" s="528" t="s">
        <v>560</v>
      </c>
      <c r="K5" s="162">
        <v>22</v>
      </c>
      <c r="L5" s="162">
        <v>52</v>
      </c>
      <c r="M5" s="162">
        <v>2</v>
      </c>
      <c r="N5" s="163"/>
    </row>
    <row r="6" spans="1:15" ht="23.1" customHeight="1">
      <c r="A6" s="224">
        <v>2</v>
      </c>
      <c r="B6" s="526" t="s">
        <v>556</v>
      </c>
      <c r="C6" s="526" t="s">
        <v>558</v>
      </c>
      <c r="D6" s="162">
        <v>24</v>
      </c>
      <c r="E6" s="162">
        <v>52</v>
      </c>
      <c r="F6" s="162">
        <v>1</v>
      </c>
      <c r="G6" s="226"/>
      <c r="H6" s="224">
        <v>2</v>
      </c>
      <c r="I6" s="526" t="s">
        <v>556</v>
      </c>
      <c r="J6" s="528" t="s">
        <v>561</v>
      </c>
      <c r="K6" s="162">
        <v>10</v>
      </c>
      <c r="L6" s="162">
        <v>52</v>
      </c>
      <c r="M6" s="162">
        <v>2</v>
      </c>
      <c r="N6" s="163"/>
      <c r="O6" t="s">
        <v>172</v>
      </c>
    </row>
    <row r="7" spans="1:15" ht="23.1" customHeight="1">
      <c r="A7" s="224">
        <v>3</v>
      </c>
      <c r="B7" s="526" t="s">
        <v>556</v>
      </c>
      <c r="C7" s="527" t="s">
        <v>559</v>
      </c>
      <c r="D7" s="162">
        <v>20</v>
      </c>
      <c r="E7" s="162">
        <v>52</v>
      </c>
      <c r="F7" s="162">
        <v>1</v>
      </c>
      <c r="G7" s="226"/>
      <c r="H7" s="224">
        <v>3</v>
      </c>
      <c r="I7" s="526" t="s">
        <v>556</v>
      </c>
      <c r="J7" s="528" t="s">
        <v>562</v>
      </c>
      <c r="K7" s="162">
        <v>6</v>
      </c>
      <c r="L7" s="162">
        <v>52</v>
      </c>
      <c r="M7" s="162">
        <v>2</v>
      </c>
      <c r="N7" s="163"/>
      <c r="O7" s="166" t="str">
        <f>CONCATENATE(C5," ",C6," ",C7," ",C8," ",C9," ",C10," ",C11," ",C12," ",C13," ",C14," ",C15," ",C16," ",C17," ",C18," ",C19," ",C20," ",C21," ",C22," ",C23," ",C24)</f>
        <v xml:space="preserve">ایم ساجد کے گھر کے سائیڈ وا لے گھر ،   مخدوم مصطفی' والی گلی کے گھر ،  مین روڈ  ای بلاک کے مکمل گھر، جاوید حمید کے گھر تک۔                 </v>
      </c>
    </row>
    <row r="8" spans="1:15" ht="23.1" customHeight="1">
      <c r="A8" s="224">
        <v>4</v>
      </c>
      <c r="B8" s="526"/>
      <c r="C8" s="526"/>
      <c r="D8" s="162"/>
      <c r="E8" s="162"/>
      <c r="F8" s="162"/>
      <c r="G8" s="226"/>
      <c r="H8" s="224">
        <v>4</v>
      </c>
      <c r="I8" s="526" t="s">
        <v>556</v>
      </c>
      <c r="J8" s="528" t="s">
        <v>563</v>
      </c>
      <c r="K8" s="162">
        <v>12</v>
      </c>
      <c r="L8" s="162">
        <v>52</v>
      </c>
      <c r="M8" s="162">
        <v>2</v>
      </c>
      <c r="N8" s="163"/>
      <c r="O8" s="165"/>
    </row>
    <row r="9" spans="1:15" ht="23.1" customHeight="1">
      <c r="A9" s="224">
        <v>5</v>
      </c>
      <c r="B9" s="526"/>
      <c r="C9" s="526"/>
      <c r="D9" s="162"/>
      <c r="E9" s="162"/>
      <c r="F9" s="162"/>
      <c r="G9" s="226"/>
      <c r="H9" s="224">
        <v>5</v>
      </c>
      <c r="I9" s="526" t="s">
        <v>556</v>
      </c>
      <c r="J9" s="528" t="s">
        <v>564</v>
      </c>
      <c r="K9" s="162">
        <v>12</v>
      </c>
      <c r="L9" s="162">
        <v>52</v>
      </c>
      <c r="M9" s="162">
        <v>2</v>
      </c>
      <c r="N9" s="163"/>
      <c r="O9" t="s">
        <v>175</v>
      </c>
    </row>
    <row r="10" spans="1:15" ht="23.1" customHeight="1">
      <c r="A10" s="224">
        <v>6</v>
      </c>
      <c r="B10" s="526"/>
      <c r="C10" s="526"/>
      <c r="D10" s="162"/>
      <c r="E10" s="162"/>
      <c r="F10" s="162"/>
      <c r="G10" s="226"/>
      <c r="H10" s="224">
        <v>6</v>
      </c>
      <c r="I10" s="526"/>
      <c r="J10" s="528"/>
      <c r="K10" s="162"/>
      <c r="L10" s="162"/>
      <c r="M10" s="162"/>
      <c r="N10" s="163"/>
      <c r="O10" s="166" t="str">
        <f>CONCATENATE(J5," ",J6," ",J7," ",J8," ",J9," ",J10," ",J11," ",J12," ",J13," ",J14," ",J15," ",J16," ",J17," ",J18," ",J19," ",J20," ",J21," ",J22," ",J23," ",J24)</f>
        <v xml:space="preserve">نورالسلام کے گھر سے شروع کرتے ہوئے جامع مسجد واپڈا ٹاؤن ای بلاک  کی سائیڈ والے گھر  جامع مسجد کے ساتھ والا لنک ،  سموسہ پارک والے ،   گول پارک کی سائیڈ والے مکمل گھر،  جامع مسجد کے سامنے والے گھر ،امین کے گھر تک۔               </v>
      </c>
    </row>
    <row r="11" spans="1:15" ht="23.1" customHeight="1">
      <c r="A11" s="224">
        <v>7</v>
      </c>
      <c r="B11" s="526"/>
      <c r="C11" s="526"/>
      <c r="D11" s="162"/>
      <c r="E11" s="162"/>
      <c r="F11" s="162"/>
      <c r="G11" s="226"/>
      <c r="H11" s="224">
        <v>7</v>
      </c>
      <c r="I11" s="526"/>
      <c r="J11" s="528"/>
      <c r="K11" s="162"/>
      <c r="L11" s="162"/>
      <c r="M11" s="162"/>
      <c r="N11" s="163"/>
      <c r="O11" s="165"/>
    </row>
    <row r="12" spans="1:15" ht="23.1" customHeight="1">
      <c r="A12" s="224">
        <v>8</v>
      </c>
      <c r="B12" s="526"/>
      <c r="C12" s="526"/>
      <c r="D12" s="162"/>
      <c r="E12" s="162"/>
      <c r="F12" s="162"/>
      <c r="G12" s="226"/>
      <c r="H12" s="224">
        <v>8</v>
      </c>
      <c r="I12" s="526"/>
      <c r="J12" s="523"/>
      <c r="K12" s="162"/>
      <c r="L12" s="162"/>
      <c r="M12" s="162"/>
      <c r="N12" s="163"/>
      <c r="O12" s="165"/>
    </row>
    <row r="13" spans="1:15" ht="23.1" customHeight="1" thickBot="1">
      <c r="A13" s="224">
        <v>9</v>
      </c>
      <c r="B13" s="526"/>
      <c r="C13" s="526"/>
      <c r="D13" s="225"/>
      <c r="E13" s="162"/>
      <c r="F13" s="162"/>
      <c r="G13" s="226"/>
      <c r="H13" s="224">
        <v>9</v>
      </c>
      <c r="I13" s="526"/>
      <c r="J13" s="523"/>
      <c r="K13" s="162"/>
      <c r="L13" s="162"/>
      <c r="M13" s="162"/>
      <c r="N13" s="163"/>
    </row>
    <row r="14" spans="1:15" ht="23.1" customHeight="1">
      <c r="A14" s="224">
        <v>10</v>
      </c>
      <c r="B14" s="526"/>
      <c r="C14" s="127"/>
      <c r="D14" s="225"/>
      <c r="E14" s="162"/>
      <c r="F14" s="162"/>
      <c r="G14" s="226"/>
      <c r="H14" s="224">
        <v>10</v>
      </c>
      <c r="I14" s="526"/>
      <c r="J14" s="160"/>
      <c r="K14" s="237"/>
      <c r="L14" s="162"/>
      <c r="M14" s="162"/>
      <c r="N14" s="163"/>
    </row>
    <row r="15" spans="1:15" ht="23.1" customHeight="1">
      <c r="A15" s="224">
        <v>11</v>
      </c>
      <c r="B15" s="160"/>
      <c r="C15" s="127"/>
      <c r="D15" s="225"/>
      <c r="E15" s="162"/>
      <c r="F15" s="162"/>
      <c r="G15" s="226"/>
      <c r="H15" s="224">
        <v>11</v>
      </c>
      <c r="I15" s="160"/>
      <c r="J15" s="160"/>
      <c r="K15" s="162"/>
      <c r="L15" s="162"/>
      <c r="M15" s="162"/>
      <c r="N15" s="163"/>
    </row>
    <row r="16" spans="1:15" ht="23.1" customHeight="1">
      <c r="A16" s="224">
        <v>12</v>
      </c>
      <c r="B16" s="160"/>
      <c r="C16" s="524"/>
      <c r="D16" s="225"/>
      <c r="E16" s="162"/>
      <c r="F16" s="162"/>
      <c r="G16" s="226"/>
      <c r="H16" s="224">
        <v>12</v>
      </c>
      <c r="I16" s="160"/>
      <c r="J16" s="160"/>
      <c r="K16" s="162"/>
      <c r="L16" s="162"/>
      <c r="M16" s="162"/>
      <c r="N16" s="163"/>
    </row>
    <row r="17" spans="1:15" ht="23.1" customHeight="1">
      <c r="A17" s="224">
        <v>13</v>
      </c>
      <c r="B17" s="127"/>
      <c r="C17" s="127"/>
      <c r="D17" s="225"/>
      <c r="E17" s="225"/>
      <c r="F17" s="225"/>
      <c r="G17" s="226"/>
      <c r="H17" s="224">
        <v>13</v>
      </c>
      <c r="I17" s="160"/>
      <c r="J17" s="160"/>
      <c r="K17" s="162"/>
      <c r="L17" s="162"/>
      <c r="M17" s="162"/>
      <c r="N17" s="163"/>
    </row>
    <row r="18" spans="1:15" ht="23.1" customHeight="1">
      <c r="A18" s="224">
        <v>14</v>
      </c>
      <c r="B18" s="127"/>
      <c r="C18" s="127"/>
      <c r="D18" s="225"/>
      <c r="E18" s="225"/>
      <c r="F18" s="225"/>
      <c r="G18" s="226"/>
      <c r="H18" s="224">
        <v>14</v>
      </c>
      <c r="I18" s="160"/>
      <c r="J18" s="160"/>
      <c r="K18" s="162"/>
      <c r="L18" s="162"/>
      <c r="M18" s="162"/>
      <c r="N18" s="163"/>
    </row>
    <row r="19" spans="1:15" ht="23.1" customHeight="1">
      <c r="A19" s="224">
        <v>15</v>
      </c>
      <c r="B19" s="127"/>
      <c r="C19" s="127"/>
      <c r="D19" s="225"/>
      <c r="E19" s="225"/>
      <c r="F19" s="227"/>
      <c r="G19" s="226"/>
      <c r="H19" s="224">
        <v>15</v>
      </c>
      <c r="I19" s="127"/>
      <c r="J19" s="127"/>
      <c r="K19" s="225"/>
      <c r="L19" s="225"/>
      <c r="M19" s="225"/>
      <c r="N19" s="163"/>
    </row>
    <row r="20" spans="1:15" ht="23.1" customHeight="1">
      <c r="A20" s="224">
        <v>16</v>
      </c>
      <c r="B20" s="127"/>
      <c r="C20" s="127"/>
      <c r="D20" s="225"/>
      <c r="E20" s="225"/>
      <c r="F20" s="227"/>
      <c r="G20" s="226"/>
      <c r="H20" s="224">
        <v>16</v>
      </c>
      <c r="I20" s="127"/>
      <c r="J20" s="127"/>
      <c r="K20" s="225"/>
      <c r="L20" s="225"/>
      <c r="M20" s="225"/>
      <c r="N20" s="163"/>
    </row>
    <row r="21" spans="1:15" ht="23.1" customHeight="1">
      <c r="A21" s="224">
        <v>17</v>
      </c>
      <c r="B21" s="127"/>
      <c r="C21" s="127"/>
      <c r="D21" s="225"/>
      <c r="E21" s="225"/>
      <c r="F21" s="227"/>
      <c r="G21" s="226"/>
      <c r="H21" s="224">
        <v>17</v>
      </c>
      <c r="I21" s="127"/>
      <c r="J21" s="127"/>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66</v>
      </c>
      <c r="E25" s="232"/>
      <c r="F25" s="233"/>
      <c r="G25" s="226"/>
      <c r="H25" s="1810" t="s">
        <v>176</v>
      </c>
      <c r="I25" s="1144"/>
      <c r="J25" s="1811"/>
      <c r="K25" s="231">
        <f>SUM(K5:K24)</f>
        <v>62</v>
      </c>
      <c r="L25" s="232"/>
      <c r="M25" s="233"/>
      <c r="N25" s="163"/>
    </row>
    <row r="26" spans="1:15" ht="23.1" customHeight="1">
      <c r="A26" s="234">
        <v>1</v>
      </c>
      <c r="B26" s="526" t="s">
        <v>556</v>
      </c>
      <c r="C26" s="526" t="s">
        <v>565</v>
      </c>
      <c r="D26" s="162">
        <v>6</v>
      </c>
      <c r="E26" s="162">
        <v>52</v>
      </c>
      <c r="F26" s="162">
        <v>3</v>
      </c>
      <c r="G26" s="226"/>
      <c r="H26" s="234">
        <v>1</v>
      </c>
      <c r="I26" s="209"/>
      <c r="J26" s="209"/>
      <c r="K26" s="235"/>
      <c r="L26" s="235"/>
      <c r="M26" s="236"/>
      <c r="N26" s="164"/>
    </row>
    <row r="27" spans="1:15" ht="23.1" customHeight="1">
      <c r="A27" s="224">
        <v>2</v>
      </c>
      <c r="B27" s="526" t="s">
        <v>556</v>
      </c>
      <c r="C27" s="526" t="s">
        <v>566</v>
      </c>
      <c r="D27" s="162">
        <v>16</v>
      </c>
      <c r="E27" s="162">
        <v>52</v>
      </c>
      <c r="F27" s="162">
        <v>3</v>
      </c>
      <c r="G27" s="226"/>
      <c r="H27" s="224">
        <v>2</v>
      </c>
      <c r="I27" s="127"/>
      <c r="J27" s="127"/>
      <c r="K27" s="225"/>
      <c r="L27" s="225"/>
      <c r="M27" s="227"/>
      <c r="N27" s="164"/>
      <c r="O27" s="164" t="s">
        <v>174</v>
      </c>
    </row>
    <row r="28" spans="1:15" ht="23.1" customHeight="1">
      <c r="A28" s="224">
        <v>3</v>
      </c>
      <c r="B28" s="526" t="s">
        <v>556</v>
      </c>
      <c r="C28" s="526" t="s">
        <v>567</v>
      </c>
      <c r="D28" s="162">
        <v>8</v>
      </c>
      <c r="E28" s="162">
        <v>52</v>
      </c>
      <c r="F28" s="162">
        <v>3</v>
      </c>
      <c r="G28" s="226"/>
      <c r="H28" s="224">
        <v>3</v>
      </c>
      <c r="I28" s="127"/>
      <c r="J28" s="127"/>
      <c r="K28" s="225"/>
      <c r="L28" s="225"/>
      <c r="M28" s="227"/>
      <c r="N28" s="164"/>
      <c r="O28" s="166" t="str">
        <f>CONCATENATE(C26," ",C27," ",C28," ",C29," ",C30," ",C31," ",C32," ",C33," ",C34," ",C35," ",C36," ",C37," ",C38," ",C39," ",C40," ",C41," ",C42," ",C43," ",C44," ",C45)</f>
        <v xml:space="preserve">ای بلاک -54 گھر  سے شروع کرتے ہوئے خالد جاوید وڑائچ والی گلی ،   ایم فہد والے لنک کے گھر  واپڈا ٹاؤن       ای بلاک  مین لنک کے گھر ، جاوید خان والا لنک اور اس کے ساتھ والا لنک  ارشد اقبال والا لنک اور اس کے ساتھ والا لنک ،  چوہدری عبدالستار کے گھر کے سائیڈ والے گھر۔              </v>
      </c>
    </row>
    <row r="29" spans="1:15" ht="23.1" customHeight="1">
      <c r="A29" s="224">
        <v>4</v>
      </c>
      <c r="B29" s="526" t="s">
        <v>556</v>
      </c>
      <c r="C29" s="526" t="s">
        <v>568</v>
      </c>
      <c r="D29" s="162">
        <v>12</v>
      </c>
      <c r="E29" s="162">
        <v>52</v>
      </c>
      <c r="F29" s="162">
        <v>3</v>
      </c>
      <c r="G29" s="226"/>
      <c r="H29" s="224">
        <v>4</v>
      </c>
      <c r="I29" s="127"/>
      <c r="J29" s="127"/>
      <c r="K29" s="225"/>
      <c r="L29" s="225"/>
      <c r="M29" s="227"/>
      <c r="N29" s="164"/>
      <c r="O29" s="165"/>
    </row>
    <row r="30" spans="1:15" ht="23.1" customHeight="1">
      <c r="A30" s="224">
        <v>5</v>
      </c>
      <c r="B30" s="526" t="s">
        <v>556</v>
      </c>
      <c r="C30" s="526" t="s">
        <v>569</v>
      </c>
      <c r="D30" s="162">
        <v>9</v>
      </c>
      <c r="E30" s="162">
        <v>52</v>
      </c>
      <c r="F30" s="162">
        <v>3</v>
      </c>
      <c r="G30" s="226"/>
      <c r="H30" s="224">
        <v>5</v>
      </c>
      <c r="I30" s="127"/>
      <c r="J30" s="127"/>
      <c r="K30" s="225"/>
      <c r="L30" s="225"/>
      <c r="M30" s="227"/>
    </row>
    <row r="31" spans="1:15" ht="23.1" customHeight="1">
      <c r="A31" s="224">
        <v>6</v>
      </c>
      <c r="B31" s="526" t="s">
        <v>556</v>
      </c>
      <c r="C31" s="526" t="s">
        <v>570</v>
      </c>
      <c r="D31" s="162">
        <v>14</v>
      </c>
      <c r="E31" s="162">
        <v>52</v>
      </c>
      <c r="F31" s="162">
        <v>3</v>
      </c>
      <c r="G31" s="226"/>
      <c r="H31" s="224">
        <v>6</v>
      </c>
      <c r="I31" s="127"/>
      <c r="J31" s="127"/>
      <c r="K31" s="225"/>
      <c r="L31" s="225"/>
      <c r="M31" s="227"/>
    </row>
    <row r="32" spans="1:15" ht="23.1" customHeight="1">
      <c r="A32" s="224">
        <v>7</v>
      </c>
      <c r="B32" s="526"/>
      <c r="C32" s="526"/>
      <c r="D32" s="162"/>
      <c r="E32" s="162"/>
      <c r="F32" s="162"/>
      <c r="G32" s="226"/>
      <c r="H32" s="224">
        <v>7</v>
      </c>
      <c r="I32" s="127"/>
      <c r="J32" s="127"/>
      <c r="K32" s="225"/>
      <c r="L32" s="225"/>
      <c r="M32" s="227"/>
    </row>
    <row r="33" spans="1:13" ht="23.1" customHeight="1">
      <c r="A33" s="224">
        <v>8</v>
      </c>
      <c r="B33" s="526"/>
      <c r="C33" s="526"/>
      <c r="D33" s="162"/>
      <c r="E33" s="162"/>
      <c r="F33" s="162"/>
      <c r="G33" s="226"/>
      <c r="H33" s="224">
        <v>8</v>
      </c>
      <c r="I33" s="127"/>
      <c r="J33" s="127"/>
      <c r="K33" s="225"/>
      <c r="L33" s="225"/>
      <c r="M33" s="227"/>
    </row>
    <row r="34" spans="1:13" ht="23.1" customHeight="1">
      <c r="A34" s="224">
        <v>9</v>
      </c>
      <c r="B34" s="526"/>
      <c r="C34" s="526"/>
      <c r="D34" s="162"/>
      <c r="E34" s="162"/>
      <c r="F34" s="162"/>
      <c r="G34" s="226"/>
      <c r="H34" s="224">
        <v>9</v>
      </c>
      <c r="I34" s="127"/>
      <c r="J34" s="127"/>
      <c r="K34" s="225"/>
      <c r="L34" s="225"/>
      <c r="M34" s="227"/>
    </row>
    <row r="35" spans="1:13" ht="23.1" customHeight="1">
      <c r="A35" s="224">
        <v>10</v>
      </c>
      <c r="B35" s="526"/>
      <c r="C35" s="526"/>
      <c r="D35" s="225"/>
      <c r="E35" s="162"/>
      <c r="F35" s="162"/>
      <c r="G35" s="226"/>
      <c r="H35" s="224">
        <v>10</v>
      </c>
      <c r="I35" s="127"/>
      <c r="J35" s="127"/>
      <c r="K35" s="225"/>
      <c r="L35" s="225"/>
      <c r="M35" s="227"/>
    </row>
    <row r="36" spans="1:13" ht="23.1" customHeight="1">
      <c r="A36" s="224">
        <v>11</v>
      </c>
      <c r="B36" s="127"/>
      <c r="C36" s="127"/>
      <c r="D36" s="225"/>
      <c r="E36" s="225"/>
      <c r="F36" s="225"/>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65</v>
      </c>
      <c r="E46" s="232"/>
      <c r="F46" s="233"/>
      <c r="G46" s="273"/>
      <c r="H46" s="1810" t="s">
        <v>177</v>
      </c>
      <c r="I46" s="1144"/>
      <c r="J46" s="1811"/>
      <c r="K46" s="231">
        <f>SUM(D46,D25,K25)</f>
        <v>193</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W28"/>
  <sheetViews>
    <sheetView zoomScale="54" workbookViewId="0">
      <selection activeCell="G10" sqref="G10"/>
    </sheetView>
  </sheetViews>
  <sheetFormatPr defaultColWidth="10.42578125" defaultRowHeight="14.25"/>
  <cols>
    <col min="1" max="1" width="9" style="487" customWidth="1"/>
    <col min="2" max="2" width="10.140625" style="487" bestFit="1" customWidth="1"/>
    <col min="3" max="3" width="28.5703125" style="487" customWidth="1"/>
    <col min="4" max="4" width="32.28515625" style="487" customWidth="1"/>
    <col min="5" max="5" width="50.42578125" style="487" customWidth="1"/>
    <col min="6" max="6" width="28.140625" style="487" customWidth="1"/>
    <col min="7" max="7" width="32.85546875" style="487" customWidth="1"/>
    <col min="8" max="8" width="32.28515625" style="487" customWidth="1"/>
    <col min="9" max="9" width="32.7109375" style="487" customWidth="1"/>
    <col min="10" max="10" width="55.7109375" style="487" customWidth="1"/>
    <col min="11" max="13" width="10.42578125" style="487"/>
    <col min="14" max="14" width="0.28515625" style="487" customWidth="1"/>
    <col min="15" max="16384" width="10.42578125" style="487"/>
  </cols>
  <sheetData>
    <row r="1" spans="1:23" s="482" customFormat="1" ht="26.25">
      <c r="A1" s="1819" t="s">
        <v>420</v>
      </c>
      <c r="B1" s="1820"/>
      <c r="C1" s="1820"/>
      <c r="D1" s="1820"/>
      <c r="E1" s="1820"/>
      <c r="F1" s="1820"/>
      <c r="G1" s="1820"/>
      <c r="H1" s="1820"/>
      <c r="I1" s="1820"/>
      <c r="J1" s="1821"/>
    </row>
    <row r="2" spans="1:23">
      <c r="A2" s="483"/>
      <c r="B2" s="484"/>
      <c r="C2" s="485"/>
      <c r="D2" s="484"/>
      <c r="E2" s="484"/>
      <c r="F2" s="484"/>
      <c r="G2" s="484"/>
      <c r="H2" s="484"/>
      <c r="I2" s="484"/>
      <c r="J2" s="486"/>
    </row>
    <row r="3" spans="1:23" ht="23.25">
      <c r="A3" s="488" t="s">
        <v>421</v>
      </c>
      <c r="B3" s="489"/>
      <c r="C3" s="489"/>
      <c r="D3" s="489" t="s">
        <v>422</v>
      </c>
      <c r="E3" s="489"/>
      <c r="F3" s="489"/>
      <c r="G3" s="489" t="s">
        <v>423</v>
      </c>
      <c r="H3" s="489"/>
      <c r="I3" s="489" t="s">
        <v>1013</v>
      </c>
      <c r="J3" s="490"/>
    </row>
    <row r="4" spans="1:23" ht="23.25">
      <c r="A4" s="483"/>
      <c r="B4" s="491"/>
      <c r="C4" s="491"/>
      <c r="D4" s="491"/>
      <c r="E4" s="491"/>
      <c r="F4" s="491"/>
      <c r="G4" s="491"/>
      <c r="H4" s="491"/>
      <c r="I4" s="491"/>
      <c r="J4" s="492"/>
    </row>
    <row r="5" spans="1:23" ht="23.25">
      <c r="A5" s="488" t="s">
        <v>1012</v>
      </c>
      <c r="B5" s="489"/>
      <c r="C5" s="489"/>
      <c r="D5" s="491"/>
      <c r="E5" s="491"/>
      <c r="F5" s="489" t="s">
        <v>1014</v>
      </c>
      <c r="G5" s="489"/>
      <c r="H5" s="491"/>
      <c r="I5" s="489" t="s">
        <v>1011</v>
      </c>
      <c r="J5" s="490"/>
    </row>
    <row r="6" spans="1:23" ht="25.9" customHeight="1">
      <c r="A6" s="488" t="s">
        <v>435</v>
      </c>
      <c r="B6" s="491"/>
      <c r="C6" s="491"/>
      <c r="D6" s="491"/>
      <c r="E6" s="491"/>
      <c r="F6" s="491"/>
      <c r="G6" s="491"/>
      <c r="H6" s="491"/>
      <c r="I6" s="491"/>
      <c r="J6" s="492"/>
    </row>
    <row r="7" spans="1:23" ht="114">
      <c r="A7" s="493" t="s">
        <v>196</v>
      </c>
      <c r="B7" s="494" t="s">
        <v>426</v>
      </c>
      <c r="C7" s="494" t="s">
        <v>427</v>
      </c>
      <c r="D7" s="494" t="s">
        <v>428</v>
      </c>
      <c r="E7" s="494" t="s">
        <v>429</v>
      </c>
      <c r="F7" s="494" t="s">
        <v>430</v>
      </c>
      <c r="G7" s="495" t="s">
        <v>431</v>
      </c>
      <c r="H7" s="494" t="s">
        <v>432</v>
      </c>
      <c r="I7" s="494" t="s">
        <v>433</v>
      </c>
      <c r="J7" s="496" t="s">
        <v>434</v>
      </c>
    </row>
    <row r="8" spans="1:23" s="501" customFormat="1" ht="62.85" customHeight="1">
      <c r="A8" s="497">
        <v>1</v>
      </c>
      <c r="B8" s="498">
        <v>48</v>
      </c>
      <c r="C8" s="498">
        <v>1</v>
      </c>
      <c r="D8" s="499" t="s">
        <v>1009</v>
      </c>
      <c r="E8" s="498">
        <v>6</v>
      </c>
      <c r="F8" s="498">
        <v>2</v>
      </c>
      <c r="G8" s="498">
        <v>3</v>
      </c>
      <c r="H8" s="498" t="s">
        <v>338</v>
      </c>
      <c r="I8" s="498" t="s">
        <v>225</v>
      </c>
      <c r="J8" s="500"/>
      <c r="L8" s="502" t="s">
        <v>390</v>
      </c>
      <c r="M8" s="1817">
        <v>2</v>
      </c>
      <c r="N8" s="1817"/>
      <c r="O8" s="502">
        <v>31</v>
      </c>
      <c r="P8" s="502">
        <v>2</v>
      </c>
      <c r="Q8" s="503">
        <v>2</v>
      </c>
      <c r="R8" s="502">
        <v>2</v>
      </c>
      <c r="S8" s="502" t="s">
        <v>387</v>
      </c>
      <c r="T8" s="502" t="s">
        <v>388</v>
      </c>
      <c r="U8" s="502">
        <v>1</v>
      </c>
      <c r="V8" s="1818" t="s">
        <v>339</v>
      </c>
      <c r="W8" s="1818"/>
    </row>
    <row r="9" spans="1:23" s="501" customFormat="1" ht="62.85" customHeight="1">
      <c r="A9" s="497">
        <v>2</v>
      </c>
      <c r="B9" s="498">
        <v>48</v>
      </c>
      <c r="C9" s="498">
        <v>3</v>
      </c>
      <c r="D9" s="499" t="s">
        <v>1010</v>
      </c>
      <c r="E9" s="498">
        <v>2</v>
      </c>
      <c r="F9" s="498">
        <v>1</v>
      </c>
      <c r="G9" s="498">
        <v>1</v>
      </c>
      <c r="H9" s="498" t="s">
        <v>338</v>
      </c>
      <c r="I9" s="498" t="s">
        <v>341</v>
      </c>
      <c r="J9" s="500"/>
      <c r="L9" s="502" t="s">
        <v>389</v>
      </c>
      <c r="M9" s="1817">
        <v>2</v>
      </c>
      <c r="N9" s="1817"/>
      <c r="O9" s="502">
        <v>32</v>
      </c>
      <c r="P9" s="502">
        <v>4</v>
      </c>
      <c r="Q9" s="505">
        <v>4</v>
      </c>
      <c r="R9" s="502">
        <v>9</v>
      </c>
      <c r="S9" s="502" t="s">
        <v>387</v>
      </c>
      <c r="T9" s="502" t="s">
        <v>388</v>
      </c>
      <c r="U9" s="502">
        <v>2</v>
      </c>
      <c r="V9" s="1818" t="s">
        <v>342</v>
      </c>
      <c r="W9" s="1818"/>
    </row>
    <row r="10" spans="1:23" s="501" customFormat="1" ht="39.6" customHeight="1">
      <c r="A10" s="497">
        <v>3</v>
      </c>
      <c r="B10" s="498"/>
      <c r="C10" s="498"/>
      <c r="D10" s="499"/>
      <c r="E10" s="498"/>
      <c r="F10" s="506"/>
      <c r="G10" s="498"/>
      <c r="H10" s="498"/>
      <c r="I10" s="498"/>
      <c r="J10" s="500"/>
      <c r="L10" s="502" t="s">
        <v>390</v>
      </c>
      <c r="M10" s="1817">
        <v>2</v>
      </c>
      <c r="N10" s="1817"/>
      <c r="O10" s="502">
        <v>31</v>
      </c>
      <c r="P10" s="502">
        <v>2</v>
      </c>
      <c r="Q10" s="505">
        <v>2</v>
      </c>
      <c r="R10" s="502">
        <v>4</v>
      </c>
      <c r="S10" s="502" t="s">
        <v>387</v>
      </c>
      <c r="T10" s="502" t="s">
        <v>391</v>
      </c>
      <c r="U10" s="502">
        <v>3</v>
      </c>
      <c r="V10" s="1818" t="s">
        <v>343</v>
      </c>
      <c r="W10" s="1818"/>
    </row>
    <row r="11" spans="1:23" s="501" customFormat="1" ht="39.6" customHeight="1">
      <c r="A11" s="497">
        <v>4</v>
      </c>
      <c r="B11" s="498"/>
      <c r="C11" s="498"/>
      <c r="D11" s="498"/>
      <c r="E11" s="498"/>
      <c r="F11" s="506"/>
      <c r="G11" s="498"/>
      <c r="H11" s="498"/>
      <c r="I11" s="498"/>
      <c r="J11" s="500"/>
      <c r="L11" s="502" t="s">
        <v>389</v>
      </c>
      <c r="M11" s="1817">
        <v>2</v>
      </c>
      <c r="N11" s="1817"/>
      <c r="O11" s="502">
        <v>31</v>
      </c>
      <c r="P11" s="502">
        <v>3</v>
      </c>
      <c r="Q11" s="505">
        <v>2</v>
      </c>
      <c r="R11" s="502">
        <v>2</v>
      </c>
      <c r="S11" s="502" t="s">
        <v>387</v>
      </c>
      <c r="T11" s="502" t="s">
        <v>341</v>
      </c>
      <c r="U11" s="502">
        <v>4</v>
      </c>
      <c r="V11" s="1818" t="s">
        <v>344</v>
      </c>
      <c r="W11" s="1818"/>
    </row>
    <row r="12" spans="1:23" s="501" customFormat="1" ht="62.85" customHeight="1">
      <c r="A12" s="497">
        <v>5</v>
      </c>
      <c r="B12" s="502"/>
      <c r="C12" s="502"/>
      <c r="D12" s="502"/>
      <c r="E12" s="507"/>
      <c r="F12" s="505"/>
      <c r="G12" s="502"/>
      <c r="H12" s="502"/>
      <c r="I12" s="502"/>
      <c r="J12" s="500"/>
      <c r="L12" s="502" t="s">
        <v>437</v>
      </c>
      <c r="M12" s="1817">
        <v>6</v>
      </c>
      <c r="N12" s="1817"/>
      <c r="O12" s="502">
        <v>11</v>
      </c>
      <c r="P12" s="502">
        <v>1</v>
      </c>
      <c r="Q12" s="505">
        <v>16</v>
      </c>
      <c r="R12" s="502">
        <v>10</v>
      </c>
      <c r="S12" s="502" t="s">
        <v>387</v>
      </c>
      <c r="T12" s="502" t="s">
        <v>225</v>
      </c>
      <c r="U12" s="502">
        <v>5</v>
      </c>
      <c r="V12" s="1818" t="s">
        <v>345</v>
      </c>
      <c r="W12" s="1818"/>
    </row>
    <row r="13" spans="1:23" s="501" customFormat="1" ht="39.6" customHeight="1">
      <c r="A13" s="497">
        <v>6</v>
      </c>
      <c r="B13" s="505"/>
      <c r="C13" s="505"/>
      <c r="D13" s="508"/>
      <c r="E13" s="507"/>
      <c r="F13" s="505"/>
      <c r="G13" s="505"/>
      <c r="H13" s="502"/>
      <c r="I13" s="502"/>
      <c r="J13" s="500"/>
      <c r="L13" s="508" t="s">
        <v>438</v>
      </c>
      <c r="M13" s="1817">
        <v>6</v>
      </c>
      <c r="N13" s="1817"/>
      <c r="O13" s="505">
        <v>12</v>
      </c>
      <c r="P13" s="505">
        <v>1</v>
      </c>
      <c r="Q13" s="505">
        <v>12</v>
      </c>
      <c r="R13" s="505">
        <v>12</v>
      </c>
      <c r="S13" s="502" t="s">
        <v>387</v>
      </c>
      <c r="T13" s="502" t="s">
        <v>225</v>
      </c>
      <c r="U13" s="502">
        <v>6</v>
      </c>
      <c r="V13" s="1818" t="s">
        <v>346</v>
      </c>
      <c r="W13" s="1818"/>
    </row>
    <row r="14" spans="1:23" s="501" customFormat="1" ht="39.6" customHeight="1">
      <c r="A14" s="497">
        <v>7</v>
      </c>
      <c r="B14" s="502"/>
      <c r="C14" s="502"/>
      <c r="D14" s="508"/>
      <c r="E14" s="507"/>
      <c r="F14" s="502"/>
      <c r="G14" s="502"/>
      <c r="H14" s="502"/>
      <c r="I14" s="502"/>
      <c r="J14" s="500"/>
      <c r="L14" s="508" t="s">
        <v>439</v>
      </c>
      <c r="M14" s="1817">
        <v>2</v>
      </c>
      <c r="N14" s="1817"/>
      <c r="O14" s="502">
        <v>15</v>
      </c>
      <c r="P14" s="502">
        <v>1</v>
      </c>
      <c r="Q14" s="502">
        <v>1</v>
      </c>
      <c r="R14" s="502">
        <v>1</v>
      </c>
      <c r="S14" s="502" t="s">
        <v>387</v>
      </c>
      <c r="T14" s="502" t="s">
        <v>440</v>
      </c>
      <c r="U14" s="502">
        <v>7</v>
      </c>
      <c r="V14" s="1818" t="s">
        <v>347</v>
      </c>
      <c r="W14" s="1818"/>
    </row>
    <row r="15" spans="1:23" s="501" customFormat="1" ht="39.6" customHeight="1">
      <c r="A15" s="497">
        <v>8</v>
      </c>
      <c r="B15" s="502"/>
      <c r="C15" s="502"/>
      <c r="D15" s="508"/>
      <c r="E15" s="507"/>
      <c r="F15" s="502"/>
      <c r="G15" s="502"/>
      <c r="H15" s="502"/>
      <c r="I15" s="502"/>
      <c r="J15" s="500"/>
      <c r="L15" s="508" t="s">
        <v>441</v>
      </c>
      <c r="M15" s="503">
        <v>2</v>
      </c>
      <c r="N15" s="509"/>
      <c r="O15" s="502">
        <v>13</v>
      </c>
      <c r="P15" s="502">
        <v>1</v>
      </c>
      <c r="Q15" s="502">
        <v>1</v>
      </c>
      <c r="R15" s="502">
        <v>1</v>
      </c>
      <c r="S15" s="502" t="s">
        <v>338</v>
      </c>
      <c r="T15" s="502" t="s">
        <v>341</v>
      </c>
      <c r="U15" s="510"/>
      <c r="V15" s="511"/>
      <c r="W15" s="511"/>
    </row>
    <row r="16" spans="1:23" s="501" customFormat="1" ht="56.45" customHeight="1">
      <c r="A16" s="497">
        <v>9</v>
      </c>
      <c r="B16" s="502"/>
      <c r="C16" s="502"/>
      <c r="D16" s="508"/>
      <c r="E16" s="507"/>
      <c r="F16" s="502"/>
      <c r="G16" s="502"/>
      <c r="H16" s="502"/>
      <c r="I16" s="502"/>
      <c r="J16" s="500"/>
      <c r="L16" s="508" t="s">
        <v>442</v>
      </c>
      <c r="M16" s="503">
        <v>2</v>
      </c>
      <c r="N16" s="509"/>
      <c r="O16" s="502">
        <v>13</v>
      </c>
      <c r="P16" s="502">
        <v>2</v>
      </c>
      <c r="Q16" s="502">
        <v>1</v>
      </c>
      <c r="R16" s="502">
        <v>1</v>
      </c>
      <c r="S16" s="502" t="s">
        <v>338</v>
      </c>
      <c r="T16" s="502" t="s">
        <v>388</v>
      </c>
      <c r="U16" s="510"/>
      <c r="V16" s="511"/>
      <c r="W16" s="511"/>
    </row>
    <row r="17" spans="1:23" s="512" customFormat="1" ht="36">
      <c r="A17" s="497"/>
      <c r="B17" s="502"/>
      <c r="C17" s="502"/>
      <c r="D17" s="508"/>
      <c r="E17" s="507"/>
      <c r="F17" s="502"/>
      <c r="G17" s="502"/>
      <c r="H17" s="502"/>
      <c r="I17" s="502"/>
      <c r="J17" s="500"/>
      <c r="L17" s="508"/>
      <c r="M17" s="503"/>
      <c r="N17" s="509"/>
      <c r="O17" s="502"/>
      <c r="P17" s="502"/>
      <c r="Q17" s="502"/>
      <c r="R17" s="502"/>
      <c r="S17" s="502"/>
      <c r="T17" s="502"/>
      <c r="U17" s="510"/>
      <c r="V17" s="511"/>
      <c r="W17" s="511"/>
    </row>
    <row r="18" spans="1:23" s="501" customFormat="1" ht="39.6" customHeight="1">
      <c r="A18" s="497">
        <v>10</v>
      </c>
      <c r="B18" s="502"/>
      <c r="C18" s="502"/>
      <c r="D18" s="508"/>
      <c r="E18" s="507"/>
      <c r="F18" s="502"/>
      <c r="G18" s="502"/>
      <c r="H18" s="502"/>
      <c r="I18" s="502"/>
      <c r="J18" s="500"/>
      <c r="L18" s="508" t="s">
        <v>439</v>
      </c>
      <c r="M18" s="1817">
        <v>2</v>
      </c>
      <c r="N18" s="1817"/>
      <c r="O18" s="502">
        <v>15</v>
      </c>
      <c r="P18" s="502">
        <v>3</v>
      </c>
      <c r="Q18" s="502">
        <v>2</v>
      </c>
      <c r="R18" s="502">
        <v>4</v>
      </c>
      <c r="S18" s="502" t="s">
        <v>387</v>
      </c>
      <c r="T18" s="502" t="s">
        <v>388</v>
      </c>
      <c r="U18" s="502">
        <v>8</v>
      </c>
      <c r="V18" s="1818" t="s">
        <v>348</v>
      </c>
      <c r="W18" s="1818"/>
    </row>
    <row r="19" spans="1:23" s="501" customFormat="1" ht="39.6" customHeight="1">
      <c r="A19" s="497"/>
      <c r="B19" s="502"/>
      <c r="C19" s="502"/>
      <c r="D19" s="508"/>
      <c r="E19" s="507"/>
      <c r="F19" s="502"/>
      <c r="G19" s="502"/>
      <c r="H19" s="502"/>
      <c r="I19" s="502"/>
      <c r="J19" s="500"/>
      <c r="L19" s="508" t="s">
        <v>443</v>
      </c>
      <c r="M19" s="1817">
        <v>2</v>
      </c>
      <c r="N19" s="1817"/>
      <c r="O19" s="502">
        <v>16</v>
      </c>
      <c r="P19" s="502">
        <v>2</v>
      </c>
      <c r="Q19" s="502">
        <v>1</v>
      </c>
      <c r="R19" s="502">
        <v>2</v>
      </c>
      <c r="S19" s="502" t="s">
        <v>387</v>
      </c>
      <c r="T19" s="502" t="s">
        <v>444</v>
      </c>
      <c r="U19" s="502">
        <v>9</v>
      </c>
      <c r="V19" s="1818" t="s">
        <v>349</v>
      </c>
      <c r="W19" s="1818"/>
    </row>
    <row r="20" spans="1:23" s="501" customFormat="1" ht="39.6" customHeight="1">
      <c r="A20" s="497">
        <v>12</v>
      </c>
      <c r="B20" s="502"/>
      <c r="C20" s="502"/>
      <c r="D20" s="508"/>
      <c r="E20" s="507"/>
      <c r="F20" s="502"/>
      <c r="G20" s="502"/>
      <c r="H20" s="502"/>
      <c r="I20" s="502"/>
      <c r="J20" s="500"/>
      <c r="L20" s="508" t="s">
        <v>337</v>
      </c>
      <c r="M20" s="1817">
        <v>6</v>
      </c>
      <c r="N20" s="1817"/>
      <c r="O20" s="502">
        <v>5</v>
      </c>
      <c r="P20" s="502">
        <v>1</v>
      </c>
      <c r="Q20" s="502">
        <v>2</v>
      </c>
      <c r="R20" s="502">
        <v>3</v>
      </c>
      <c r="S20" s="502" t="s">
        <v>387</v>
      </c>
      <c r="T20" s="502" t="s">
        <v>225</v>
      </c>
      <c r="U20" s="502">
        <v>10</v>
      </c>
      <c r="V20" s="1818" t="s">
        <v>350</v>
      </c>
      <c r="W20" s="1818"/>
    </row>
    <row r="21" spans="1:23" s="501" customFormat="1" ht="39.6" customHeight="1">
      <c r="A21" s="497">
        <v>13</v>
      </c>
      <c r="B21" s="502"/>
      <c r="C21" s="502"/>
      <c r="D21" s="508"/>
      <c r="E21" s="507"/>
      <c r="F21" s="502"/>
      <c r="G21" s="502"/>
      <c r="H21" s="502"/>
      <c r="I21" s="502"/>
      <c r="J21" s="500"/>
      <c r="L21" s="508" t="s">
        <v>445</v>
      </c>
      <c r="M21" s="503">
        <v>10</v>
      </c>
      <c r="N21" s="509"/>
      <c r="O21" s="502">
        <v>5</v>
      </c>
      <c r="P21" s="502">
        <v>3</v>
      </c>
      <c r="Q21" s="502">
        <v>1</v>
      </c>
      <c r="R21" s="502">
        <v>1</v>
      </c>
      <c r="S21" s="502" t="s">
        <v>446</v>
      </c>
      <c r="T21" s="502" t="s">
        <v>388</v>
      </c>
      <c r="U21" s="510"/>
      <c r="V21" s="511"/>
      <c r="W21" s="511"/>
    </row>
    <row r="22" spans="1:23" s="501" customFormat="1" ht="39.6" customHeight="1">
      <c r="A22" s="497">
        <v>14</v>
      </c>
      <c r="B22" s="502"/>
      <c r="C22" s="502"/>
      <c r="D22" s="508"/>
      <c r="E22" s="507"/>
      <c r="F22" s="502"/>
      <c r="G22" s="502"/>
      <c r="H22" s="502"/>
      <c r="I22" s="502"/>
      <c r="J22" s="500"/>
      <c r="L22" s="508" t="s">
        <v>447</v>
      </c>
      <c r="M22" s="503">
        <v>10</v>
      </c>
      <c r="N22" s="509"/>
      <c r="O22" s="502">
        <v>4</v>
      </c>
      <c r="P22" s="502">
        <v>3</v>
      </c>
      <c r="Q22" s="502">
        <v>1</v>
      </c>
      <c r="R22" s="502">
        <v>2</v>
      </c>
      <c r="S22" s="502" t="s">
        <v>338</v>
      </c>
      <c r="T22" s="502" t="s">
        <v>388</v>
      </c>
      <c r="U22" s="510"/>
      <c r="V22" s="511"/>
      <c r="W22" s="511"/>
    </row>
    <row r="23" spans="1:23" s="501" customFormat="1" ht="39.6" customHeight="1">
      <c r="A23" s="497">
        <v>15</v>
      </c>
      <c r="B23" s="502"/>
      <c r="C23" s="502"/>
      <c r="D23" s="508"/>
      <c r="E23" s="507"/>
      <c r="F23" s="502"/>
      <c r="G23" s="502"/>
      <c r="H23" s="502"/>
      <c r="I23" s="502"/>
      <c r="J23" s="500"/>
      <c r="L23" s="508" t="s">
        <v>340</v>
      </c>
      <c r="M23" s="1817">
        <v>2</v>
      </c>
      <c r="N23" s="1817"/>
      <c r="O23" s="502">
        <v>3</v>
      </c>
      <c r="P23" s="502">
        <v>2</v>
      </c>
      <c r="Q23" s="502">
        <v>1</v>
      </c>
      <c r="R23" s="502">
        <v>1</v>
      </c>
      <c r="S23" s="502" t="s">
        <v>387</v>
      </c>
      <c r="T23" s="502" t="s">
        <v>341</v>
      </c>
      <c r="U23" s="510"/>
      <c r="V23" s="511"/>
      <c r="W23" s="511"/>
    </row>
    <row r="24" spans="1:23" s="501" customFormat="1" ht="39.6" customHeight="1">
      <c r="A24" s="497">
        <v>16</v>
      </c>
      <c r="B24" s="502"/>
      <c r="C24" s="502"/>
      <c r="D24" s="504"/>
      <c r="E24" s="507"/>
      <c r="F24" s="502"/>
      <c r="G24" s="502"/>
      <c r="H24" s="502"/>
      <c r="I24" s="502"/>
      <c r="J24" s="500"/>
      <c r="L24" s="504" t="s">
        <v>448</v>
      </c>
      <c r="M24" s="1817">
        <v>6</v>
      </c>
      <c r="N24" s="1817"/>
      <c r="O24" s="502">
        <v>9</v>
      </c>
      <c r="P24" s="502">
        <v>1</v>
      </c>
      <c r="Q24" s="502">
        <v>30</v>
      </c>
      <c r="R24" s="502">
        <v>35</v>
      </c>
      <c r="S24" s="502" t="s">
        <v>387</v>
      </c>
      <c r="T24" s="502" t="s">
        <v>225</v>
      </c>
      <c r="U24" s="510"/>
      <c r="V24" s="511"/>
      <c r="W24" s="511"/>
    </row>
    <row r="25" spans="1:23" s="501" customFormat="1" ht="39.6" customHeight="1">
      <c r="A25" s="497">
        <v>17</v>
      </c>
      <c r="B25" s="502"/>
      <c r="C25" s="502"/>
      <c r="D25" s="504"/>
      <c r="E25" s="507"/>
      <c r="F25" s="502"/>
      <c r="G25" s="502"/>
      <c r="H25" s="502"/>
      <c r="I25" s="502"/>
      <c r="J25" s="500"/>
      <c r="L25" s="504" t="s">
        <v>449</v>
      </c>
      <c r="M25" s="1817">
        <v>6</v>
      </c>
      <c r="N25" s="1817"/>
      <c r="O25" s="502">
        <v>8</v>
      </c>
      <c r="P25" s="502">
        <v>1</v>
      </c>
      <c r="Q25" s="502">
        <v>5</v>
      </c>
      <c r="R25" s="502">
        <v>5</v>
      </c>
      <c r="S25" s="502" t="s">
        <v>387</v>
      </c>
      <c r="T25" s="502" t="s">
        <v>225</v>
      </c>
      <c r="U25" s="510"/>
      <c r="V25" s="511"/>
      <c r="W25" s="511"/>
    </row>
    <row r="26" spans="1:23" s="501" customFormat="1" ht="39.6" customHeight="1">
      <c r="A26" s="497">
        <v>18</v>
      </c>
      <c r="B26" s="502"/>
      <c r="C26" s="502"/>
      <c r="D26" s="504"/>
      <c r="E26" s="507"/>
      <c r="F26" s="502"/>
      <c r="G26" s="502"/>
      <c r="H26" s="502"/>
      <c r="I26" s="502"/>
      <c r="J26" s="500"/>
      <c r="L26" s="504" t="s">
        <v>450</v>
      </c>
      <c r="M26" s="1817">
        <v>2</v>
      </c>
      <c r="N26" s="1817"/>
      <c r="O26" s="502">
        <v>6</v>
      </c>
      <c r="P26" s="502">
        <v>1</v>
      </c>
      <c r="Q26" s="502">
        <v>0</v>
      </c>
      <c r="R26" s="502">
        <v>0</v>
      </c>
      <c r="S26" s="502" t="s">
        <v>387</v>
      </c>
      <c r="T26" s="502" t="s">
        <v>451</v>
      </c>
      <c r="U26" s="510"/>
      <c r="V26" s="511"/>
      <c r="W26" s="511"/>
    </row>
    <row r="27" spans="1:23" s="501" customFormat="1" ht="39.6" customHeight="1">
      <c r="A27" s="497">
        <v>19</v>
      </c>
      <c r="B27" s="502"/>
      <c r="C27" s="502"/>
      <c r="D27" s="504"/>
      <c r="E27" s="507"/>
      <c r="F27" s="502"/>
      <c r="G27" s="502"/>
      <c r="H27" s="502"/>
      <c r="I27" s="502"/>
      <c r="J27" s="500"/>
      <c r="L27" s="504" t="s">
        <v>452</v>
      </c>
      <c r="M27" s="1817">
        <v>2</v>
      </c>
      <c r="N27" s="1817"/>
      <c r="O27" s="502">
        <v>6</v>
      </c>
      <c r="P27" s="502">
        <v>1</v>
      </c>
      <c r="Q27" s="502">
        <v>0</v>
      </c>
      <c r="R27" s="502">
        <v>0</v>
      </c>
      <c r="S27" s="502" t="s">
        <v>387</v>
      </c>
      <c r="T27" s="502" t="s">
        <v>453</v>
      </c>
      <c r="U27" s="510"/>
      <c r="V27" s="511"/>
      <c r="W27" s="511"/>
    </row>
    <row r="28" spans="1:23" s="501" customFormat="1" ht="39.6" customHeight="1">
      <c r="A28" s="497">
        <v>20</v>
      </c>
      <c r="B28" s="502"/>
      <c r="C28" s="502"/>
      <c r="D28" s="504"/>
      <c r="E28" s="507"/>
      <c r="F28" s="502"/>
      <c r="G28" s="502"/>
      <c r="H28" s="502"/>
      <c r="I28" s="502"/>
      <c r="J28" s="500"/>
      <c r="L28" s="504" t="s">
        <v>454</v>
      </c>
      <c r="M28" s="1817">
        <v>2</v>
      </c>
      <c r="N28" s="1817"/>
      <c r="O28" s="502">
        <v>6</v>
      </c>
      <c r="P28" s="502">
        <v>3</v>
      </c>
      <c r="Q28" s="502">
        <v>1</v>
      </c>
      <c r="R28" s="502">
        <v>1</v>
      </c>
      <c r="S28" s="502" t="s">
        <v>387</v>
      </c>
      <c r="T28" s="502" t="s">
        <v>341</v>
      </c>
      <c r="U28" s="510"/>
      <c r="V28" s="511"/>
      <c r="W28" s="511"/>
    </row>
  </sheetData>
  <mergeCells count="27">
    <mergeCell ref="M10:N10"/>
    <mergeCell ref="V10:W10"/>
    <mergeCell ref="A1:J1"/>
    <mergeCell ref="M8:N8"/>
    <mergeCell ref="V8:W8"/>
    <mergeCell ref="M9:N9"/>
    <mergeCell ref="V9:W9"/>
    <mergeCell ref="M11:N11"/>
    <mergeCell ref="V11:W11"/>
    <mergeCell ref="M12:N12"/>
    <mergeCell ref="V12:W12"/>
    <mergeCell ref="M13:N13"/>
    <mergeCell ref="V13:W13"/>
    <mergeCell ref="M14:N14"/>
    <mergeCell ref="V14:W14"/>
    <mergeCell ref="M18:N18"/>
    <mergeCell ref="V18:W18"/>
    <mergeCell ref="M19:N19"/>
    <mergeCell ref="V19:W19"/>
    <mergeCell ref="M27:N27"/>
    <mergeCell ref="M28:N28"/>
    <mergeCell ref="M20:N20"/>
    <mergeCell ref="V20:W20"/>
    <mergeCell ref="M23:N23"/>
    <mergeCell ref="M24:N24"/>
    <mergeCell ref="M25:N25"/>
    <mergeCell ref="M26:N26"/>
  </mergeCells>
  <pageMargins left="0.31496062992126" right="0.31496062992126" top="0.74803149606299202" bottom="0.74803149606299202" header="0.31496062992126" footer="0.31496062992126"/>
  <pageSetup paperSize="9" scale="43" orientation="landscape" r:id="rId1"/>
</worksheet>
</file>

<file path=xl/worksheets/sheet14.xml><?xml version="1.0" encoding="utf-8"?>
<worksheet xmlns="http://schemas.openxmlformats.org/spreadsheetml/2006/main" xmlns:r="http://schemas.openxmlformats.org/officeDocument/2006/relationships">
  <sheetPr>
    <tabColor rgb="FF0CE40C"/>
    <pageSetUpPr fitToPage="1"/>
  </sheetPr>
  <dimension ref="A1:M15"/>
  <sheetViews>
    <sheetView workbookViewId="0">
      <selection activeCell="I6" sqref="I6"/>
    </sheetView>
  </sheetViews>
  <sheetFormatPr defaultRowHeight="23.25"/>
  <cols>
    <col min="1" max="2" width="9.140625" style="308"/>
    <col min="3" max="3" width="9.42578125" style="308" customWidth="1"/>
    <col min="4" max="4" width="15.7109375" style="20" customWidth="1"/>
    <col min="5" max="5" width="17" style="308" customWidth="1"/>
    <col min="6" max="6" width="10.5703125" style="308" customWidth="1"/>
    <col min="7" max="7" width="12.85546875" style="308" customWidth="1"/>
    <col min="8" max="8" width="16.140625" style="308" customWidth="1"/>
    <col min="9" max="9" width="33.7109375" style="308" customWidth="1"/>
    <col min="10" max="10" width="7.7109375" style="308" customWidth="1"/>
    <col min="11" max="16384" width="9.140625" style="308"/>
  </cols>
  <sheetData>
    <row r="1" spans="1:13" ht="42" customHeight="1">
      <c r="A1" s="1823" t="s">
        <v>254</v>
      </c>
      <c r="B1" s="1823"/>
      <c r="C1" s="1823"/>
      <c r="D1" s="1823"/>
      <c r="E1" s="1823"/>
      <c r="F1" s="1823"/>
      <c r="G1" s="1823"/>
      <c r="H1" s="1823"/>
      <c r="I1" s="1823"/>
      <c r="J1" s="1823"/>
    </row>
    <row r="2" spans="1:13" ht="30.75" customHeight="1">
      <c r="A2" s="1824"/>
      <c r="B2" s="1824"/>
      <c r="C2" s="1824"/>
      <c r="D2" s="1824"/>
      <c r="E2" s="309"/>
      <c r="G2" s="310"/>
      <c r="H2" s="309" t="s">
        <v>572</v>
      </c>
      <c r="I2" s="310"/>
      <c r="J2" s="310" t="s">
        <v>571</v>
      </c>
      <c r="K2" s="309"/>
      <c r="L2" s="309"/>
      <c r="M2" s="309"/>
    </row>
    <row r="3" spans="1:13" ht="27.75" customHeight="1" thickBot="1">
      <c r="A3" s="1825" t="s">
        <v>573</v>
      </c>
      <c r="B3" s="1825"/>
      <c r="C3" s="1825"/>
      <c r="D3" s="1825"/>
      <c r="E3" s="1825" t="s">
        <v>255</v>
      </c>
      <c r="F3" s="1825"/>
      <c r="G3" s="1825"/>
      <c r="H3" s="1825" t="s">
        <v>256</v>
      </c>
      <c r="I3" s="1825"/>
      <c r="J3" s="1825"/>
      <c r="K3" s="309"/>
      <c r="L3" s="309"/>
    </row>
    <row r="4" spans="1:13" ht="71.25" thickTop="1" thickBot="1">
      <c r="A4" s="22" t="s">
        <v>257</v>
      </c>
      <c r="B4" s="21" t="s">
        <v>258</v>
      </c>
      <c r="C4" s="21" t="s">
        <v>259</v>
      </c>
      <c r="D4" s="21" t="s">
        <v>260</v>
      </c>
      <c r="E4" s="21" t="s">
        <v>261</v>
      </c>
      <c r="F4" s="21" t="s">
        <v>262</v>
      </c>
      <c r="G4" s="21" t="s">
        <v>263</v>
      </c>
      <c r="H4" s="21" t="s">
        <v>264</v>
      </c>
      <c r="I4" s="21" t="s">
        <v>265</v>
      </c>
      <c r="J4" s="23" t="s">
        <v>0</v>
      </c>
    </row>
    <row r="5" spans="1:13" ht="23.1" customHeight="1" thickTop="1">
      <c r="A5" s="311">
        <v>20</v>
      </c>
      <c r="B5" s="312">
        <v>1</v>
      </c>
      <c r="C5" s="312">
        <v>48</v>
      </c>
      <c r="D5" s="313"/>
      <c r="E5" s="41"/>
      <c r="F5" s="41" t="s">
        <v>666</v>
      </c>
      <c r="G5" s="41" t="s">
        <v>266</v>
      </c>
      <c r="H5" s="314" t="s">
        <v>466</v>
      </c>
      <c r="I5" s="41" t="s">
        <v>1018</v>
      </c>
      <c r="J5" s="315">
        <v>1</v>
      </c>
    </row>
    <row r="6" spans="1:13" ht="23.1" customHeight="1">
      <c r="A6" s="311"/>
      <c r="B6" s="312"/>
      <c r="C6" s="312"/>
      <c r="D6" s="313"/>
      <c r="E6" s="41"/>
      <c r="F6" s="41"/>
      <c r="G6" s="41"/>
      <c r="H6" s="314"/>
      <c r="I6" s="41"/>
      <c r="J6" s="315">
        <v>2</v>
      </c>
    </row>
    <row r="7" spans="1:13" ht="23.1" customHeight="1">
      <c r="A7" s="311"/>
      <c r="B7" s="312"/>
      <c r="C7" s="312"/>
      <c r="D7" s="313"/>
      <c r="E7" s="271"/>
      <c r="F7" s="41"/>
      <c r="G7" s="41"/>
      <c r="H7" s="314"/>
      <c r="I7" s="271"/>
      <c r="J7" s="315">
        <v>3</v>
      </c>
    </row>
    <row r="8" spans="1:13" ht="23.1" customHeight="1">
      <c r="A8" s="311"/>
      <c r="B8" s="312"/>
      <c r="C8" s="312"/>
      <c r="D8" s="313"/>
      <c r="E8" s="271"/>
      <c r="F8" s="41"/>
      <c r="G8" s="41"/>
      <c r="H8" s="314"/>
      <c r="I8" s="271"/>
      <c r="J8" s="315">
        <v>4</v>
      </c>
    </row>
    <row r="9" spans="1:13" ht="23.1" customHeight="1">
      <c r="A9" s="316"/>
      <c r="B9" s="317"/>
      <c r="C9" s="317"/>
      <c r="D9" s="313"/>
      <c r="E9" s="271"/>
      <c r="F9" s="271"/>
      <c r="G9" s="41"/>
      <c r="H9" s="314"/>
      <c r="I9" s="41"/>
      <c r="J9" s="315">
        <v>5</v>
      </c>
    </row>
    <row r="10" spans="1:13" ht="23.1" customHeight="1">
      <c r="A10" s="316"/>
      <c r="B10" s="317"/>
      <c r="C10" s="317"/>
      <c r="D10" s="313"/>
      <c r="E10" s="319"/>
      <c r="F10" s="320"/>
      <c r="G10" s="41"/>
      <c r="H10" s="314"/>
      <c r="I10" s="41"/>
      <c r="J10" s="315">
        <v>6</v>
      </c>
    </row>
    <row r="11" spans="1:13" ht="23.1" customHeight="1">
      <c r="A11" s="316"/>
      <c r="B11" s="317"/>
      <c r="C11" s="317"/>
      <c r="D11" s="313"/>
      <c r="E11" s="319"/>
      <c r="F11" s="320"/>
      <c r="G11" s="41"/>
      <c r="H11" s="314"/>
      <c r="I11" s="41"/>
      <c r="J11" s="315">
        <v>7</v>
      </c>
    </row>
    <row r="12" spans="1:13" ht="23.1" customHeight="1">
      <c r="A12" s="316"/>
      <c r="B12" s="321"/>
      <c r="C12" s="321"/>
      <c r="D12" s="318"/>
      <c r="E12" s="319"/>
      <c r="F12" s="321"/>
      <c r="G12" s="321"/>
      <c r="H12" s="319"/>
      <c r="I12" s="319"/>
      <c r="J12" s="316"/>
    </row>
    <row r="14" spans="1:13" ht="28.5">
      <c r="A14" s="1826" t="s">
        <v>268</v>
      </c>
      <c r="B14" s="1826"/>
      <c r="C14" s="1826"/>
      <c r="D14" s="1826"/>
      <c r="E14" s="1826"/>
      <c r="F14" s="1826"/>
      <c r="G14" s="1826" t="s">
        <v>269</v>
      </c>
      <c r="H14" s="1826"/>
      <c r="I14" s="1826"/>
      <c r="J14" s="1826"/>
    </row>
    <row r="15" spans="1:13">
      <c r="A15" s="1822"/>
      <c r="B15" s="1822"/>
      <c r="C15" s="1822"/>
      <c r="D15" s="1822"/>
      <c r="G15" s="1822"/>
      <c r="H15" s="1822"/>
      <c r="I15" s="1822"/>
      <c r="J15" s="1822"/>
    </row>
  </sheetData>
  <mergeCells count="9">
    <mergeCell ref="A15:D15"/>
    <mergeCell ref="G15:J15"/>
    <mergeCell ref="A1:J1"/>
    <mergeCell ref="A2:D2"/>
    <mergeCell ref="A3:D3"/>
    <mergeCell ref="E3:G3"/>
    <mergeCell ref="H3:J3"/>
    <mergeCell ref="A14:F14"/>
    <mergeCell ref="G14:J14"/>
  </mergeCells>
  <pageMargins left="0.16" right="0.16" top="0.23" bottom="0.16" header="0.3" footer="0.3"/>
  <pageSetup scale="80" orientation="landscape" horizontalDpi="4294967295" verticalDpi="4294967295"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G40"/>
  <sheetViews>
    <sheetView workbookViewId="0">
      <selection activeCell="C10" sqref="C10"/>
    </sheetView>
  </sheetViews>
  <sheetFormatPr defaultColWidth="9.140625" defaultRowHeight="23.25"/>
  <cols>
    <col min="1" max="1" width="24.5703125" style="422" customWidth="1"/>
    <col min="2" max="2" width="21.7109375" style="422" customWidth="1"/>
    <col min="3" max="3" width="30.5703125" style="422" customWidth="1"/>
    <col min="4" max="4" width="8.85546875" style="422" customWidth="1"/>
    <col min="5" max="5" width="8.5703125" style="422" customWidth="1"/>
    <col min="6" max="6" width="13.7109375" style="422" customWidth="1"/>
    <col min="7" max="7" width="6.5703125" style="422" customWidth="1"/>
    <col min="8" max="8" width="9.140625" style="422"/>
    <col min="9" max="9" width="22.140625" style="422" customWidth="1"/>
    <col min="10" max="10" width="25.28515625" style="422" customWidth="1"/>
    <col min="11" max="11" width="34.7109375" style="422" customWidth="1"/>
    <col min="12" max="12" width="25.42578125" style="422" customWidth="1"/>
    <col min="13" max="13" width="36.7109375" style="422" customWidth="1"/>
    <col min="14" max="14" width="33.7109375" style="422" customWidth="1"/>
    <col min="15" max="16384" width="9.140625" style="422"/>
  </cols>
  <sheetData>
    <row r="1" spans="1:7" ht="45" customHeight="1" thickBot="1">
      <c r="A1" s="1827" t="s">
        <v>358</v>
      </c>
      <c r="B1" s="1827"/>
      <c r="C1" s="1827"/>
      <c r="D1" s="1827"/>
      <c r="E1" s="1827"/>
      <c r="F1" s="1827"/>
      <c r="G1" s="1827"/>
    </row>
    <row r="2" spans="1:7" ht="22.9" customHeight="1" thickTop="1">
      <c r="A2" s="1828" t="str">
        <f>'AIC Sheet Urdu 2'!O4</f>
        <v>مہم کا نام : SNID 1 Sep to 4 Sep 2025</v>
      </c>
      <c r="B2" s="1829"/>
      <c r="C2" s="1828" t="s">
        <v>1016</v>
      </c>
      <c r="D2" s="1830"/>
      <c r="E2" s="1831" t="s">
        <v>1015</v>
      </c>
      <c r="F2" s="1832"/>
      <c r="G2" s="1833"/>
    </row>
    <row r="3" spans="1:7" ht="22.9" customHeight="1">
      <c r="A3" s="1834" t="s">
        <v>1017</v>
      </c>
      <c r="B3" s="1835"/>
      <c r="C3" s="1836" t="s">
        <v>360</v>
      </c>
      <c r="D3" s="1835"/>
      <c r="E3" s="1837" t="s">
        <v>361</v>
      </c>
      <c r="F3" s="1837"/>
      <c r="G3" s="1838"/>
    </row>
    <row r="4" spans="1:7" ht="29.25" customHeight="1">
      <c r="A4" s="1839" t="s">
        <v>362</v>
      </c>
      <c r="B4" s="1840"/>
      <c r="C4" s="1840"/>
      <c r="D4" s="1840"/>
      <c r="E4" s="1840"/>
      <c r="F4" s="1840"/>
      <c r="G4" s="1841"/>
    </row>
    <row r="5" spans="1:7" ht="29.25" customHeight="1">
      <c r="A5" s="1842">
        <v>45666</v>
      </c>
      <c r="B5" s="1843"/>
      <c r="C5" s="1843"/>
      <c r="D5" s="1844"/>
      <c r="E5" s="1845" t="s">
        <v>182</v>
      </c>
      <c r="F5" s="1846"/>
      <c r="G5" s="1847"/>
    </row>
    <row r="6" spans="1:7" ht="19.5" customHeight="1">
      <c r="A6" s="423" t="s">
        <v>363</v>
      </c>
      <c r="B6" s="423" t="s">
        <v>364</v>
      </c>
      <c r="C6" s="423" t="s">
        <v>365</v>
      </c>
      <c r="D6" s="423" t="s">
        <v>366</v>
      </c>
      <c r="E6" s="424" t="s">
        <v>367</v>
      </c>
      <c r="F6" s="425" t="s">
        <v>368</v>
      </c>
      <c r="G6" s="423" t="s">
        <v>0</v>
      </c>
    </row>
    <row r="7" spans="1:7" ht="27.75" customHeight="1">
      <c r="A7" s="426" t="s">
        <v>369</v>
      </c>
      <c r="B7" s="477"/>
      <c r="C7" s="477"/>
      <c r="D7" s="429"/>
      <c r="E7" s="428">
        <v>0.55208333333333337</v>
      </c>
      <c r="F7" s="429" t="s">
        <v>371</v>
      </c>
      <c r="G7" s="423">
        <v>1</v>
      </c>
    </row>
    <row r="8" spans="1:7" ht="24">
      <c r="A8" s="1848"/>
      <c r="B8" s="477"/>
      <c r="C8" s="477"/>
      <c r="D8" s="429"/>
      <c r="E8" s="428">
        <v>0.56597222222222221</v>
      </c>
      <c r="F8" s="429" t="s">
        <v>373</v>
      </c>
      <c r="G8" s="423">
        <v>2</v>
      </c>
    </row>
    <row r="9" spans="1:7" ht="22.15" customHeight="1">
      <c r="A9" s="1849"/>
      <c r="B9" s="477"/>
      <c r="C9" s="477"/>
      <c r="D9" s="429"/>
      <c r="E9" s="428">
        <v>0.57986111111111116</v>
      </c>
      <c r="F9" s="429" t="s">
        <v>375</v>
      </c>
      <c r="G9" s="423">
        <v>3</v>
      </c>
    </row>
    <row r="10" spans="1:7" ht="22.15" customHeight="1">
      <c r="A10" s="1849"/>
      <c r="B10" s="477"/>
      <c r="C10" s="477"/>
      <c r="D10" s="429"/>
      <c r="E10" s="428">
        <v>0.60069444444444442</v>
      </c>
      <c r="F10" s="429" t="s">
        <v>376</v>
      </c>
      <c r="G10" s="423">
        <v>4</v>
      </c>
    </row>
    <row r="11" spans="1:7" ht="24">
      <c r="A11" s="423" t="s">
        <v>379</v>
      </c>
      <c r="B11" s="429"/>
      <c r="C11" s="429"/>
      <c r="D11" s="429"/>
      <c r="E11" s="428">
        <v>0.61805555555555558</v>
      </c>
      <c r="F11" s="429" t="s">
        <v>378</v>
      </c>
      <c r="G11" s="423">
        <v>5</v>
      </c>
    </row>
    <row r="12" spans="1:7">
      <c r="A12" s="1842">
        <v>45697</v>
      </c>
      <c r="B12" s="1843"/>
      <c r="C12" s="1843"/>
      <c r="D12" s="1844"/>
      <c r="E12" s="1845" t="s">
        <v>380</v>
      </c>
      <c r="F12" s="1846"/>
      <c r="G12" s="1847"/>
    </row>
    <row r="13" spans="1:7" ht="30" customHeight="1">
      <c r="A13" s="423" t="s">
        <v>363</v>
      </c>
      <c r="B13" s="423" t="s">
        <v>364</v>
      </c>
      <c r="C13" s="423" t="s">
        <v>365</v>
      </c>
      <c r="D13" s="423" t="s">
        <v>366</v>
      </c>
      <c r="E13" s="424" t="s">
        <v>367</v>
      </c>
      <c r="F13" s="425" t="s">
        <v>368</v>
      </c>
      <c r="G13" s="423" t="s">
        <v>0</v>
      </c>
    </row>
    <row r="14" spans="1:7" ht="24">
      <c r="A14" s="426" t="s">
        <v>369</v>
      </c>
      <c r="B14" s="429"/>
      <c r="C14" s="477"/>
      <c r="D14" s="429"/>
      <c r="E14" s="428">
        <v>0.55208333333333337</v>
      </c>
      <c r="F14" s="429" t="s">
        <v>371</v>
      </c>
      <c r="G14" s="423">
        <v>1</v>
      </c>
    </row>
    <row r="15" spans="1:7" ht="24">
      <c r="A15" s="1848"/>
      <c r="B15" s="429"/>
      <c r="C15" s="429"/>
      <c r="D15" s="429"/>
      <c r="E15" s="428">
        <v>0.56597222222222221</v>
      </c>
      <c r="F15" s="429" t="s">
        <v>373</v>
      </c>
      <c r="G15" s="423">
        <v>2</v>
      </c>
    </row>
    <row r="16" spans="1:7" ht="24">
      <c r="A16" s="1849"/>
      <c r="B16" s="429"/>
      <c r="C16" s="429"/>
      <c r="D16" s="429"/>
      <c r="E16" s="428">
        <v>0.57986111111111116</v>
      </c>
      <c r="F16" s="429" t="s">
        <v>375</v>
      </c>
      <c r="G16" s="423">
        <v>3</v>
      </c>
    </row>
    <row r="17" spans="1:7" ht="22.15" customHeight="1">
      <c r="A17" s="1849"/>
      <c r="B17" s="429"/>
      <c r="C17" s="429"/>
      <c r="D17" s="429"/>
      <c r="E17" s="428">
        <v>0.60069444444444442</v>
      </c>
      <c r="F17" s="429" t="s">
        <v>376</v>
      </c>
      <c r="G17" s="423">
        <v>4</v>
      </c>
    </row>
    <row r="18" spans="1:7" ht="19.5" customHeight="1">
      <c r="A18" s="423" t="s">
        <v>379</v>
      </c>
      <c r="B18" s="478"/>
      <c r="C18" s="429"/>
      <c r="D18" s="429"/>
      <c r="E18" s="428">
        <v>0.61805555555555558</v>
      </c>
      <c r="F18" s="429" t="s">
        <v>378</v>
      </c>
      <c r="G18" s="423">
        <v>5</v>
      </c>
    </row>
    <row r="19" spans="1:7" ht="19.5" customHeight="1">
      <c r="A19" s="1842">
        <v>45725</v>
      </c>
      <c r="B19" s="1843"/>
      <c r="C19" s="1843"/>
      <c r="D19" s="1844"/>
      <c r="E19" s="1845" t="s">
        <v>381</v>
      </c>
      <c r="F19" s="1846"/>
      <c r="G19" s="1847"/>
    </row>
    <row r="20" spans="1:7" ht="19.5" customHeight="1">
      <c r="A20" s="423" t="s">
        <v>400</v>
      </c>
      <c r="B20" s="423" t="s">
        <v>364</v>
      </c>
      <c r="C20" s="423" t="s">
        <v>365</v>
      </c>
      <c r="D20" s="423" t="s">
        <v>366</v>
      </c>
      <c r="E20" s="424" t="s">
        <v>367</v>
      </c>
      <c r="F20" s="425" t="s">
        <v>368</v>
      </c>
      <c r="G20" s="423" t="s">
        <v>0</v>
      </c>
    </row>
    <row r="21" spans="1:7" ht="24">
      <c r="A21" s="426" t="s">
        <v>369</v>
      </c>
      <c r="B21" s="429"/>
      <c r="C21" s="429"/>
      <c r="D21" s="429">
        <v>2</v>
      </c>
      <c r="E21" s="428">
        <v>0.55208333333333337</v>
      </c>
      <c r="F21" s="429" t="s">
        <v>371</v>
      </c>
      <c r="G21" s="423">
        <v>1</v>
      </c>
    </row>
    <row r="22" spans="1:7" ht="24">
      <c r="A22" s="1848"/>
      <c r="B22" s="429"/>
      <c r="C22" s="429"/>
      <c r="D22" s="429">
        <v>1</v>
      </c>
      <c r="E22" s="428">
        <v>0.56597222222222221</v>
      </c>
      <c r="F22" s="429" t="s">
        <v>373</v>
      </c>
      <c r="G22" s="423">
        <v>2</v>
      </c>
    </row>
    <row r="23" spans="1:7" ht="24">
      <c r="A23" s="1849"/>
      <c r="B23" s="478"/>
      <c r="C23" s="429"/>
      <c r="D23" s="429">
        <v>4</v>
      </c>
      <c r="E23" s="428">
        <v>0.57986111111111116</v>
      </c>
      <c r="F23" s="429" t="s">
        <v>375</v>
      </c>
      <c r="G23" s="423">
        <v>3</v>
      </c>
    </row>
    <row r="24" spans="1:7" ht="22.5" customHeight="1">
      <c r="A24" s="1849"/>
      <c r="B24" s="478"/>
      <c r="C24" s="429"/>
      <c r="D24" s="429">
        <v>5</v>
      </c>
      <c r="E24" s="428">
        <v>0.60069444444444442</v>
      </c>
      <c r="F24" s="429" t="s">
        <v>376</v>
      </c>
      <c r="G24" s="423">
        <v>4</v>
      </c>
    </row>
    <row r="25" spans="1:7" ht="20.25" customHeight="1">
      <c r="A25" s="423" t="s">
        <v>379</v>
      </c>
      <c r="B25" s="429"/>
      <c r="C25" s="429"/>
      <c r="D25" s="429">
        <v>3</v>
      </c>
      <c r="E25" s="428">
        <v>0.61805555555555558</v>
      </c>
      <c r="F25" s="429" t="s">
        <v>378</v>
      </c>
      <c r="G25" s="423">
        <v>5</v>
      </c>
    </row>
    <row r="26" spans="1:7">
      <c r="A26" s="1842">
        <v>45756</v>
      </c>
      <c r="B26" s="1843"/>
      <c r="C26" s="1843"/>
      <c r="D26" s="1844"/>
      <c r="E26" s="1845" t="s">
        <v>383</v>
      </c>
      <c r="F26" s="1846"/>
      <c r="G26" s="1847"/>
    </row>
    <row r="27" spans="1:7" ht="19.5" customHeight="1">
      <c r="A27" s="423" t="s">
        <v>400</v>
      </c>
      <c r="B27" s="423" t="s">
        <v>364</v>
      </c>
      <c r="C27" s="423" t="s">
        <v>365</v>
      </c>
      <c r="D27" s="423" t="s">
        <v>366</v>
      </c>
      <c r="E27" s="424" t="s">
        <v>367</v>
      </c>
      <c r="F27" s="425" t="s">
        <v>368</v>
      </c>
      <c r="G27" s="423" t="s">
        <v>0</v>
      </c>
    </row>
    <row r="28" spans="1:7" ht="24">
      <c r="A28" s="426" t="s">
        <v>369</v>
      </c>
      <c r="B28" s="477"/>
      <c r="C28" s="477"/>
      <c r="D28" s="429">
        <v>5</v>
      </c>
      <c r="E28" s="428">
        <v>0.55208333333333337</v>
      </c>
      <c r="F28" s="429" t="s">
        <v>371</v>
      </c>
      <c r="G28" s="423">
        <v>1</v>
      </c>
    </row>
    <row r="29" spans="1:7" ht="24">
      <c r="A29" s="1848"/>
      <c r="B29" s="477"/>
      <c r="C29" s="477"/>
      <c r="D29" s="429">
        <v>4</v>
      </c>
      <c r="E29" s="428">
        <v>0.56597222222222221</v>
      </c>
      <c r="F29" s="429" t="s">
        <v>373</v>
      </c>
      <c r="G29" s="423">
        <v>2</v>
      </c>
    </row>
    <row r="30" spans="1:7" ht="24">
      <c r="A30" s="1849"/>
      <c r="B30" s="477"/>
      <c r="C30" s="477"/>
      <c r="D30" s="429">
        <v>3</v>
      </c>
      <c r="E30" s="428">
        <v>0.57986111111111116</v>
      </c>
      <c r="F30" s="429" t="s">
        <v>375</v>
      </c>
      <c r="G30" s="423">
        <v>3</v>
      </c>
    </row>
    <row r="31" spans="1:7" ht="24" customHeight="1">
      <c r="A31" s="1849"/>
      <c r="B31" s="477"/>
      <c r="C31" s="477"/>
      <c r="D31" s="429">
        <v>2</v>
      </c>
      <c r="E31" s="428">
        <v>0.60069444444444442</v>
      </c>
      <c r="F31" s="429" t="s">
        <v>376</v>
      </c>
      <c r="G31" s="423">
        <v>4</v>
      </c>
    </row>
    <row r="32" spans="1:7" ht="24">
      <c r="A32" s="423" t="s">
        <v>379</v>
      </c>
      <c r="B32" s="429"/>
      <c r="C32" s="429"/>
      <c r="D32" s="429">
        <v>1</v>
      </c>
      <c r="E32" s="428">
        <v>0.61805555555555558</v>
      </c>
      <c r="F32" s="429" t="s">
        <v>378</v>
      </c>
      <c r="G32" s="423">
        <v>5</v>
      </c>
    </row>
    <row r="33" spans="1:7">
      <c r="A33" s="1842">
        <v>45786</v>
      </c>
      <c r="B33" s="1843"/>
      <c r="C33" s="1843"/>
      <c r="D33" s="1844"/>
      <c r="E33" s="1850" t="s">
        <v>384</v>
      </c>
      <c r="F33" s="1850"/>
      <c r="G33" s="1850"/>
    </row>
    <row r="34" spans="1:7" ht="19.5" customHeight="1">
      <c r="A34" s="423" t="s">
        <v>400</v>
      </c>
      <c r="B34" s="423" t="s">
        <v>364</v>
      </c>
      <c r="C34" s="423" t="s">
        <v>365</v>
      </c>
      <c r="D34" s="423" t="s">
        <v>366</v>
      </c>
      <c r="E34" s="424" t="s">
        <v>367</v>
      </c>
      <c r="F34" s="425" t="s">
        <v>368</v>
      </c>
      <c r="G34" s="423" t="s">
        <v>0</v>
      </c>
    </row>
    <row r="35" spans="1:7" ht="24">
      <c r="A35" s="426" t="s">
        <v>369</v>
      </c>
      <c r="B35" s="429"/>
      <c r="C35" s="429"/>
      <c r="D35" s="429">
        <v>2</v>
      </c>
      <c r="E35" s="428">
        <v>0.55208333333333337</v>
      </c>
      <c r="F35" s="429" t="s">
        <v>371</v>
      </c>
      <c r="G35" s="423">
        <v>1</v>
      </c>
    </row>
    <row r="36" spans="1:7" ht="24">
      <c r="A36" s="1848"/>
      <c r="B36" s="429"/>
      <c r="C36" s="429"/>
      <c r="D36" s="429">
        <v>1</v>
      </c>
      <c r="E36" s="428">
        <v>0.56597222222222221</v>
      </c>
      <c r="F36" s="429" t="s">
        <v>373</v>
      </c>
      <c r="G36" s="423">
        <v>2</v>
      </c>
    </row>
    <row r="37" spans="1:7" ht="24">
      <c r="A37" s="1849"/>
      <c r="B37" s="478"/>
      <c r="C37" s="429"/>
      <c r="D37" s="429">
        <v>4</v>
      </c>
      <c r="E37" s="428">
        <v>0.57986111111111116</v>
      </c>
      <c r="F37" s="429" t="s">
        <v>375</v>
      </c>
      <c r="G37" s="423">
        <v>3</v>
      </c>
    </row>
    <row r="38" spans="1:7" ht="24">
      <c r="A38" s="1849"/>
      <c r="B38" s="478"/>
      <c r="C38" s="429"/>
      <c r="D38" s="429">
        <v>5</v>
      </c>
      <c r="E38" s="428">
        <v>0.60069444444444442</v>
      </c>
      <c r="F38" s="429" t="s">
        <v>376</v>
      </c>
      <c r="G38" s="423">
        <v>4</v>
      </c>
    </row>
    <row r="39" spans="1:7" ht="24.75" thickBot="1">
      <c r="A39" s="423" t="s">
        <v>379</v>
      </c>
      <c r="B39" s="429"/>
      <c r="C39" s="429"/>
      <c r="D39" s="429">
        <v>3</v>
      </c>
      <c r="E39" s="428">
        <v>0.61805555555555558</v>
      </c>
      <c r="F39" s="429" t="s">
        <v>378</v>
      </c>
      <c r="G39" s="423">
        <v>5</v>
      </c>
    </row>
    <row r="40" spans="1:7" ht="24" thickTop="1">
      <c r="A40" s="1851" t="s">
        <v>385</v>
      </c>
      <c r="B40" s="1852"/>
      <c r="C40" s="432"/>
      <c r="D40" s="1852" t="s">
        <v>386</v>
      </c>
      <c r="E40" s="1852"/>
      <c r="F40" s="1852"/>
      <c r="G40" s="1853"/>
    </row>
  </sheetData>
  <mergeCells count="25">
    <mergeCell ref="A29:A31"/>
    <mergeCell ref="A33:D33"/>
    <mergeCell ref="E33:G33"/>
    <mergeCell ref="A36:A38"/>
    <mergeCell ref="A40:B40"/>
    <mergeCell ref="D40:G40"/>
    <mergeCell ref="A15:A17"/>
    <mergeCell ref="A19:D19"/>
    <mergeCell ref="E19:G19"/>
    <mergeCell ref="A22:A24"/>
    <mergeCell ref="A26:D26"/>
    <mergeCell ref="E26:G26"/>
    <mergeCell ref="A4:G4"/>
    <mergeCell ref="A5:D5"/>
    <mergeCell ref="E5:G5"/>
    <mergeCell ref="A8:A10"/>
    <mergeCell ref="A12:D12"/>
    <mergeCell ref="E12:G12"/>
    <mergeCell ref="A1:G1"/>
    <mergeCell ref="A2:B2"/>
    <mergeCell ref="C2:D2"/>
    <mergeCell ref="E2:G2"/>
    <mergeCell ref="A3:B3"/>
    <mergeCell ref="C3:D3"/>
    <mergeCell ref="E3:G3"/>
  </mergeCells>
  <pageMargins left="0.7" right="0.7" top="0.75" bottom="0.75" header="0.3" footer="0.3"/>
  <pageSetup scale="73"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T31"/>
  <sheetViews>
    <sheetView showGridLines="0" topLeftCell="E16" zoomScale="60" zoomScaleNormal="60" workbookViewId="0">
      <selection activeCell="Q21" sqref="Q21"/>
    </sheetView>
  </sheetViews>
  <sheetFormatPr defaultRowHeight="15"/>
  <cols>
    <col min="1" max="1" width="17.140625" bestFit="1" customWidth="1"/>
    <col min="2" max="2" width="22" customWidth="1"/>
    <col min="3" max="3" width="15.85546875" customWidth="1"/>
    <col min="4" max="4" width="10.42578125" customWidth="1"/>
    <col min="5" max="5" width="13.140625" customWidth="1"/>
    <col min="7" max="7" width="9.140625" customWidth="1"/>
    <col min="8" max="8" width="17.7109375" customWidth="1"/>
    <col min="9" max="10" width="9.140625" customWidth="1"/>
    <col min="11" max="11" width="15.5703125" customWidth="1"/>
    <col min="12" max="12" width="11.5703125" customWidth="1"/>
    <col min="13" max="13" width="9.140625" customWidth="1"/>
    <col min="14" max="14" width="15.7109375" customWidth="1"/>
    <col min="15" max="16" width="10" customWidth="1"/>
    <col min="17" max="17" width="25.140625" customWidth="1"/>
    <col min="18" max="19" width="9.140625" customWidth="1"/>
    <col min="20" max="20" width="43" customWidth="1"/>
  </cols>
  <sheetData>
    <row r="1" spans="1:20" ht="27.75" customHeight="1" thickTop="1">
      <c r="A1" s="275"/>
      <c r="B1" s="276"/>
      <c r="C1" s="276"/>
      <c r="D1" s="276"/>
      <c r="E1" s="276"/>
      <c r="F1" s="276"/>
      <c r="G1" s="276"/>
      <c r="H1" s="1112" t="s">
        <v>22</v>
      </c>
      <c r="I1" s="1112"/>
      <c r="J1" s="1112"/>
      <c r="K1" s="1112"/>
      <c r="L1" s="1112"/>
      <c r="M1" s="1112"/>
      <c r="N1" s="276"/>
      <c r="O1" s="276"/>
      <c r="P1" s="276"/>
      <c r="Q1" s="1113" t="s">
        <v>1</v>
      </c>
      <c r="R1" s="1113"/>
      <c r="S1" s="1113"/>
      <c r="T1" s="1114"/>
    </row>
    <row r="2" spans="1:20" ht="30.75" customHeight="1">
      <c r="A2" s="1116">
        <f>'UC MP Urdu'!C3</f>
        <v>45785</v>
      </c>
      <c r="B2" s="967"/>
      <c r="C2" s="967"/>
      <c r="D2" s="967"/>
      <c r="E2" s="1117" t="s">
        <v>2</v>
      </c>
      <c r="F2" s="1117"/>
      <c r="G2" s="1"/>
      <c r="H2" s="914"/>
      <c r="I2" s="914"/>
      <c r="J2" s="914"/>
      <c r="K2" s="914"/>
      <c r="L2" s="914"/>
      <c r="M2" s="914"/>
      <c r="N2" s="1"/>
      <c r="Q2" s="922"/>
      <c r="R2" s="922"/>
      <c r="S2" s="922"/>
      <c r="T2" s="1115"/>
    </row>
    <row r="3" spans="1:20" ht="36.75" thickBot="1">
      <c r="A3" s="277"/>
      <c r="C3" s="6"/>
      <c r="D3" s="6"/>
      <c r="E3" s="6"/>
      <c r="F3" s="6"/>
      <c r="G3" s="6"/>
      <c r="H3" s="1"/>
      <c r="I3" s="1"/>
      <c r="J3" s="1"/>
      <c r="K3" s="1"/>
      <c r="L3" s="2"/>
      <c r="M3" s="2"/>
      <c r="N3" s="1"/>
      <c r="O3" s="1"/>
      <c r="P3" s="1"/>
      <c r="T3" s="278"/>
    </row>
    <row r="4" spans="1:20" ht="85.5" customHeight="1" thickBot="1">
      <c r="A4" s="1118" t="str">
        <f>'UC MP Urdu'!A5:D5</f>
        <v>یونین کونسل:ــــــــ56دورانہ لنگانہ Cـــ</v>
      </c>
      <c r="B4" s="1119"/>
      <c r="C4" s="1119"/>
      <c r="D4" s="1119"/>
      <c r="E4" s="1119" t="str">
        <f>'UC MP Urdu'!E5:J5</f>
        <v>تحصیل/تعلقہ/ٹاؤن:ــــــــملتان   رورل</v>
      </c>
      <c r="F4" s="1119"/>
      <c r="G4" s="1119"/>
      <c r="H4" s="1119"/>
      <c r="I4" s="1119"/>
      <c r="J4" s="1119"/>
      <c r="K4" s="1119" t="str">
        <f>'UC MP Urdu'!K5:N5</f>
        <v>ضلع / ایجنسی:ــــــــملتان</v>
      </c>
      <c r="L4" s="1119"/>
      <c r="M4" s="1119"/>
      <c r="N4" s="1120"/>
      <c r="O4" s="110" t="str">
        <f>'UC MP Urdu'!O5</f>
        <v>مہم کا نام : SNID 1 Sep to 4 Sep 2025</v>
      </c>
      <c r="P4" s="32"/>
      <c r="Q4" s="32"/>
      <c r="R4" s="32"/>
      <c r="S4" s="32"/>
      <c r="T4" s="279"/>
    </row>
    <row r="5" spans="1:20" s="5" customFormat="1" ht="70.5" customHeight="1" thickBot="1">
      <c r="A5" s="1121" t="str">
        <f>'UC MP Urdu'!A6:D6</f>
        <v xml:space="preserve">    ویکسینیٹر کا نام:ــــسعید حسینـــ</v>
      </c>
      <c r="B5" s="1122"/>
      <c r="C5" s="1122"/>
      <c r="D5" s="1122"/>
      <c r="E5" s="1123" t="s">
        <v>575</v>
      </c>
      <c r="F5" s="1123"/>
      <c r="G5" s="1123"/>
      <c r="H5" s="1123"/>
      <c r="I5" s="1123"/>
      <c r="J5" s="1123"/>
      <c r="K5" s="1123"/>
      <c r="L5" s="1123"/>
      <c r="M5" s="1123"/>
      <c r="N5" s="1122" t="s">
        <v>574</v>
      </c>
      <c r="O5" s="1122"/>
      <c r="P5" s="1122"/>
      <c r="Q5" s="1122"/>
      <c r="R5" s="1122"/>
      <c r="S5" s="1122"/>
      <c r="T5" s="1124"/>
    </row>
    <row r="6" spans="1:20" ht="30" customHeight="1" thickTop="1" thickBot="1">
      <c r="A6" s="1150" t="s">
        <v>327</v>
      </c>
      <c r="B6" s="1151"/>
      <c r="C6" s="1151"/>
      <c r="D6" s="1151"/>
      <c r="E6" s="1151"/>
      <c r="F6" s="1151"/>
      <c r="G6" s="1151"/>
      <c r="H6" s="1151"/>
      <c r="I6" s="1151"/>
      <c r="J6" s="1151"/>
      <c r="K6" s="1151"/>
      <c r="L6" s="1151"/>
      <c r="M6" s="1151"/>
      <c r="N6" s="1151"/>
      <c r="O6" s="1151"/>
      <c r="P6" s="1151"/>
      <c r="Q6" s="1151"/>
      <c r="R6" s="1151"/>
      <c r="S6" s="1151"/>
      <c r="T6" s="1152"/>
    </row>
    <row r="7" spans="1:20" ht="30" customHeight="1" thickBot="1">
      <c r="A7" s="1128">
        <f>SUM(C7,H7,K7)</f>
        <v>1150</v>
      </c>
      <c r="B7" s="1129" t="s">
        <v>70</v>
      </c>
      <c r="C7" s="1153">
        <f>C10</f>
        <v>70</v>
      </c>
      <c r="D7" s="1154"/>
      <c r="E7" s="1153" t="s">
        <v>328</v>
      </c>
      <c r="F7" s="1155"/>
      <c r="G7" s="1154"/>
      <c r="H7" s="1156">
        <f>H10</f>
        <v>133</v>
      </c>
      <c r="I7" s="1158" t="s">
        <v>69</v>
      </c>
      <c r="J7" s="1159"/>
      <c r="K7" s="1156">
        <f>K10</f>
        <v>947</v>
      </c>
      <c r="L7" s="1156" t="s">
        <v>118</v>
      </c>
      <c r="M7" s="1153">
        <f>M10</f>
        <v>161</v>
      </c>
      <c r="N7" s="1154"/>
      <c r="O7" s="1153" t="s">
        <v>116</v>
      </c>
      <c r="P7" s="1154"/>
      <c r="Q7" s="1156" t="s">
        <v>61</v>
      </c>
      <c r="R7" s="1158">
        <f>R10</f>
        <v>1367</v>
      </c>
      <c r="S7" s="1159"/>
      <c r="T7" s="1162" t="s">
        <v>43</v>
      </c>
    </row>
    <row r="8" spans="1:20" ht="30" customHeight="1" thickBot="1">
      <c r="A8" s="945"/>
      <c r="B8" s="1130"/>
      <c r="C8" s="1164">
        <f>C11</f>
        <v>0</v>
      </c>
      <c r="D8" s="1165"/>
      <c r="E8" s="1153" t="s">
        <v>329</v>
      </c>
      <c r="F8" s="1155"/>
      <c r="G8" s="1154"/>
      <c r="H8" s="1157"/>
      <c r="I8" s="1160"/>
      <c r="J8" s="1161"/>
      <c r="K8" s="1157"/>
      <c r="L8" s="1157"/>
      <c r="M8" s="1166">
        <f>M11</f>
        <v>786</v>
      </c>
      <c r="N8" s="1165"/>
      <c r="O8" s="1164" t="s">
        <v>117</v>
      </c>
      <c r="P8" s="1165"/>
      <c r="Q8" s="1157"/>
      <c r="R8" s="1160"/>
      <c r="S8" s="1161"/>
      <c r="T8" s="1163"/>
    </row>
    <row r="9" spans="1:20" ht="37.5" customHeight="1" thickBot="1">
      <c r="A9" s="1125" t="s">
        <v>119</v>
      </c>
      <c r="B9" s="1126"/>
      <c r="C9" s="1126"/>
      <c r="D9" s="1126"/>
      <c r="E9" s="1126"/>
      <c r="F9" s="1126"/>
      <c r="G9" s="1126"/>
      <c r="H9" s="1126"/>
      <c r="I9" s="1126"/>
      <c r="J9" s="1126"/>
      <c r="K9" s="1126"/>
      <c r="L9" s="1126"/>
      <c r="M9" s="1126"/>
      <c r="N9" s="1126"/>
      <c r="O9" s="1126"/>
      <c r="P9" s="1126"/>
      <c r="Q9" s="1126"/>
      <c r="R9" s="1126"/>
      <c r="S9" s="1126"/>
      <c r="T9" s="1127"/>
    </row>
    <row r="10" spans="1:20" ht="30.6" customHeight="1" thickBot="1">
      <c r="A10" s="1854">
        <f>SUM(C10:D11,H10,K10)</f>
        <v>1150</v>
      </c>
      <c r="B10" s="1856" t="s">
        <v>70</v>
      </c>
      <c r="C10" s="1858">
        <f>SUM('Fix Team'!A18:J18)</f>
        <v>70</v>
      </c>
      <c r="D10" s="1859"/>
      <c r="E10" s="1860" t="s">
        <v>120</v>
      </c>
      <c r="F10" s="1861"/>
      <c r="G10" s="935"/>
      <c r="H10" s="1862">
        <f>SUM('Operational Plan (2)'!I84:J84)</f>
        <v>133</v>
      </c>
      <c r="I10" s="1864" t="s">
        <v>69</v>
      </c>
      <c r="J10" s="1865"/>
      <c r="K10" s="903">
        <f>SUM(M10:N11)</f>
        <v>947</v>
      </c>
      <c r="L10" s="903" t="s">
        <v>118</v>
      </c>
      <c r="M10" s="903">
        <f>SUM('Operational Plan (2)'!G84:H84)</f>
        <v>161</v>
      </c>
      <c r="N10" s="903"/>
      <c r="O10" s="903" t="s">
        <v>116</v>
      </c>
      <c r="P10" s="903"/>
      <c r="Q10" s="903" t="s">
        <v>61</v>
      </c>
      <c r="R10" s="1879">
        <v>1367</v>
      </c>
      <c r="S10" s="1865"/>
      <c r="T10" s="1868" t="s">
        <v>43</v>
      </c>
    </row>
    <row r="11" spans="1:20" ht="30.6" customHeight="1" thickBot="1">
      <c r="A11" s="1855"/>
      <c r="B11" s="1857"/>
      <c r="C11" s="1870">
        <v>0</v>
      </c>
      <c r="D11" s="1871"/>
      <c r="E11" s="1860" t="s">
        <v>121</v>
      </c>
      <c r="F11" s="1861"/>
      <c r="G11" s="935"/>
      <c r="H11" s="1863"/>
      <c r="I11" s="1866"/>
      <c r="J11" s="1867"/>
      <c r="K11" s="1873"/>
      <c r="L11" s="1873"/>
      <c r="M11" s="1872">
        <f>SUM('Operational Plan (2)'!F84)</f>
        <v>786</v>
      </c>
      <c r="N11" s="1873"/>
      <c r="O11" s="1873" t="s">
        <v>117</v>
      </c>
      <c r="P11" s="1873"/>
      <c r="Q11" s="1873"/>
      <c r="R11" s="1866"/>
      <c r="S11" s="1867"/>
      <c r="T11" s="1869"/>
    </row>
    <row r="12" spans="1:20" ht="45" customHeight="1" thickTop="1" thickBot="1">
      <c r="A12" s="1146" t="s">
        <v>54</v>
      </c>
      <c r="B12" s="1145"/>
      <c r="C12" s="1147" t="s">
        <v>330</v>
      </c>
      <c r="D12" s="1148"/>
      <c r="E12" s="1149"/>
      <c r="F12" s="1147" t="s">
        <v>331</v>
      </c>
      <c r="G12" s="1149"/>
      <c r="H12" s="407" t="s">
        <v>332</v>
      </c>
      <c r="I12" s="1880">
        <v>3</v>
      </c>
      <c r="J12" s="1880"/>
      <c r="K12" s="1881" t="s">
        <v>9</v>
      </c>
      <c r="L12" s="1881"/>
      <c r="M12" s="1881"/>
      <c r="N12" s="24" t="s">
        <v>138</v>
      </c>
      <c r="O12" s="1882" t="s">
        <v>153</v>
      </c>
      <c r="P12" s="1882"/>
      <c r="Q12" s="24" t="s">
        <v>1281</v>
      </c>
      <c r="R12" s="1880">
        <v>7</v>
      </c>
      <c r="S12" s="1880"/>
      <c r="T12" s="24" t="s">
        <v>8</v>
      </c>
    </row>
    <row r="13" spans="1:20" ht="63" customHeight="1" thickBot="1">
      <c r="A13" s="408" t="s">
        <v>25</v>
      </c>
      <c r="B13" s="408" t="s">
        <v>38</v>
      </c>
      <c r="C13" s="269"/>
      <c r="D13" s="69">
        <v>2</v>
      </c>
      <c r="E13" s="1874" t="s">
        <v>6</v>
      </c>
      <c r="F13" s="1875"/>
      <c r="G13" s="70">
        <v>7</v>
      </c>
      <c r="H13" s="7" t="s">
        <v>3</v>
      </c>
      <c r="I13" s="36">
        <v>75</v>
      </c>
      <c r="J13" s="1876" t="s">
        <v>16</v>
      </c>
      <c r="K13" s="1877"/>
      <c r="L13" s="36">
        <v>14</v>
      </c>
      <c r="M13" s="36" t="s">
        <v>4</v>
      </c>
      <c r="N13" s="68">
        <v>6</v>
      </c>
      <c r="O13" s="36" t="s">
        <v>5</v>
      </c>
      <c r="P13" s="36">
        <f>SUM(R12)</f>
        <v>7</v>
      </c>
      <c r="Q13" s="7" t="s">
        <v>7</v>
      </c>
      <c r="R13" s="1878">
        <f>SUM(A10*1.11)</f>
        <v>1276.5</v>
      </c>
      <c r="S13" s="1878"/>
      <c r="T13" s="7" t="s">
        <v>148</v>
      </c>
    </row>
    <row r="14" spans="1:20" ht="15.6" customHeight="1" thickBot="1">
      <c r="A14" s="28"/>
      <c r="B14" s="28"/>
      <c r="C14" s="30"/>
      <c r="D14" s="6"/>
      <c r="E14" s="35"/>
      <c r="F14" s="35"/>
      <c r="H14" s="6"/>
      <c r="I14" s="6"/>
      <c r="J14" s="30"/>
      <c r="K14" s="30"/>
      <c r="L14" s="6"/>
      <c r="M14" s="6"/>
      <c r="O14" s="6"/>
      <c r="P14" s="6"/>
      <c r="Q14" s="6"/>
      <c r="R14" s="35"/>
      <c r="S14" s="35"/>
      <c r="T14" s="6"/>
    </row>
    <row r="15" spans="1:20" ht="27.95" customHeight="1" thickBot="1">
      <c r="A15" s="958" t="s">
        <v>17</v>
      </c>
      <c r="B15" s="958"/>
      <c r="C15" s="958"/>
      <c r="D15" s="958"/>
      <c r="E15" s="958"/>
      <c r="I15" s="6"/>
      <c r="J15" s="6"/>
      <c r="K15" s="959" t="s">
        <v>122</v>
      </c>
      <c r="L15" s="960"/>
      <c r="M15" s="960"/>
      <c r="N15" s="960"/>
      <c r="O15" s="961"/>
      <c r="P15" s="6"/>
      <c r="Q15" s="6"/>
      <c r="R15" s="959" t="s">
        <v>10</v>
      </c>
      <c r="S15" s="960"/>
      <c r="T15" s="1136"/>
    </row>
    <row r="16" spans="1:20" ht="27.95" customHeight="1" thickBot="1">
      <c r="A16" s="958"/>
      <c r="B16" s="958"/>
      <c r="C16" s="958"/>
      <c r="D16" s="958"/>
      <c r="E16" s="958"/>
      <c r="I16" s="6"/>
      <c r="J16" s="6"/>
      <c r="K16" s="962"/>
      <c r="L16" s="963"/>
      <c r="M16" s="963"/>
      <c r="N16" s="963"/>
      <c r="O16" s="964"/>
      <c r="P16" s="6"/>
      <c r="Q16" s="6"/>
      <c r="R16" s="959"/>
      <c r="S16" s="960"/>
      <c r="T16" s="1136"/>
    </row>
    <row r="17" spans="1:20" ht="68.45" customHeight="1" thickBot="1">
      <c r="A17" s="72">
        <f>SUM('Operational Plan (2)'!B84)</f>
        <v>51</v>
      </c>
      <c r="B17" s="948" t="s">
        <v>18</v>
      </c>
      <c r="C17" s="948"/>
      <c r="D17" s="948"/>
      <c r="E17" s="948"/>
      <c r="I17" s="6"/>
      <c r="J17" s="6"/>
      <c r="K17" s="71">
        <v>0</v>
      </c>
      <c r="L17" s="950" t="s">
        <v>115</v>
      </c>
      <c r="M17" s="950"/>
      <c r="N17" s="950"/>
      <c r="O17" s="950"/>
      <c r="P17" s="6"/>
      <c r="Q17" s="6"/>
      <c r="R17" s="1137">
        <v>2</v>
      </c>
      <c r="S17" s="1138"/>
      <c r="T17" s="280" t="s">
        <v>11</v>
      </c>
    </row>
    <row r="18" spans="1:20" ht="68.45" customHeight="1" thickBot="1">
      <c r="A18" s="73">
        <v>0</v>
      </c>
      <c r="B18" s="948" t="s">
        <v>19</v>
      </c>
      <c r="C18" s="948"/>
      <c r="D18" s="948"/>
      <c r="E18" s="948"/>
      <c r="F18" s="25"/>
      <c r="G18" s="6"/>
      <c r="H18" s="6"/>
      <c r="I18" s="6"/>
      <c r="J18" s="6"/>
      <c r="K18" s="71">
        <v>0</v>
      </c>
      <c r="L18" s="950" t="s">
        <v>45</v>
      </c>
      <c r="M18" s="950"/>
      <c r="N18" s="950"/>
      <c r="O18" s="950"/>
      <c r="P18" s="6"/>
      <c r="Q18" s="6"/>
      <c r="R18" s="1137">
        <v>6</v>
      </c>
      <c r="S18" s="1138"/>
      <c r="T18" s="280" t="s">
        <v>13</v>
      </c>
    </row>
    <row r="19" spans="1:20" ht="68.45" customHeight="1" thickBot="1">
      <c r="A19" s="951" t="s">
        <v>123</v>
      </c>
      <c r="B19" s="952"/>
      <c r="C19" s="952"/>
      <c r="D19" s="952"/>
      <c r="E19" s="953"/>
      <c r="F19" s="25"/>
      <c r="G19" s="6"/>
      <c r="H19" s="6"/>
      <c r="I19" s="6"/>
      <c r="J19" s="6"/>
      <c r="K19" s="71">
        <v>7</v>
      </c>
      <c r="L19" s="950" t="s">
        <v>12</v>
      </c>
      <c r="M19" s="950"/>
      <c r="N19" s="950"/>
      <c r="O19" s="950"/>
      <c r="P19" s="6"/>
      <c r="Q19" s="6"/>
      <c r="R19" s="1137">
        <v>6</v>
      </c>
      <c r="S19" s="1138"/>
      <c r="T19" s="280" t="s">
        <v>14</v>
      </c>
    </row>
    <row r="20" spans="1:20" ht="58.15" customHeight="1" thickBot="1">
      <c r="A20" s="73">
        <v>4</v>
      </c>
      <c r="B20" s="948" t="s">
        <v>124</v>
      </c>
      <c r="C20" s="948"/>
      <c r="D20" s="948"/>
      <c r="E20" s="948"/>
      <c r="F20" s="25"/>
      <c r="G20" s="6"/>
      <c r="H20" s="6"/>
      <c r="I20" s="6"/>
      <c r="J20" s="6"/>
      <c r="K20" s="71">
        <v>0</v>
      </c>
      <c r="L20" s="950" t="s">
        <v>125</v>
      </c>
      <c r="M20" s="950"/>
      <c r="N20" s="950"/>
      <c r="O20" s="950"/>
      <c r="P20" s="6"/>
      <c r="R20" s="1137">
        <v>6</v>
      </c>
      <c r="S20" s="1138"/>
      <c r="T20" s="280" t="s">
        <v>126</v>
      </c>
    </row>
    <row r="21" spans="1:20" ht="81" customHeight="1" thickBot="1">
      <c r="A21" s="73">
        <v>4</v>
      </c>
      <c r="B21" s="948" t="s">
        <v>52</v>
      </c>
      <c r="C21" s="948"/>
      <c r="D21" s="948"/>
      <c r="E21" s="948"/>
      <c r="F21" s="25"/>
      <c r="G21" s="6"/>
      <c r="H21" s="6"/>
      <c r="I21" s="6"/>
      <c r="J21" s="26"/>
      <c r="K21" s="71">
        <v>8</v>
      </c>
      <c r="L21" s="957" t="s">
        <v>127</v>
      </c>
      <c r="M21" s="957"/>
      <c r="N21" s="957"/>
      <c r="O21" s="957"/>
      <c r="P21" s="25"/>
      <c r="R21" s="1139">
        <v>6</v>
      </c>
      <c r="S21" s="1138"/>
      <c r="T21" s="268" t="s">
        <v>238</v>
      </c>
    </row>
    <row r="22" spans="1:20" ht="19.899999999999999" customHeight="1" thickBot="1">
      <c r="A22" s="281"/>
      <c r="B22" s="28"/>
      <c r="C22" s="1"/>
      <c r="D22" s="1"/>
      <c r="E22" s="1"/>
      <c r="F22" s="1"/>
      <c r="G22" s="1"/>
      <c r="H22" s="1"/>
      <c r="I22" s="1"/>
      <c r="J22" s="1"/>
      <c r="K22" s="1"/>
      <c r="L22" s="1"/>
      <c r="M22" s="1"/>
      <c r="N22" s="1"/>
      <c r="O22" s="1"/>
      <c r="P22" s="1"/>
      <c r="Q22" s="1140"/>
      <c r="R22" s="1141"/>
      <c r="S22" s="1141"/>
      <c r="T22" s="1142"/>
    </row>
    <row r="23" spans="1:20" ht="180" customHeight="1" thickBot="1">
      <c r="A23" s="1143" t="s">
        <v>325</v>
      </c>
      <c r="B23" s="1144"/>
      <c r="C23" s="1144"/>
      <c r="D23" s="1144"/>
      <c r="E23" s="1144"/>
      <c r="F23" s="1144"/>
      <c r="G23" s="1144"/>
      <c r="H23" s="1144"/>
      <c r="I23" s="1144"/>
      <c r="J23" s="1144"/>
      <c r="K23" s="1144"/>
      <c r="L23" s="1144"/>
      <c r="M23" s="1144"/>
      <c r="N23" s="1144"/>
      <c r="O23" s="1144"/>
      <c r="P23" s="1144"/>
      <c r="Q23" s="1144"/>
      <c r="R23" s="1144"/>
      <c r="S23" s="1144"/>
      <c r="T23" s="1145"/>
    </row>
    <row r="24" spans="1:20" ht="75.599999999999994" customHeight="1">
      <c r="A24" s="968" t="s">
        <v>157</v>
      </c>
      <c r="B24" s="969"/>
      <c r="C24" s="969"/>
      <c r="D24" s="969"/>
      <c r="E24" s="1"/>
      <c r="F24" s="967" t="s">
        <v>44</v>
      </c>
      <c r="G24" s="967"/>
      <c r="H24" s="967"/>
      <c r="I24" s="967"/>
      <c r="J24" s="967"/>
      <c r="K24" s="967"/>
      <c r="N24" s="967" t="s">
        <v>158</v>
      </c>
      <c r="O24" s="967"/>
      <c r="P24" s="967"/>
      <c r="Q24" s="967"/>
      <c r="R24" s="967"/>
      <c r="S24" s="4"/>
      <c r="T24" s="142" t="s">
        <v>15</v>
      </c>
    </row>
    <row r="25" spans="1:20">
      <c r="A25" s="86"/>
      <c r="T25" s="87"/>
    </row>
    <row r="26" spans="1:20" ht="48" customHeight="1">
      <c r="A26" s="965" t="s">
        <v>159</v>
      </c>
      <c r="B26" s="966"/>
      <c r="C26" s="966"/>
      <c r="D26" s="966"/>
      <c r="E26" s="1"/>
      <c r="F26" s="967" t="s">
        <v>160</v>
      </c>
      <c r="G26" s="967"/>
      <c r="H26" s="967"/>
      <c r="I26" s="967"/>
      <c r="J26" s="967"/>
      <c r="K26" s="967"/>
      <c r="N26" s="967" t="s">
        <v>20</v>
      </c>
      <c r="O26" s="967"/>
      <c r="P26" s="967"/>
      <c r="Q26" s="967"/>
      <c r="R26" s="967"/>
      <c r="T26" s="87"/>
    </row>
    <row r="27" spans="1:20" ht="15.75" thickBot="1">
      <c r="A27" s="143"/>
      <c r="B27" s="144"/>
      <c r="C27" s="144"/>
      <c r="D27" s="144"/>
      <c r="E27" s="144"/>
      <c r="F27" s="144"/>
      <c r="G27" s="144"/>
      <c r="H27" s="144"/>
      <c r="I27" s="144"/>
      <c r="J27" s="144"/>
      <c r="K27" s="144"/>
      <c r="L27" s="144"/>
      <c r="M27" s="144"/>
      <c r="N27" s="144"/>
      <c r="O27" s="144"/>
      <c r="P27" s="144"/>
      <c r="Q27" s="144"/>
      <c r="R27" s="144"/>
      <c r="S27" s="144"/>
      <c r="T27" s="145"/>
    </row>
    <row r="30" spans="1:20">
      <c r="E30" s="1883" t="s">
        <v>62</v>
      </c>
      <c r="F30" s="1883"/>
      <c r="G30" s="1883"/>
      <c r="H30" s="1883"/>
      <c r="I30" s="1883"/>
      <c r="J30" s="1883"/>
      <c r="K30" s="1883"/>
      <c r="L30" s="1883"/>
      <c r="M30" s="1883"/>
      <c r="N30" s="1883"/>
      <c r="O30" s="1883"/>
      <c r="P30" s="1883"/>
      <c r="Q30" s="1883"/>
      <c r="R30" s="1883"/>
      <c r="S30" s="1883"/>
    </row>
    <row r="31" spans="1:20">
      <c r="E31" s="1883"/>
      <c r="F31" s="1883"/>
      <c r="G31" s="1883"/>
      <c r="H31" s="1883"/>
      <c r="I31" s="1883"/>
      <c r="J31" s="1883"/>
      <c r="K31" s="1883"/>
      <c r="L31" s="1883"/>
      <c r="M31" s="1883"/>
      <c r="N31" s="1883"/>
      <c r="O31" s="1883"/>
      <c r="P31" s="1883"/>
      <c r="Q31" s="1883"/>
      <c r="R31" s="1883"/>
      <c r="S31" s="1883"/>
    </row>
  </sheetData>
  <mergeCells count="83">
    <mergeCell ref="T7:T8"/>
    <mergeCell ref="C8:D8"/>
    <mergeCell ref="E8:G8"/>
    <mergeCell ref="M8:N8"/>
    <mergeCell ref="O8:P8"/>
    <mergeCell ref="A12:B12"/>
    <mergeCell ref="C12:E12"/>
    <mergeCell ref="F12:G12"/>
    <mergeCell ref="A6:T6"/>
    <mergeCell ref="A7:A8"/>
    <mergeCell ref="B7:B8"/>
    <mergeCell ref="C7:D7"/>
    <mergeCell ref="E7:G7"/>
    <mergeCell ref="H7:H8"/>
    <mergeCell ref="I7:J8"/>
    <mergeCell ref="K7:K8"/>
    <mergeCell ref="L7:L8"/>
    <mergeCell ref="M7:N7"/>
    <mergeCell ref="O7:P7"/>
    <mergeCell ref="Q7:Q8"/>
    <mergeCell ref="R7:S8"/>
    <mergeCell ref="E30:S31"/>
    <mergeCell ref="A23:T23"/>
    <mergeCell ref="Q22:T22"/>
    <mergeCell ref="A24:D24"/>
    <mergeCell ref="F24:K24"/>
    <mergeCell ref="N24:R24"/>
    <mergeCell ref="A26:D26"/>
    <mergeCell ref="F26:K26"/>
    <mergeCell ref="N26:R26"/>
    <mergeCell ref="B20:E20"/>
    <mergeCell ref="L20:O20"/>
    <mergeCell ref="R20:S20"/>
    <mergeCell ref="B21:E21"/>
    <mergeCell ref="L21:O21"/>
    <mergeCell ref="R21:S21"/>
    <mergeCell ref="B18:E18"/>
    <mergeCell ref="L18:O18"/>
    <mergeCell ref="R18:S18"/>
    <mergeCell ref="A19:E19"/>
    <mergeCell ref="L19:O19"/>
    <mergeCell ref="R19:S19"/>
    <mergeCell ref="A15:E16"/>
    <mergeCell ref="K15:O16"/>
    <mergeCell ref="R15:T16"/>
    <mergeCell ref="B17:E17"/>
    <mergeCell ref="L17:O17"/>
    <mergeCell ref="R17:S17"/>
    <mergeCell ref="E13:F13"/>
    <mergeCell ref="J13:K13"/>
    <mergeCell ref="R13:S13"/>
    <mergeCell ref="L10:L11"/>
    <mergeCell ref="M10:N10"/>
    <mergeCell ref="O10:P10"/>
    <mergeCell ref="Q10:Q11"/>
    <mergeCell ref="R10:S11"/>
    <mergeCell ref="I12:J12"/>
    <mergeCell ref="K12:M12"/>
    <mergeCell ref="O12:P12"/>
    <mergeCell ref="R12:S12"/>
    <mergeCell ref="A5:D5"/>
    <mergeCell ref="E5:M5"/>
    <mergeCell ref="N5:T5"/>
    <mergeCell ref="A9:T9"/>
    <mergeCell ref="A10:A11"/>
    <mergeCell ref="B10:B11"/>
    <mergeCell ref="C10:D10"/>
    <mergeCell ref="E10:G10"/>
    <mergeCell ref="H10:H11"/>
    <mergeCell ref="I10:J11"/>
    <mergeCell ref="T10:T11"/>
    <mergeCell ref="C11:D11"/>
    <mergeCell ref="E11:G11"/>
    <mergeCell ref="M11:N11"/>
    <mergeCell ref="O11:P11"/>
    <mergeCell ref="K10:K11"/>
    <mergeCell ref="H1:M2"/>
    <mergeCell ref="Q1:T2"/>
    <mergeCell ref="A2:D2"/>
    <mergeCell ref="E2:F2"/>
    <mergeCell ref="A4:D4"/>
    <mergeCell ref="E4:J4"/>
    <mergeCell ref="K4:N4"/>
  </mergeCells>
  <pageMargins left="0.16" right="0.16" top="0.23" bottom="0.16" header="0.3" footer="0.3"/>
  <pageSetup scale="45" orientation="landscape" r:id="rId1"/>
</worksheet>
</file>

<file path=xl/worksheets/sheet17.xml><?xml version="1.0" encoding="utf-8"?>
<worksheet xmlns="http://schemas.openxmlformats.org/spreadsheetml/2006/main" xmlns:r="http://schemas.openxmlformats.org/officeDocument/2006/relationships">
  <dimension ref="A1:IV84"/>
  <sheetViews>
    <sheetView view="pageBreakPreview" zoomScale="80" zoomScaleSheetLayoutView="80" workbookViewId="0">
      <selection activeCell="N77" sqref="N77:X78"/>
    </sheetView>
  </sheetViews>
  <sheetFormatPr defaultColWidth="9" defaultRowHeight="19.5"/>
  <cols>
    <col min="1" max="1" width="9.85546875" style="794" customWidth="1"/>
    <col min="2" max="2" width="8.140625" style="810" customWidth="1"/>
    <col min="3" max="3" width="9" style="794" customWidth="1"/>
    <col min="4" max="4" width="5.140625" style="794" customWidth="1"/>
    <col min="5" max="5" width="4" style="794" customWidth="1"/>
    <col min="6" max="6" width="8.140625" style="794" customWidth="1"/>
    <col min="7" max="8" width="4.28515625" style="794" customWidth="1"/>
    <col min="9" max="9" width="6.28515625" style="794" customWidth="1"/>
    <col min="10" max="10" width="3.7109375" style="794" customWidth="1"/>
    <col min="11" max="11" width="8.7109375" style="794" customWidth="1"/>
    <col min="12" max="12" width="10" style="794" customWidth="1"/>
    <col min="13" max="14" width="7.5703125" style="794" customWidth="1"/>
    <col min="15" max="15" width="7.28515625" style="794" customWidth="1"/>
    <col min="16" max="16" width="3.28515625" style="794" customWidth="1"/>
    <col min="17" max="18" width="3.42578125" style="794" customWidth="1"/>
    <col min="19" max="19" width="3.7109375" style="794" customWidth="1"/>
    <col min="20" max="20" width="3.42578125" style="794" customWidth="1"/>
    <col min="21" max="21" width="5.5703125" style="794" customWidth="1"/>
    <col min="22" max="22" width="5.28515625" style="794" customWidth="1"/>
    <col min="23" max="23" width="6.42578125" style="794" customWidth="1"/>
    <col min="24" max="24" width="19.7109375" style="794" customWidth="1"/>
    <col min="25" max="25" width="6.5703125" style="794" customWidth="1"/>
    <col min="26" max="26" width="5.5703125" style="811" customWidth="1"/>
    <col min="27" max="27" width="5.7109375" style="794" customWidth="1"/>
    <col min="28" max="28" width="18.85546875" style="794" customWidth="1"/>
    <col min="29" max="29" width="8.140625" style="812" customWidth="1"/>
    <col min="30" max="30" width="9.140625" style="794" customWidth="1"/>
    <col min="31" max="31" width="10.28515625" style="794" customWidth="1"/>
    <col min="32" max="256" width="9.140625" style="794" customWidth="1"/>
    <col min="257" max="16384" width="9" style="615"/>
  </cols>
  <sheetData>
    <row r="1" spans="1:29" ht="19.5" customHeight="1">
      <c r="A1" s="2197" t="str">
        <f>'UC MP Urdu'!O5</f>
        <v>مہم کا نام : SNID 1 Sep to 4 Sep 2025</v>
      </c>
      <c r="B1" s="2197"/>
      <c r="C1" s="2197"/>
      <c r="D1" s="2197"/>
      <c r="E1" s="2197"/>
      <c r="F1" s="2197"/>
      <c r="G1" s="2197"/>
      <c r="H1" s="2198" t="s">
        <v>301</v>
      </c>
      <c r="I1" s="2198"/>
      <c r="J1" s="2199" t="s">
        <v>33</v>
      </c>
      <c r="K1" s="2199"/>
      <c r="L1" s="2199"/>
      <c r="M1" s="2199"/>
      <c r="N1" s="2199"/>
      <c r="O1" s="2199"/>
      <c r="P1" s="2200"/>
      <c r="Q1" s="2201" t="s">
        <v>56</v>
      </c>
      <c r="R1" s="2202"/>
      <c r="S1" s="2202"/>
      <c r="T1" s="2202"/>
      <c r="U1" s="2202"/>
      <c r="V1" s="2202"/>
      <c r="W1" s="2202"/>
      <c r="X1" s="2202"/>
      <c r="Y1" s="2202"/>
      <c r="Z1" s="2202"/>
      <c r="AA1" s="2202"/>
      <c r="AB1" s="2202"/>
      <c r="AC1" s="2203"/>
    </row>
    <row r="2" spans="1:29" ht="15" customHeight="1">
      <c r="A2" s="2197"/>
      <c r="B2" s="2197"/>
      <c r="C2" s="2197"/>
      <c r="D2" s="2197"/>
      <c r="E2" s="2197"/>
      <c r="F2" s="2197"/>
      <c r="G2" s="2197"/>
      <c r="H2" s="2198"/>
      <c r="I2" s="2198"/>
      <c r="J2" s="2199"/>
      <c r="K2" s="2199"/>
      <c r="L2" s="2199"/>
      <c r="M2" s="2199"/>
      <c r="N2" s="2199"/>
      <c r="O2" s="2199"/>
      <c r="P2" s="2200"/>
      <c r="Q2" s="2204"/>
      <c r="R2" s="2205"/>
      <c r="S2" s="2205"/>
      <c r="T2" s="2205"/>
      <c r="U2" s="2205"/>
      <c r="V2" s="2205"/>
      <c r="W2" s="2205"/>
      <c r="X2" s="2205"/>
      <c r="Y2" s="2205"/>
      <c r="Z2" s="2205"/>
      <c r="AA2" s="2205"/>
      <c r="AB2" s="2205"/>
      <c r="AC2" s="2206"/>
    </row>
    <row r="3" spans="1:29" ht="1.5" customHeight="1" thickBot="1">
      <c r="A3" s="795"/>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row>
    <row r="4" spans="1:29" ht="24" customHeight="1">
      <c r="A4" s="2207" t="s">
        <v>333</v>
      </c>
      <c r="B4" s="2194" t="s">
        <v>39</v>
      </c>
      <c r="C4" s="2210" t="s">
        <v>53</v>
      </c>
      <c r="D4" s="2213" t="s">
        <v>60</v>
      </c>
      <c r="E4" s="2145"/>
      <c r="F4" s="2145"/>
      <c r="G4" s="2145"/>
      <c r="H4" s="2145"/>
      <c r="I4" s="2145"/>
      <c r="J4" s="2214"/>
      <c r="K4" s="2188" t="s">
        <v>41</v>
      </c>
      <c r="L4" s="2188" t="s">
        <v>302</v>
      </c>
      <c r="M4" s="2185" t="s">
        <v>27</v>
      </c>
      <c r="N4" s="2145" t="s">
        <v>71</v>
      </c>
      <c r="O4" s="2145"/>
      <c r="P4" s="2145"/>
      <c r="Q4" s="2145"/>
      <c r="R4" s="2145"/>
      <c r="S4" s="2145"/>
      <c r="T4" s="2145"/>
      <c r="U4" s="2145"/>
      <c r="V4" s="2145"/>
      <c r="W4" s="2145"/>
      <c r="X4" s="2145"/>
      <c r="Y4" s="2188" t="s">
        <v>303</v>
      </c>
      <c r="Z4" s="2188" t="s">
        <v>35</v>
      </c>
      <c r="AA4" s="2191" t="s">
        <v>51</v>
      </c>
      <c r="AB4" s="2194" t="s">
        <v>50</v>
      </c>
      <c r="AC4" s="2173" t="s">
        <v>24</v>
      </c>
    </row>
    <row r="5" spans="1:29" ht="19.5" customHeight="1">
      <c r="A5" s="2208"/>
      <c r="B5" s="2195"/>
      <c r="C5" s="2211"/>
      <c r="D5" s="2215"/>
      <c r="E5" s="2117"/>
      <c r="F5" s="2117"/>
      <c r="G5" s="2117"/>
      <c r="H5" s="2117"/>
      <c r="I5" s="2117"/>
      <c r="J5" s="2216"/>
      <c r="K5" s="2189"/>
      <c r="L5" s="2189"/>
      <c r="M5" s="2186"/>
      <c r="N5" s="2117"/>
      <c r="O5" s="2117"/>
      <c r="P5" s="2117"/>
      <c r="Q5" s="2117"/>
      <c r="R5" s="2117"/>
      <c r="S5" s="2117"/>
      <c r="T5" s="2117"/>
      <c r="U5" s="2117"/>
      <c r="V5" s="2117"/>
      <c r="W5" s="2117"/>
      <c r="X5" s="2117"/>
      <c r="Y5" s="2189"/>
      <c r="Z5" s="2189"/>
      <c r="AA5" s="2192"/>
      <c r="AB5" s="2195"/>
      <c r="AC5" s="2174"/>
    </row>
    <row r="6" spans="1:29" ht="33.75" customHeight="1">
      <c r="A6" s="2208"/>
      <c r="B6" s="2195"/>
      <c r="C6" s="2211"/>
      <c r="D6" s="2176" t="s">
        <v>26</v>
      </c>
      <c r="E6" s="2177"/>
      <c r="F6" s="2177" t="s">
        <v>112</v>
      </c>
      <c r="G6" s="2177"/>
      <c r="H6" s="2177"/>
      <c r="I6" s="2180" t="s">
        <v>304</v>
      </c>
      <c r="J6" s="2105"/>
      <c r="K6" s="2189"/>
      <c r="L6" s="2189"/>
      <c r="M6" s="2186"/>
      <c r="N6" s="2183" t="s">
        <v>305</v>
      </c>
      <c r="O6" s="2183"/>
      <c r="P6" s="2183"/>
      <c r="Q6" s="2183"/>
      <c r="R6" s="2183"/>
      <c r="S6" s="2183"/>
      <c r="T6" s="2183"/>
      <c r="U6" s="2183"/>
      <c r="V6" s="2183"/>
      <c r="W6" s="2183"/>
      <c r="X6" s="2183"/>
      <c r="Y6" s="2189"/>
      <c r="Z6" s="2189"/>
      <c r="AA6" s="2192"/>
      <c r="AB6" s="2195"/>
      <c r="AC6" s="2174"/>
    </row>
    <row r="7" spans="1:29" ht="59.25" customHeight="1" thickBot="1">
      <c r="A7" s="2209"/>
      <c r="B7" s="2196"/>
      <c r="C7" s="2212"/>
      <c r="D7" s="2178"/>
      <c r="E7" s="2179"/>
      <c r="F7" s="568" t="s">
        <v>117</v>
      </c>
      <c r="G7" s="2182" t="s">
        <v>116</v>
      </c>
      <c r="H7" s="2182"/>
      <c r="I7" s="2181"/>
      <c r="J7" s="2182"/>
      <c r="K7" s="2190"/>
      <c r="L7" s="2190"/>
      <c r="M7" s="2187"/>
      <c r="N7" s="2184"/>
      <c r="O7" s="2184"/>
      <c r="P7" s="2184"/>
      <c r="Q7" s="2184"/>
      <c r="R7" s="2184"/>
      <c r="S7" s="2184"/>
      <c r="T7" s="2184"/>
      <c r="U7" s="2184"/>
      <c r="V7" s="2184"/>
      <c r="W7" s="2184"/>
      <c r="X7" s="2184"/>
      <c r="Y7" s="2190"/>
      <c r="Z7" s="2190"/>
      <c r="AA7" s="2193"/>
      <c r="AB7" s="2196"/>
      <c r="AC7" s="2175"/>
    </row>
    <row r="8" spans="1:29" ht="0.75" customHeight="1" thickBot="1">
      <c r="A8" s="796"/>
      <c r="B8" s="796"/>
      <c r="C8" s="796"/>
      <c r="D8" s="796"/>
      <c r="E8" s="796"/>
      <c r="F8" s="796"/>
      <c r="G8" s="796"/>
      <c r="H8" s="796"/>
      <c r="I8" s="796"/>
      <c r="J8" s="796"/>
      <c r="K8" s="796"/>
      <c r="L8" s="796"/>
      <c r="M8" s="796"/>
      <c r="N8" s="796"/>
      <c r="O8" s="796"/>
      <c r="P8" s="796"/>
      <c r="Q8" s="796"/>
      <c r="R8" s="796"/>
      <c r="S8" s="796"/>
      <c r="T8" s="796"/>
      <c r="U8" s="796"/>
      <c r="V8" s="796"/>
      <c r="W8" s="796"/>
      <c r="X8" s="796"/>
      <c r="Y8" s="796"/>
      <c r="Z8" s="796"/>
      <c r="AA8" s="796"/>
      <c r="AB8" s="796"/>
      <c r="AC8" s="796"/>
    </row>
    <row r="9" spans="1:29" ht="18.75" customHeight="1">
      <c r="A9" s="2148">
        <v>0</v>
      </c>
      <c r="B9" s="2116">
        <v>1</v>
      </c>
      <c r="C9" s="2114">
        <v>24</v>
      </c>
      <c r="D9" s="2116">
        <f>F9+G9</f>
        <v>24</v>
      </c>
      <c r="E9" s="2116"/>
      <c r="F9" s="2116">
        <v>18</v>
      </c>
      <c r="G9" s="2145">
        <v>6</v>
      </c>
      <c r="H9" s="2145"/>
      <c r="I9" s="2170">
        <v>0</v>
      </c>
      <c r="J9" s="2171"/>
      <c r="K9" s="2145">
        <v>73</v>
      </c>
      <c r="L9" s="2038" t="s">
        <v>1778</v>
      </c>
      <c r="M9" s="2145" t="s">
        <v>134</v>
      </c>
      <c r="N9" s="2151" t="str">
        <f>'Team Hamlet 53'!O7</f>
        <v xml:space="preserve"> ملک ناہید دھرالہ  کے گھر سے شروع سی ،ڈی بلاک گیٹ  تک مسجد جمال مصطفی لنک ون  Aسائیڈ لنک ٹو لنک تھری اے سائیڈ لنک تھری بی سائیڈ لنک ون بی سائیڈ شائن ڈینٹل کلینک لنک سلمان              </v>
      </c>
      <c r="O9" s="2151"/>
      <c r="P9" s="2151"/>
      <c r="Q9" s="2151"/>
      <c r="R9" s="2151"/>
      <c r="S9" s="2151"/>
      <c r="T9" s="2151"/>
      <c r="U9" s="2151"/>
      <c r="V9" s="2151"/>
      <c r="W9" s="2151"/>
      <c r="X9" s="2151"/>
      <c r="Y9" s="2172" t="s">
        <v>580</v>
      </c>
      <c r="Z9" s="2142" t="s">
        <v>28</v>
      </c>
      <c r="AA9" s="2143" t="s">
        <v>34</v>
      </c>
      <c r="AB9" s="2165" t="s">
        <v>1713</v>
      </c>
      <c r="AC9" s="2138">
        <v>53</v>
      </c>
    </row>
    <row r="10" spans="1:29" ht="86.1" customHeight="1">
      <c r="A10" s="2110"/>
      <c r="B10" s="2112"/>
      <c r="C10" s="2115"/>
      <c r="D10" s="2112"/>
      <c r="E10" s="2112"/>
      <c r="F10" s="2112"/>
      <c r="G10" s="2117"/>
      <c r="H10" s="2117"/>
      <c r="I10" s="2152"/>
      <c r="J10" s="2152"/>
      <c r="K10" s="2117"/>
      <c r="L10" s="2135"/>
      <c r="M10" s="2117"/>
      <c r="N10" s="2151"/>
      <c r="O10" s="2151"/>
      <c r="P10" s="2151"/>
      <c r="Q10" s="2151"/>
      <c r="R10" s="2151"/>
      <c r="S10" s="2151"/>
      <c r="T10" s="2151"/>
      <c r="U10" s="2151"/>
      <c r="V10" s="2151"/>
      <c r="W10" s="2151"/>
      <c r="X10" s="2151"/>
      <c r="Y10" s="2101"/>
      <c r="Z10" s="2126"/>
      <c r="AA10" s="2122"/>
      <c r="AB10" s="2166"/>
      <c r="AC10" s="2139"/>
    </row>
    <row r="11" spans="1:29" ht="36.6" customHeight="1" thickBot="1">
      <c r="A11" s="2110"/>
      <c r="B11" s="2112"/>
      <c r="C11" s="2115"/>
      <c r="D11" s="2112"/>
      <c r="E11" s="2112"/>
      <c r="F11" s="2112"/>
      <c r="G11" s="2117"/>
      <c r="H11" s="2117"/>
      <c r="I11" s="2152"/>
      <c r="J11" s="2152"/>
      <c r="K11" s="2117"/>
      <c r="L11" s="2136"/>
      <c r="M11" s="2117"/>
      <c r="N11" s="2137" t="s">
        <v>1779</v>
      </c>
      <c r="O11" s="2137"/>
      <c r="P11" s="2125" t="s">
        <v>478</v>
      </c>
      <c r="Q11" s="2125"/>
      <c r="R11" s="2125"/>
      <c r="S11" s="2125"/>
      <c r="T11" s="2137" t="s">
        <v>1714</v>
      </c>
      <c r="U11" s="2137"/>
      <c r="V11" s="2137"/>
      <c r="W11" s="2105" t="s">
        <v>480</v>
      </c>
      <c r="X11" s="2105"/>
      <c r="Y11" s="2101"/>
      <c r="Z11" s="2126"/>
      <c r="AA11" s="2123"/>
      <c r="AB11" s="2167"/>
      <c r="AC11" s="2139"/>
    </row>
    <row r="12" spans="1:29" ht="48.75" customHeight="1" thickBot="1">
      <c r="A12" s="2110">
        <v>0</v>
      </c>
      <c r="B12" s="2112">
        <v>0</v>
      </c>
      <c r="C12" s="2114">
        <v>33</v>
      </c>
      <c r="D12" s="2116">
        <f>F12+G12</f>
        <v>33</v>
      </c>
      <c r="E12" s="2116"/>
      <c r="F12" s="2112">
        <v>29</v>
      </c>
      <c r="G12" s="2117">
        <v>4</v>
      </c>
      <c r="H12" s="2117"/>
      <c r="I12" s="2152">
        <v>0</v>
      </c>
      <c r="J12" s="2152"/>
      <c r="K12" s="2145">
        <v>76</v>
      </c>
      <c r="L12" s="2093" t="s">
        <v>1783</v>
      </c>
      <c r="M12" s="2117" t="s">
        <v>134</v>
      </c>
      <c r="N12" s="2151" t="str">
        <f>'Team Hamlet 53'!O10</f>
        <v xml:space="preserve">محمد علی کے گھر  سے شروع ،راو  احمد علی سے سمیع اللہ کے گھر تک  قائد اعظم بلاک لنک اے سائیڈ مین سٹریٹ لنک،   فلٹر واٹر والا لنک، قائد اعظم بلاک لنک  بی سائیڈ ڈی ایس پی سیف اللہ خٹک کہ گھر کا لنک، ٹینکی والا لنک، پارک کہ سامنے والا لنک ، کلمہ چوک والا لنک، مارکیٹ بیوٹی پارلر  والا لنک معروف کے گھر تک          </v>
      </c>
      <c r="O12" s="2151"/>
      <c r="P12" s="2151"/>
      <c r="Q12" s="2151"/>
      <c r="R12" s="2151"/>
      <c r="S12" s="2151"/>
      <c r="T12" s="2151"/>
      <c r="U12" s="2151"/>
      <c r="V12" s="2151"/>
      <c r="W12" s="2151"/>
      <c r="X12" s="2151"/>
      <c r="Y12" s="2101" t="s">
        <v>580</v>
      </c>
      <c r="Z12" s="2126" t="s">
        <v>30</v>
      </c>
      <c r="AA12" s="2168" t="s">
        <v>1759</v>
      </c>
      <c r="AB12" s="2169"/>
      <c r="AC12" s="2139"/>
    </row>
    <row r="13" spans="1:29" ht="81.95" customHeight="1">
      <c r="A13" s="2110"/>
      <c r="B13" s="2112"/>
      <c r="C13" s="2115"/>
      <c r="D13" s="2112"/>
      <c r="E13" s="2112"/>
      <c r="F13" s="2112"/>
      <c r="G13" s="2117"/>
      <c r="H13" s="2117"/>
      <c r="I13" s="2152"/>
      <c r="J13" s="2152"/>
      <c r="K13" s="2117"/>
      <c r="L13" s="2135"/>
      <c r="M13" s="2117"/>
      <c r="N13" s="2151"/>
      <c r="O13" s="2151"/>
      <c r="P13" s="2151"/>
      <c r="Q13" s="2151"/>
      <c r="R13" s="2151"/>
      <c r="S13" s="2151"/>
      <c r="T13" s="2151"/>
      <c r="U13" s="2151"/>
      <c r="V13" s="2151"/>
      <c r="W13" s="2151"/>
      <c r="X13" s="2151"/>
      <c r="Y13" s="2101"/>
      <c r="Z13" s="2126"/>
      <c r="AA13" s="2119" t="s">
        <v>34</v>
      </c>
      <c r="AB13" s="2007" t="s">
        <v>1760</v>
      </c>
      <c r="AC13" s="2139"/>
    </row>
    <row r="14" spans="1:29" ht="37.5" customHeight="1" thickBot="1">
      <c r="A14" s="2110"/>
      <c r="B14" s="2112"/>
      <c r="C14" s="2115"/>
      <c r="D14" s="2112"/>
      <c r="E14" s="2112"/>
      <c r="F14" s="2112"/>
      <c r="G14" s="2117"/>
      <c r="H14" s="2117"/>
      <c r="I14" s="2152"/>
      <c r="J14" s="2152"/>
      <c r="K14" s="2117"/>
      <c r="L14" s="2136"/>
      <c r="M14" s="2117"/>
      <c r="N14" s="2125" t="s">
        <v>1782</v>
      </c>
      <c r="O14" s="2125"/>
      <c r="P14" s="2125" t="s">
        <v>478</v>
      </c>
      <c r="Q14" s="2125"/>
      <c r="R14" s="2125"/>
      <c r="S14" s="2125"/>
      <c r="T14" s="2159" t="s">
        <v>1781</v>
      </c>
      <c r="U14" s="2160"/>
      <c r="V14" s="2161"/>
      <c r="W14" s="2105" t="s">
        <v>480</v>
      </c>
      <c r="X14" s="2105"/>
      <c r="Y14" s="2101"/>
      <c r="Z14" s="2126"/>
      <c r="AA14" s="2120"/>
      <c r="AB14" s="2122"/>
      <c r="AC14" s="2139"/>
    </row>
    <row r="15" spans="1:29" ht="20.25" customHeight="1">
      <c r="A15" s="2110">
        <v>0</v>
      </c>
      <c r="B15" s="2112">
        <v>5</v>
      </c>
      <c r="C15" s="2114">
        <f>D15</f>
        <v>35</v>
      </c>
      <c r="D15" s="2116">
        <f>F15+G15</f>
        <v>35</v>
      </c>
      <c r="E15" s="2116"/>
      <c r="F15" s="2112">
        <v>30</v>
      </c>
      <c r="G15" s="2117">
        <v>5</v>
      </c>
      <c r="H15" s="2117"/>
      <c r="I15" s="2152">
        <v>0</v>
      </c>
      <c r="J15" s="2152"/>
      <c r="K15" s="2145">
        <v>73</v>
      </c>
      <c r="L15" s="2093" t="s">
        <v>1785</v>
      </c>
      <c r="M15" s="2117" t="s">
        <v>134</v>
      </c>
      <c r="N15" s="2124" t="str">
        <f>'Team Hamlet 53'!O28</f>
        <v xml:space="preserve">منسوب کے گھر سے شروع منصوب کے گھر کا لنک  ، نیلی کوٹھی والا لنک  کلمہ چوک کے ساتھ والا لنک، مین ایم ڈی اے روڈ لنک ، بینک والا لنک  ایم ڈی اے گیٹ  والا لنک ۔ گیٹ سے بی سی ایچ لنک،جاوید    کے گھر تک             </v>
      </c>
      <c r="O15" s="2124"/>
      <c r="P15" s="2124"/>
      <c r="Q15" s="2124"/>
      <c r="R15" s="2124"/>
      <c r="S15" s="2124"/>
      <c r="T15" s="2124"/>
      <c r="U15" s="2124"/>
      <c r="V15" s="2124"/>
      <c r="W15" s="2124"/>
      <c r="X15" s="2124"/>
      <c r="Y15" s="2101" t="s">
        <v>580</v>
      </c>
      <c r="Z15" s="2126" t="s">
        <v>31</v>
      </c>
      <c r="AA15" s="2121"/>
      <c r="AB15" s="2123"/>
      <c r="AC15" s="2139"/>
    </row>
    <row r="16" spans="1:29" ht="54" customHeight="1">
      <c r="A16" s="2110"/>
      <c r="B16" s="2112"/>
      <c r="C16" s="2115"/>
      <c r="D16" s="2112"/>
      <c r="E16" s="2112"/>
      <c r="F16" s="2112"/>
      <c r="G16" s="2117"/>
      <c r="H16" s="2117"/>
      <c r="I16" s="2152"/>
      <c r="J16" s="2152"/>
      <c r="K16" s="2117"/>
      <c r="L16" s="2135"/>
      <c r="M16" s="2117"/>
      <c r="N16" s="2124"/>
      <c r="O16" s="2124"/>
      <c r="P16" s="2124"/>
      <c r="Q16" s="2124"/>
      <c r="R16" s="2124"/>
      <c r="S16" s="2124"/>
      <c r="T16" s="2124"/>
      <c r="U16" s="2124"/>
      <c r="V16" s="2124"/>
      <c r="W16" s="2124"/>
      <c r="X16" s="2124"/>
      <c r="Y16" s="2101"/>
      <c r="Z16" s="2126"/>
      <c r="AA16" s="2162" t="s">
        <v>1715</v>
      </c>
      <c r="AB16" s="2162"/>
      <c r="AC16" s="2140"/>
    </row>
    <row r="17" spans="1:29" s="794" customFormat="1" ht="39.75" customHeight="1" thickBot="1">
      <c r="A17" s="2111"/>
      <c r="B17" s="2113"/>
      <c r="C17" s="2115"/>
      <c r="D17" s="2112"/>
      <c r="E17" s="2112"/>
      <c r="F17" s="2113"/>
      <c r="G17" s="2118"/>
      <c r="H17" s="2118"/>
      <c r="I17" s="2163"/>
      <c r="J17" s="2163"/>
      <c r="K17" s="2117"/>
      <c r="L17" s="2164"/>
      <c r="M17" s="2118"/>
      <c r="N17" s="2141" t="s">
        <v>1716</v>
      </c>
      <c r="O17" s="2141"/>
      <c r="P17" s="2151" t="s">
        <v>478</v>
      </c>
      <c r="Q17" s="2151"/>
      <c r="R17" s="2151"/>
      <c r="S17" s="2151"/>
      <c r="T17" s="2156" t="s">
        <v>1784</v>
      </c>
      <c r="U17" s="2157"/>
      <c r="V17" s="2158"/>
      <c r="W17" s="2105" t="s">
        <v>480</v>
      </c>
      <c r="X17" s="2105"/>
      <c r="Y17" s="2102"/>
      <c r="Z17" s="2127"/>
      <c r="AA17" s="2129" t="s">
        <v>1034</v>
      </c>
      <c r="AB17" s="2130"/>
      <c r="AC17" s="2131"/>
    </row>
    <row r="18" spans="1:29" s="794" customFormat="1" ht="36" customHeight="1" thickBot="1">
      <c r="A18" s="797">
        <v>0</v>
      </c>
      <c r="B18" s="798">
        <f>B9+B12+B15</f>
        <v>6</v>
      </c>
      <c r="C18" s="799">
        <v>92</v>
      </c>
      <c r="D18" s="2106">
        <f>SUM(D9:D17)</f>
        <v>92</v>
      </c>
      <c r="E18" s="2106"/>
      <c r="F18" s="798">
        <f>SUM(F9:F17)</f>
        <v>77</v>
      </c>
      <c r="G18" s="2107">
        <f>SUM(G9:G17)</f>
        <v>15</v>
      </c>
      <c r="H18" s="2107"/>
      <c r="I18" s="2107">
        <v>0</v>
      </c>
      <c r="J18" s="2107"/>
      <c r="K18" s="800">
        <f>SUM(K9:K17)</f>
        <v>222</v>
      </c>
      <c r="L18" s="800"/>
      <c r="M18" s="801" t="s">
        <v>1717</v>
      </c>
      <c r="N18" s="801" t="s">
        <v>1718</v>
      </c>
      <c r="O18" s="2108" t="s">
        <v>78</v>
      </c>
      <c r="P18" s="2108"/>
      <c r="Q18" s="2108">
        <v>15</v>
      </c>
      <c r="R18" s="2108"/>
      <c r="S18" s="2108" t="s">
        <v>77</v>
      </c>
      <c r="T18" s="2108"/>
      <c r="U18" s="2108"/>
      <c r="V18" s="801">
        <f>ROUNDUP(C18/20,0)</f>
        <v>5</v>
      </c>
      <c r="W18" s="801" t="s">
        <v>76</v>
      </c>
      <c r="X18" s="801">
        <v>2</v>
      </c>
      <c r="Y18" s="801" t="s">
        <v>75</v>
      </c>
      <c r="Z18" s="801"/>
      <c r="AA18" s="2132"/>
      <c r="AB18" s="2133"/>
      <c r="AC18" s="2134"/>
    </row>
    <row r="19" spans="1:29" s="794" customFormat="1" ht="68.25" customHeight="1">
      <c r="A19" s="1885" t="s">
        <v>695</v>
      </c>
      <c r="B19" s="1886"/>
      <c r="C19" s="1886"/>
      <c r="D19" s="1887" t="s">
        <v>696</v>
      </c>
      <c r="E19" s="1886"/>
      <c r="F19" s="1886"/>
      <c r="G19" s="1886"/>
      <c r="H19" s="1886"/>
      <c r="I19" s="1886"/>
      <c r="J19" s="1886"/>
      <c r="K19" s="1886"/>
      <c r="L19" s="1887" t="s">
        <v>697</v>
      </c>
      <c r="M19" s="1886"/>
      <c r="N19" s="1886"/>
      <c r="O19" s="1886"/>
      <c r="P19" s="1886"/>
      <c r="Q19" s="1886"/>
      <c r="R19" s="1886"/>
      <c r="S19" s="1886"/>
      <c r="T19" s="1886"/>
      <c r="U19" s="1886"/>
      <c r="V19" s="1886"/>
      <c r="W19" s="1887" t="s">
        <v>698</v>
      </c>
      <c r="X19" s="1886"/>
      <c r="Y19" s="1886"/>
      <c r="Z19" s="1886"/>
      <c r="AA19" s="1886"/>
      <c r="AB19" s="1886"/>
      <c r="AC19" s="1888"/>
    </row>
    <row r="20" spans="1:29" s="794" customFormat="1" ht="102.95" customHeight="1" thickBot="1">
      <c r="A20" s="1889" t="s">
        <v>42</v>
      </c>
      <c r="B20" s="1890"/>
      <c r="C20" s="1890"/>
      <c r="D20" s="1890"/>
      <c r="E20" s="1890"/>
      <c r="F20" s="1890"/>
      <c r="G20" s="1890"/>
      <c r="H20" s="1890"/>
      <c r="I20" s="1890"/>
      <c r="J20" s="1890"/>
      <c r="K20" s="1891"/>
      <c r="L20" s="578"/>
      <c r="M20" s="578"/>
      <c r="N20" s="1892" t="s">
        <v>699</v>
      </c>
      <c r="O20" s="1893"/>
      <c r="P20" s="1893"/>
      <c r="Q20" s="1893"/>
      <c r="R20" s="1893"/>
      <c r="S20" s="1893"/>
      <c r="T20" s="1893"/>
      <c r="U20" s="1893"/>
      <c r="V20" s="1893"/>
      <c r="W20" s="1893"/>
      <c r="X20" s="1893"/>
      <c r="Y20" s="1893"/>
      <c r="Z20" s="1893"/>
      <c r="AA20" s="1893"/>
      <c r="AB20" s="1893"/>
      <c r="AC20" s="1894"/>
    </row>
    <row r="21" spans="1:29" s="794" customFormat="1" ht="8.25" hidden="1" customHeight="1">
      <c r="A21" s="796"/>
      <c r="B21" s="796"/>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row>
    <row r="22" spans="1:29" s="794" customFormat="1" ht="0.75" customHeight="1">
      <c r="A22" s="2148">
        <v>0</v>
      </c>
      <c r="B22" s="2116">
        <v>4</v>
      </c>
      <c r="C22" s="2114">
        <f>D22</f>
        <v>48</v>
      </c>
      <c r="D22" s="2116">
        <f>F22+G22</f>
        <v>48</v>
      </c>
      <c r="E22" s="2116"/>
      <c r="F22" s="2116">
        <v>43</v>
      </c>
      <c r="G22" s="2145">
        <v>5</v>
      </c>
      <c r="H22" s="2145"/>
      <c r="I22" s="2145">
        <v>0</v>
      </c>
      <c r="J22" s="2116"/>
      <c r="K22" s="2145">
        <v>85</v>
      </c>
      <c r="L22" s="2146" t="s">
        <v>1719</v>
      </c>
      <c r="M22" s="2145" t="s">
        <v>134</v>
      </c>
      <c r="N22" s="2151" t="str">
        <f>'Team Hamlet 54'!O7</f>
        <v xml:space="preserve"> مشتاق احمد کے گھر سے شروع ، قائد ملت لنک ون، لنک ٹو، لنک تھری، لنک پیر بخش کا ڈیرہ  نیو مسجد، نیو مسجد والا لنک  ۔طاہرکے گھر تک               </v>
      </c>
      <c r="O22" s="2151"/>
      <c r="P22" s="2151"/>
      <c r="Q22" s="2151"/>
      <c r="R22" s="2151"/>
      <c r="S22" s="2151"/>
      <c r="T22" s="2151"/>
      <c r="U22" s="2151"/>
      <c r="V22" s="2151"/>
      <c r="W22" s="2151"/>
      <c r="X22" s="2151"/>
      <c r="Y22" s="2147" t="s">
        <v>580</v>
      </c>
      <c r="Z22" s="2142" t="s">
        <v>28</v>
      </c>
      <c r="AA22" s="2143" t="s">
        <v>34</v>
      </c>
      <c r="AB22" s="2007" t="s">
        <v>1761</v>
      </c>
      <c r="AC22" s="2138">
        <v>54</v>
      </c>
    </row>
    <row r="23" spans="1:29" s="802" customFormat="1" ht="108.75" customHeight="1">
      <c r="A23" s="2110"/>
      <c r="B23" s="2112"/>
      <c r="C23" s="2115"/>
      <c r="D23" s="2112"/>
      <c r="E23" s="2112"/>
      <c r="F23" s="2112"/>
      <c r="G23" s="2117"/>
      <c r="H23" s="2117"/>
      <c r="I23" s="2112"/>
      <c r="J23" s="2112"/>
      <c r="K23" s="2117"/>
      <c r="L23" s="2117"/>
      <c r="M23" s="2117"/>
      <c r="N23" s="2151"/>
      <c r="O23" s="2151"/>
      <c r="P23" s="2151"/>
      <c r="Q23" s="2151"/>
      <c r="R23" s="2151"/>
      <c r="S23" s="2151"/>
      <c r="T23" s="2151"/>
      <c r="U23" s="2151"/>
      <c r="V23" s="2151"/>
      <c r="W23" s="2151"/>
      <c r="X23" s="2151"/>
      <c r="Y23" s="2101"/>
      <c r="Z23" s="2126"/>
      <c r="AA23" s="2122"/>
      <c r="AB23" s="2122"/>
      <c r="AC23" s="2139"/>
    </row>
    <row r="24" spans="1:29" s="794" customFormat="1" ht="53.1" customHeight="1" thickBot="1">
      <c r="A24" s="2110"/>
      <c r="B24" s="2112"/>
      <c r="C24" s="2115"/>
      <c r="D24" s="2112"/>
      <c r="E24" s="2112"/>
      <c r="F24" s="2112"/>
      <c r="G24" s="2117"/>
      <c r="H24" s="2117"/>
      <c r="I24" s="2112"/>
      <c r="J24" s="2112"/>
      <c r="K24" s="2117"/>
      <c r="L24" s="2117"/>
      <c r="M24" s="2117"/>
      <c r="N24" s="2104" t="s">
        <v>1720</v>
      </c>
      <c r="O24" s="2104"/>
      <c r="P24" s="2105" t="s">
        <v>478</v>
      </c>
      <c r="Q24" s="2105"/>
      <c r="R24" s="2105"/>
      <c r="S24" s="2105"/>
      <c r="T24" s="2141" t="s">
        <v>1721</v>
      </c>
      <c r="U24" s="2141"/>
      <c r="V24" s="2141"/>
      <c r="W24" s="2153" t="s">
        <v>480</v>
      </c>
      <c r="X24" s="2153"/>
      <c r="Y24" s="2101"/>
      <c r="Z24" s="2126"/>
      <c r="AA24" s="2123"/>
      <c r="AB24" s="2123"/>
      <c r="AC24" s="2139"/>
    </row>
    <row r="25" spans="1:29" s="794" customFormat="1" ht="107.25" customHeight="1" thickBot="1">
      <c r="A25" s="2110">
        <v>0</v>
      </c>
      <c r="B25" s="2112">
        <v>1</v>
      </c>
      <c r="C25" s="2114">
        <f>D25</f>
        <v>43</v>
      </c>
      <c r="D25" s="2112">
        <f>F25+G25</f>
        <v>43</v>
      </c>
      <c r="E25" s="2112"/>
      <c r="F25" s="2112">
        <v>34</v>
      </c>
      <c r="G25" s="2117">
        <v>9</v>
      </c>
      <c r="H25" s="2117"/>
      <c r="I25" s="2152">
        <v>0</v>
      </c>
      <c r="J25" s="2152"/>
      <c r="K25" s="2145">
        <v>83</v>
      </c>
      <c r="L25" s="2141" t="s">
        <v>1722</v>
      </c>
      <c r="M25" s="2117" t="s">
        <v>134</v>
      </c>
      <c r="N25" s="2137" t="str">
        <f>'Team Hamlet 54'!O10</f>
        <v xml:space="preserve">عامر کے گھر سے شروع  مسجد والی لین     ڈیرے کے سامنے والا لنک    ای بلاک کے گیٹ کی طرف جاتے ہوئے   گیٹ سے شیڈ تک      پارک لنک ون    پارک لنک ٹو    پارک لنک تھری شاہد کئے گھر تک             </v>
      </c>
      <c r="O25" s="2137"/>
      <c r="P25" s="2137"/>
      <c r="Q25" s="2137"/>
      <c r="R25" s="2137"/>
      <c r="S25" s="2137"/>
      <c r="T25" s="2137"/>
      <c r="U25" s="2137"/>
      <c r="V25" s="2137"/>
      <c r="W25" s="2137"/>
      <c r="X25" s="2137"/>
      <c r="Y25" s="2101" t="s">
        <v>597</v>
      </c>
      <c r="Z25" s="2126" t="s">
        <v>30</v>
      </c>
      <c r="AA25" s="2154" t="s">
        <v>1762</v>
      </c>
      <c r="AB25" s="2155"/>
      <c r="AC25" s="2139"/>
    </row>
    <row r="26" spans="1:29" s="794" customFormat="1" ht="45.75" customHeight="1">
      <c r="A26" s="2110"/>
      <c r="B26" s="2112"/>
      <c r="C26" s="2115"/>
      <c r="D26" s="2112"/>
      <c r="E26" s="2112"/>
      <c r="F26" s="2112"/>
      <c r="G26" s="2117"/>
      <c r="H26" s="2117"/>
      <c r="I26" s="2152"/>
      <c r="J26" s="2152"/>
      <c r="K26" s="2117"/>
      <c r="L26" s="2117"/>
      <c r="M26" s="2117"/>
      <c r="N26" s="2137"/>
      <c r="O26" s="2137"/>
      <c r="P26" s="2137"/>
      <c r="Q26" s="2137"/>
      <c r="R26" s="2137"/>
      <c r="S26" s="2137"/>
      <c r="T26" s="2137"/>
      <c r="U26" s="2137"/>
      <c r="V26" s="2137"/>
      <c r="W26" s="2137"/>
      <c r="X26" s="2137"/>
      <c r="Y26" s="2101"/>
      <c r="Z26" s="2126"/>
      <c r="AA26" s="2119" t="s">
        <v>34</v>
      </c>
      <c r="AB26" s="2007" t="s">
        <v>1763</v>
      </c>
      <c r="AC26" s="2139"/>
    </row>
    <row r="27" spans="1:29" s="794" customFormat="1" ht="44.25" customHeight="1" thickBot="1">
      <c r="A27" s="2110"/>
      <c r="B27" s="2112"/>
      <c r="C27" s="2115"/>
      <c r="D27" s="2112"/>
      <c r="E27" s="2112"/>
      <c r="F27" s="2112"/>
      <c r="G27" s="2117"/>
      <c r="H27" s="2117"/>
      <c r="I27" s="2152"/>
      <c r="J27" s="2152"/>
      <c r="K27" s="2117"/>
      <c r="L27" s="2117"/>
      <c r="M27" s="2117"/>
      <c r="N27" s="2151" t="s">
        <v>1723</v>
      </c>
      <c r="O27" s="2151"/>
      <c r="P27" s="2105" t="s">
        <v>478</v>
      </c>
      <c r="Q27" s="2105"/>
      <c r="R27" s="2105"/>
      <c r="S27" s="2105"/>
      <c r="T27" s="2098" t="s">
        <v>323</v>
      </c>
      <c r="U27" s="2099"/>
      <c r="V27" s="2100"/>
      <c r="W27" s="2105" t="s">
        <v>480</v>
      </c>
      <c r="X27" s="2105"/>
      <c r="Y27" s="2101"/>
      <c r="Z27" s="2126"/>
      <c r="AA27" s="2120"/>
      <c r="AB27" s="2122"/>
      <c r="AC27" s="2139"/>
    </row>
    <row r="28" spans="1:29" s="794" customFormat="1" ht="20.25" customHeight="1">
      <c r="A28" s="2110">
        <v>0</v>
      </c>
      <c r="B28" s="2112">
        <v>5</v>
      </c>
      <c r="C28" s="2114">
        <f>D28</f>
        <v>36</v>
      </c>
      <c r="D28" s="2112">
        <f>F28+G28</f>
        <v>36</v>
      </c>
      <c r="E28" s="2112"/>
      <c r="F28" s="2112">
        <v>27</v>
      </c>
      <c r="G28" s="2117">
        <v>9</v>
      </c>
      <c r="H28" s="2117"/>
      <c r="I28" s="2112">
        <v>0</v>
      </c>
      <c r="J28" s="2112"/>
      <c r="K28" s="2145">
        <v>78</v>
      </c>
      <c r="L28" s="2141" t="s">
        <v>1724</v>
      </c>
      <c r="M28" s="2117" t="s">
        <v>134</v>
      </c>
      <c r="N28" s="2137" t="str">
        <f>'Team Hamlet 54'!O28</f>
        <v xml:space="preserve">افتخار کے گھر سے گول چوک تک    ڈاکٹر رمیض لیفٹ سائیڈ  ڈاکٹر رمیض رائیٹ سائیڈ  رانا سرور کے گھر تک                 </v>
      </c>
      <c r="O28" s="2137"/>
      <c r="P28" s="2137"/>
      <c r="Q28" s="2137"/>
      <c r="R28" s="2137"/>
      <c r="S28" s="2137"/>
      <c r="T28" s="2137"/>
      <c r="U28" s="2137"/>
      <c r="V28" s="2137"/>
      <c r="W28" s="2137"/>
      <c r="X28" s="2137"/>
      <c r="Y28" s="2101" t="s">
        <v>613</v>
      </c>
      <c r="Z28" s="2126" t="s">
        <v>31</v>
      </c>
      <c r="AA28" s="2121"/>
      <c r="AB28" s="2123"/>
      <c r="AC28" s="2139"/>
    </row>
    <row r="29" spans="1:29" s="794" customFormat="1" ht="54" customHeight="1">
      <c r="A29" s="2110"/>
      <c r="B29" s="2112"/>
      <c r="C29" s="2115"/>
      <c r="D29" s="2112"/>
      <c r="E29" s="2112"/>
      <c r="F29" s="2112"/>
      <c r="G29" s="2117"/>
      <c r="H29" s="2117"/>
      <c r="I29" s="2112"/>
      <c r="J29" s="2112"/>
      <c r="K29" s="2117"/>
      <c r="L29" s="2117"/>
      <c r="M29" s="2117"/>
      <c r="N29" s="2137"/>
      <c r="O29" s="2137"/>
      <c r="P29" s="2137"/>
      <c r="Q29" s="2137"/>
      <c r="R29" s="2137"/>
      <c r="S29" s="2137"/>
      <c r="T29" s="2137"/>
      <c r="U29" s="2137"/>
      <c r="V29" s="2137"/>
      <c r="W29" s="2137"/>
      <c r="X29" s="2137"/>
      <c r="Y29" s="2101"/>
      <c r="Z29" s="2126"/>
      <c r="AA29" s="2128" t="s">
        <v>1764</v>
      </c>
      <c r="AB29" s="2128"/>
      <c r="AC29" s="2140"/>
    </row>
    <row r="30" spans="1:29" s="794" customFormat="1" ht="46.5" customHeight="1" thickBot="1">
      <c r="A30" s="2111"/>
      <c r="B30" s="2113"/>
      <c r="C30" s="2115"/>
      <c r="D30" s="2112"/>
      <c r="E30" s="2112"/>
      <c r="F30" s="2113"/>
      <c r="G30" s="2118"/>
      <c r="H30" s="2118"/>
      <c r="I30" s="2113"/>
      <c r="J30" s="2113"/>
      <c r="K30" s="2117"/>
      <c r="L30" s="2118"/>
      <c r="M30" s="2118"/>
      <c r="N30" s="2137" t="s">
        <v>1725</v>
      </c>
      <c r="O30" s="2137"/>
      <c r="P30" s="2105" t="s">
        <v>478</v>
      </c>
      <c r="Q30" s="2105"/>
      <c r="R30" s="2105"/>
      <c r="S30" s="2105"/>
      <c r="T30" s="1953" t="s">
        <v>1726</v>
      </c>
      <c r="U30" s="2149"/>
      <c r="V30" s="2150"/>
      <c r="W30" s="2105" t="s">
        <v>480</v>
      </c>
      <c r="X30" s="2105"/>
      <c r="Y30" s="2102"/>
      <c r="Z30" s="2127"/>
      <c r="AA30" s="2129" t="s">
        <v>1034</v>
      </c>
      <c r="AB30" s="2130"/>
      <c r="AC30" s="2131"/>
    </row>
    <row r="31" spans="1:29" s="794" customFormat="1" ht="50.45" customHeight="1" thickBot="1">
      <c r="A31" s="797">
        <v>0</v>
      </c>
      <c r="B31" s="798">
        <f>B22+B25+B28</f>
        <v>10</v>
      </c>
      <c r="C31" s="799">
        <f>SUM(C22:C30)</f>
        <v>127</v>
      </c>
      <c r="D31" s="2106">
        <f>SUM(D22:D30)</f>
        <v>127</v>
      </c>
      <c r="E31" s="2106"/>
      <c r="F31" s="798">
        <f>SUM(F22:F30)</f>
        <v>104</v>
      </c>
      <c r="G31" s="2107">
        <f>SUM(G22:G30)</f>
        <v>23</v>
      </c>
      <c r="H31" s="2107"/>
      <c r="I31" s="2107">
        <v>0</v>
      </c>
      <c r="J31" s="2107"/>
      <c r="K31" s="800">
        <f>SUM(K22:K30)</f>
        <v>246</v>
      </c>
      <c r="L31" s="800"/>
      <c r="M31" s="801" t="s">
        <v>1717</v>
      </c>
      <c r="N31" s="801" t="s">
        <v>1718</v>
      </c>
      <c r="O31" s="2108" t="s">
        <v>78</v>
      </c>
      <c r="P31" s="2108"/>
      <c r="Q31" s="2108">
        <v>15</v>
      </c>
      <c r="R31" s="2108"/>
      <c r="S31" s="2108" t="s">
        <v>77</v>
      </c>
      <c r="T31" s="2108"/>
      <c r="U31" s="2108"/>
      <c r="V31" s="801">
        <f>ROUNDUP(C31/20,0)</f>
        <v>7</v>
      </c>
      <c r="W31" s="801" t="s">
        <v>76</v>
      </c>
      <c r="X31" s="801">
        <v>2</v>
      </c>
      <c r="Y31" s="801" t="s">
        <v>75</v>
      </c>
      <c r="Z31" s="801"/>
      <c r="AA31" s="2132"/>
      <c r="AB31" s="2133"/>
      <c r="AC31" s="2134"/>
    </row>
    <row r="32" spans="1:29" s="794" customFormat="1" ht="68.25" customHeight="1">
      <c r="A32" s="1885" t="s">
        <v>695</v>
      </c>
      <c r="B32" s="1886"/>
      <c r="C32" s="1886"/>
      <c r="D32" s="1887" t="s">
        <v>696</v>
      </c>
      <c r="E32" s="1886"/>
      <c r="F32" s="1886"/>
      <c r="G32" s="1886"/>
      <c r="H32" s="1886"/>
      <c r="I32" s="1886"/>
      <c r="J32" s="1886"/>
      <c r="K32" s="1886"/>
      <c r="L32" s="1887" t="s">
        <v>697</v>
      </c>
      <c r="M32" s="1886"/>
      <c r="N32" s="1886"/>
      <c r="O32" s="1886"/>
      <c r="P32" s="1886"/>
      <c r="Q32" s="1886"/>
      <c r="R32" s="1886"/>
      <c r="S32" s="1886"/>
      <c r="T32" s="1886"/>
      <c r="U32" s="1886"/>
      <c r="V32" s="1886"/>
      <c r="W32" s="1887" t="s">
        <v>698</v>
      </c>
      <c r="X32" s="1886"/>
      <c r="Y32" s="1886"/>
      <c r="Z32" s="1886"/>
      <c r="AA32" s="1886"/>
      <c r="AB32" s="1886"/>
      <c r="AC32" s="1888"/>
    </row>
    <row r="33" spans="1:29" s="794" customFormat="1" ht="99.95" customHeight="1" thickBot="1">
      <c r="A33" s="1889" t="s">
        <v>42</v>
      </c>
      <c r="B33" s="1890"/>
      <c r="C33" s="1890"/>
      <c r="D33" s="1890"/>
      <c r="E33" s="1890"/>
      <c r="F33" s="1890"/>
      <c r="G33" s="1890"/>
      <c r="H33" s="1890"/>
      <c r="I33" s="1890"/>
      <c r="J33" s="1890"/>
      <c r="K33" s="1891"/>
      <c r="L33" s="578"/>
      <c r="M33" s="578"/>
      <c r="N33" s="1892" t="s">
        <v>699</v>
      </c>
      <c r="O33" s="1893"/>
      <c r="P33" s="1893"/>
      <c r="Q33" s="1893"/>
      <c r="R33" s="1893"/>
      <c r="S33" s="1893"/>
      <c r="T33" s="1893"/>
      <c r="U33" s="1893"/>
      <c r="V33" s="1893"/>
      <c r="W33" s="1893"/>
      <c r="X33" s="1893"/>
      <c r="Y33" s="1893"/>
      <c r="Z33" s="1893"/>
      <c r="AA33" s="1893"/>
      <c r="AB33" s="1893"/>
      <c r="AC33" s="1894"/>
    </row>
    <row r="34" spans="1:29" s="794" customFormat="1" ht="0.75" customHeight="1" thickBot="1">
      <c r="A34" s="796"/>
      <c r="B34" s="796"/>
      <c r="C34" s="796"/>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row>
    <row r="35" spans="1:29" s="794" customFormat="1" ht="51.75" customHeight="1">
      <c r="A35" s="2148">
        <v>0</v>
      </c>
      <c r="B35" s="2116">
        <v>2</v>
      </c>
      <c r="C35" s="2114">
        <f>D35</f>
        <v>38</v>
      </c>
      <c r="D35" s="2116">
        <f>F35+G35</f>
        <v>38</v>
      </c>
      <c r="E35" s="2116"/>
      <c r="F35" s="2116">
        <v>31</v>
      </c>
      <c r="G35" s="2145">
        <v>7</v>
      </c>
      <c r="H35" s="2145"/>
      <c r="I35" s="2145">
        <v>0</v>
      </c>
      <c r="J35" s="2116"/>
      <c r="K35" s="2145">
        <v>75</v>
      </c>
      <c r="L35" s="2146" t="s">
        <v>1727</v>
      </c>
      <c r="M35" s="2145" t="s">
        <v>134</v>
      </c>
      <c r="N35" s="2137" t="str">
        <f>'Team Hamlet 55'!O7</f>
        <v xml:space="preserve">مصطفی کے گھر سے  شروع ایم ڈی اے دیوار کی طرف لنک مشرقی لنک ،  مغربی لنک 1، مغربی لنک2، مغربی لنک 3،  کنیز حسن لنک کنیز حسن کے گھر تک              </v>
      </c>
      <c r="O35" s="2137"/>
      <c r="P35" s="2137"/>
      <c r="Q35" s="2137"/>
      <c r="R35" s="2137"/>
      <c r="S35" s="2137"/>
      <c r="T35" s="2137"/>
      <c r="U35" s="2137"/>
      <c r="V35" s="2137"/>
      <c r="W35" s="2137"/>
      <c r="X35" s="2137"/>
      <c r="Y35" s="2147" t="s">
        <v>613</v>
      </c>
      <c r="Z35" s="2142" t="s">
        <v>28</v>
      </c>
      <c r="AA35" s="2143" t="s">
        <v>34</v>
      </c>
      <c r="AB35" s="2007" t="s">
        <v>1765</v>
      </c>
      <c r="AC35" s="2138">
        <v>55</v>
      </c>
    </row>
    <row r="36" spans="1:29" s="794" customFormat="1" ht="81" customHeight="1">
      <c r="A36" s="2110"/>
      <c r="B36" s="2112"/>
      <c r="C36" s="2115"/>
      <c r="D36" s="2112"/>
      <c r="E36" s="2112"/>
      <c r="F36" s="2112"/>
      <c r="G36" s="2117"/>
      <c r="H36" s="2117"/>
      <c r="I36" s="2112"/>
      <c r="J36" s="2112"/>
      <c r="K36" s="2117"/>
      <c r="L36" s="2117"/>
      <c r="M36" s="2117"/>
      <c r="N36" s="2137"/>
      <c r="O36" s="2137"/>
      <c r="P36" s="2137"/>
      <c r="Q36" s="2137"/>
      <c r="R36" s="2137"/>
      <c r="S36" s="2137"/>
      <c r="T36" s="2137"/>
      <c r="U36" s="2137"/>
      <c r="V36" s="2137"/>
      <c r="W36" s="2137"/>
      <c r="X36" s="2137"/>
      <c r="Y36" s="2101"/>
      <c r="Z36" s="2126"/>
      <c r="AA36" s="2122"/>
      <c r="AB36" s="2122"/>
      <c r="AC36" s="2139"/>
    </row>
    <row r="37" spans="1:29" s="794" customFormat="1" ht="36" customHeight="1" thickBot="1">
      <c r="A37" s="2110"/>
      <c r="B37" s="2112"/>
      <c r="C37" s="2115"/>
      <c r="D37" s="2112"/>
      <c r="E37" s="2112"/>
      <c r="F37" s="2112"/>
      <c r="G37" s="2117"/>
      <c r="H37" s="2117"/>
      <c r="I37" s="2112"/>
      <c r="J37" s="2112"/>
      <c r="K37" s="2117"/>
      <c r="L37" s="2117"/>
      <c r="M37" s="2117"/>
      <c r="N37" s="2141" t="s">
        <v>1727</v>
      </c>
      <c r="O37" s="2141"/>
      <c r="P37" s="2105" t="s">
        <v>478</v>
      </c>
      <c r="Q37" s="2105"/>
      <c r="R37" s="2105"/>
      <c r="S37" s="2105"/>
      <c r="T37" s="2103" t="s">
        <v>1728</v>
      </c>
      <c r="U37" s="2104"/>
      <c r="V37" s="2104"/>
      <c r="W37" s="2105" t="s">
        <v>480</v>
      </c>
      <c r="X37" s="2105"/>
      <c r="Y37" s="2101"/>
      <c r="Z37" s="2126"/>
      <c r="AA37" s="2123"/>
      <c r="AB37" s="2123"/>
      <c r="AC37" s="2139"/>
    </row>
    <row r="38" spans="1:29" s="794" customFormat="1" ht="36" customHeight="1" thickBot="1">
      <c r="A38" s="2110">
        <v>0</v>
      </c>
      <c r="B38" s="2112">
        <v>1</v>
      </c>
      <c r="C38" s="2114">
        <f t="shared" ref="C38" si="0">D38</f>
        <v>26</v>
      </c>
      <c r="D38" s="2116">
        <f>F38+G38</f>
        <v>26</v>
      </c>
      <c r="E38" s="2116"/>
      <c r="F38" s="2112">
        <v>21</v>
      </c>
      <c r="G38" s="2117">
        <v>5</v>
      </c>
      <c r="H38" s="2117"/>
      <c r="I38" s="2112">
        <v>0</v>
      </c>
      <c r="J38" s="2112"/>
      <c r="K38" s="2117">
        <v>70</v>
      </c>
      <c r="L38" s="2093" t="s">
        <v>1786</v>
      </c>
      <c r="M38" s="2117" t="s">
        <v>134</v>
      </c>
      <c r="N38" s="2137" t="str">
        <f>'Team Hamlet 55'!O10</f>
        <v xml:space="preserve"> شفیق کے گھر سے شروع  بائیں طرف ،  مشرقی لنک ، کلمہ لنک ،   پنسل والی گلی لنک ،   پارک  کے سامنے لنک،  عمیر لنک عمیر کے گھر تک              </v>
      </c>
      <c r="O38" s="2137"/>
      <c r="P38" s="2137"/>
      <c r="Q38" s="2137"/>
      <c r="R38" s="2137"/>
      <c r="S38" s="2137"/>
      <c r="T38" s="2137"/>
      <c r="U38" s="2137"/>
      <c r="V38" s="2137"/>
      <c r="W38" s="2137"/>
      <c r="X38" s="2137"/>
      <c r="Y38" s="2101" t="s">
        <v>613</v>
      </c>
      <c r="Z38" s="2126" t="s">
        <v>30</v>
      </c>
      <c r="AA38" s="2144" t="s">
        <v>36</v>
      </c>
      <c r="AB38" s="2144"/>
      <c r="AC38" s="2139"/>
    </row>
    <row r="39" spans="1:29" s="794" customFormat="1" ht="45.75" customHeight="1">
      <c r="A39" s="2110"/>
      <c r="B39" s="2112"/>
      <c r="C39" s="2115"/>
      <c r="D39" s="2112"/>
      <c r="E39" s="2112"/>
      <c r="F39" s="2112"/>
      <c r="G39" s="2117"/>
      <c r="H39" s="2117"/>
      <c r="I39" s="2112"/>
      <c r="J39" s="2112"/>
      <c r="K39" s="2117"/>
      <c r="L39" s="2135"/>
      <c r="M39" s="2117"/>
      <c r="N39" s="2137"/>
      <c r="O39" s="2137"/>
      <c r="P39" s="2137"/>
      <c r="Q39" s="2137"/>
      <c r="R39" s="2137"/>
      <c r="S39" s="2137"/>
      <c r="T39" s="2137"/>
      <c r="U39" s="2137"/>
      <c r="V39" s="2137"/>
      <c r="W39" s="2137"/>
      <c r="X39" s="2137"/>
      <c r="Y39" s="2101"/>
      <c r="Z39" s="2126"/>
      <c r="AA39" s="2119" t="s">
        <v>34</v>
      </c>
      <c r="AB39" s="2007" t="s">
        <v>1729</v>
      </c>
      <c r="AC39" s="2139"/>
    </row>
    <row r="40" spans="1:29" s="794" customFormat="1" ht="36" customHeight="1" thickBot="1">
      <c r="A40" s="2110"/>
      <c r="B40" s="2112"/>
      <c r="C40" s="2115"/>
      <c r="D40" s="2112"/>
      <c r="E40" s="2112"/>
      <c r="F40" s="2112"/>
      <c r="G40" s="2117"/>
      <c r="H40" s="2117"/>
      <c r="I40" s="2112"/>
      <c r="J40" s="2112"/>
      <c r="K40" s="2117"/>
      <c r="L40" s="2136"/>
      <c r="M40" s="2117"/>
      <c r="N40" s="2124" t="s">
        <v>1730</v>
      </c>
      <c r="O40" s="2124"/>
      <c r="P40" s="2125" t="s">
        <v>478</v>
      </c>
      <c r="Q40" s="2125"/>
      <c r="R40" s="2125"/>
      <c r="S40" s="2125"/>
      <c r="T40" s="1950" t="s">
        <v>1731</v>
      </c>
      <c r="U40" s="1951"/>
      <c r="V40" s="1952"/>
      <c r="W40" s="2125" t="s">
        <v>480</v>
      </c>
      <c r="X40" s="2125"/>
      <c r="Y40" s="2101"/>
      <c r="Z40" s="2126"/>
      <c r="AA40" s="2120"/>
      <c r="AB40" s="2122"/>
      <c r="AC40" s="2139"/>
    </row>
    <row r="41" spans="1:29" s="794" customFormat="1" ht="20.25" customHeight="1">
      <c r="A41" s="2109">
        <v>0</v>
      </c>
      <c r="B41" s="2112">
        <v>3</v>
      </c>
      <c r="C41" s="2114">
        <f t="shared" ref="C41" si="1">D41</f>
        <v>33</v>
      </c>
      <c r="D41" s="2116">
        <f>F41+G41</f>
        <v>33</v>
      </c>
      <c r="E41" s="2116"/>
      <c r="F41" s="2112">
        <v>27</v>
      </c>
      <c r="G41" s="2117">
        <v>6</v>
      </c>
      <c r="H41" s="2117"/>
      <c r="I41" s="2112">
        <v>0</v>
      </c>
      <c r="J41" s="2112"/>
      <c r="K41" s="2117">
        <v>78</v>
      </c>
      <c r="L41" s="2141" t="s">
        <v>1787</v>
      </c>
      <c r="M41" s="2117" t="s">
        <v>134</v>
      </c>
      <c r="N41" s="2137" t="str">
        <f>'Team Hamlet 55'!O28</f>
        <v xml:space="preserve">فیصل امتیاز کے گھر سے شروع   فیصل امتیاز لنک مین روڈ لنک ، اے کے اے اکیڈمی لنک مین سٹریٹ لنک لیفٹ1 قبرستان لنک ، مین سٹریٹ لنک لیفٹ2 مسجد لنک ،  ڈاکٹر فہیم لنک مین سٹریٹ لنک رائیٹ ،  مارکیٹ لنک، ندیم کے گھر تک          </v>
      </c>
      <c r="O41" s="2137"/>
      <c r="P41" s="2137"/>
      <c r="Q41" s="2137"/>
      <c r="R41" s="2137"/>
      <c r="S41" s="2137"/>
      <c r="T41" s="2137"/>
      <c r="U41" s="2137"/>
      <c r="V41" s="2137"/>
      <c r="W41" s="2137"/>
      <c r="X41" s="2137"/>
      <c r="Y41" s="2101" t="s">
        <v>617</v>
      </c>
      <c r="Z41" s="2126" t="s">
        <v>31</v>
      </c>
      <c r="AA41" s="2121"/>
      <c r="AB41" s="2123"/>
      <c r="AC41" s="2139"/>
    </row>
    <row r="42" spans="1:29" s="794" customFormat="1" ht="54" customHeight="1">
      <c r="A42" s="2110"/>
      <c r="B42" s="2112"/>
      <c r="C42" s="2115"/>
      <c r="D42" s="2112"/>
      <c r="E42" s="2112"/>
      <c r="F42" s="2112"/>
      <c r="G42" s="2117"/>
      <c r="H42" s="2117"/>
      <c r="I42" s="2112"/>
      <c r="J42" s="2112"/>
      <c r="K42" s="2117"/>
      <c r="L42" s="2117"/>
      <c r="M42" s="2117"/>
      <c r="N42" s="2137"/>
      <c r="O42" s="2137"/>
      <c r="P42" s="2137"/>
      <c r="Q42" s="2137"/>
      <c r="R42" s="2137"/>
      <c r="S42" s="2137"/>
      <c r="T42" s="2137"/>
      <c r="U42" s="2137"/>
      <c r="V42" s="2137"/>
      <c r="W42" s="2137"/>
      <c r="X42" s="2137"/>
      <c r="Y42" s="2101"/>
      <c r="Z42" s="2126"/>
      <c r="AA42" s="2128" t="s">
        <v>1766</v>
      </c>
      <c r="AB42" s="2128"/>
      <c r="AC42" s="2140"/>
    </row>
    <row r="43" spans="1:29" s="794" customFormat="1" ht="38.25" customHeight="1" thickBot="1">
      <c r="A43" s="2111"/>
      <c r="B43" s="2113"/>
      <c r="C43" s="2115"/>
      <c r="D43" s="2112"/>
      <c r="E43" s="2112"/>
      <c r="F43" s="2113"/>
      <c r="G43" s="2118"/>
      <c r="H43" s="2118"/>
      <c r="I43" s="2113"/>
      <c r="J43" s="2113"/>
      <c r="K43" s="2118"/>
      <c r="L43" s="2118"/>
      <c r="M43" s="2118"/>
      <c r="N43" s="2103" t="s">
        <v>1732</v>
      </c>
      <c r="O43" s="2104"/>
      <c r="P43" s="2105" t="s">
        <v>478</v>
      </c>
      <c r="Q43" s="2105"/>
      <c r="R43" s="2105"/>
      <c r="S43" s="2105"/>
      <c r="T43" s="2084" t="s">
        <v>1733</v>
      </c>
      <c r="U43" s="2085"/>
      <c r="V43" s="2086"/>
      <c r="W43" s="2105" t="s">
        <v>480</v>
      </c>
      <c r="X43" s="2105"/>
      <c r="Y43" s="2102"/>
      <c r="Z43" s="2127"/>
      <c r="AA43" s="2129" t="s">
        <v>1034</v>
      </c>
      <c r="AB43" s="2130"/>
      <c r="AC43" s="2131"/>
    </row>
    <row r="44" spans="1:29" s="794" customFormat="1" ht="36" customHeight="1" thickBot="1">
      <c r="A44" s="797">
        <v>0</v>
      </c>
      <c r="B44" s="798">
        <v>6</v>
      </c>
      <c r="C44" s="799">
        <f>SUM(C35:C43)</f>
        <v>97</v>
      </c>
      <c r="D44" s="2106">
        <f>SUM(D35:E43)</f>
        <v>97</v>
      </c>
      <c r="E44" s="2106"/>
      <c r="F44" s="798">
        <f>SUM(F35:F43)</f>
        <v>79</v>
      </c>
      <c r="G44" s="2107">
        <f>SUM(G35:G43)</f>
        <v>18</v>
      </c>
      <c r="H44" s="2107"/>
      <c r="I44" s="2107">
        <v>0</v>
      </c>
      <c r="J44" s="2107"/>
      <c r="K44" s="800">
        <f>SUM(K35:K43)</f>
        <v>223</v>
      </c>
      <c r="L44" s="800"/>
      <c r="M44" s="801" t="s">
        <v>1717</v>
      </c>
      <c r="N44" s="801" t="s">
        <v>1718</v>
      </c>
      <c r="O44" s="2108" t="s">
        <v>78</v>
      </c>
      <c r="P44" s="2108"/>
      <c r="Q44" s="2108">
        <v>15</v>
      </c>
      <c r="R44" s="2108"/>
      <c r="S44" s="2108" t="s">
        <v>77</v>
      </c>
      <c r="T44" s="2108"/>
      <c r="U44" s="2108"/>
      <c r="V44" s="801">
        <f>ROUNDUP(C44/20,0)</f>
        <v>5</v>
      </c>
      <c r="W44" s="801" t="s">
        <v>76</v>
      </c>
      <c r="X44" s="801">
        <v>2</v>
      </c>
      <c r="Y44" s="801" t="s">
        <v>75</v>
      </c>
      <c r="Z44" s="801"/>
      <c r="AA44" s="2132"/>
      <c r="AB44" s="2133"/>
      <c r="AC44" s="2134"/>
    </row>
    <row r="45" spans="1:29" s="794" customFormat="1" ht="68.25" customHeight="1">
      <c r="A45" s="1885" t="s">
        <v>695</v>
      </c>
      <c r="B45" s="1886"/>
      <c r="C45" s="1886"/>
      <c r="D45" s="1887" t="s">
        <v>696</v>
      </c>
      <c r="E45" s="1886"/>
      <c r="F45" s="1886"/>
      <c r="G45" s="1886"/>
      <c r="H45" s="1886"/>
      <c r="I45" s="1886"/>
      <c r="J45" s="1886"/>
      <c r="K45" s="1886"/>
      <c r="L45" s="1887" t="s">
        <v>697</v>
      </c>
      <c r="M45" s="1886"/>
      <c r="N45" s="1886"/>
      <c r="O45" s="1886"/>
      <c r="P45" s="1886"/>
      <c r="Q45" s="1886"/>
      <c r="R45" s="1886"/>
      <c r="S45" s="1886"/>
      <c r="T45" s="1886"/>
      <c r="U45" s="1886"/>
      <c r="V45" s="1886"/>
      <c r="W45" s="1887" t="s">
        <v>698</v>
      </c>
      <c r="X45" s="1886"/>
      <c r="Y45" s="1886"/>
      <c r="Z45" s="1886"/>
      <c r="AA45" s="1886"/>
      <c r="AB45" s="1886"/>
      <c r="AC45" s="1888"/>
    </row>
    <row r="46" spans="1:29" s="794" customFormat="1" ht="108.6" customHeight="1" thickBot="1">
      <c r="A46" s="1889" t="s">
        <v>42</v>
      </c>
      <c r="B46" s="1890"/>
      <c r="C46" s="1890"/>
      <c r="D46" s="1890"/>
      <c r="E46" s="1890"/>
      <c r="F46" s="1890"/>
      <c r="G46" s="1890"/>
      <c r="H46" s="1890"/>
      <c r="I46" s="1890"/>
      <c r="J46" s="1890"/>
      <c r="K46" s="1891"/>
      <c r="L46" s="578"/>
      <c r="M46" s="578"/>
      <c r="N46" s="1892" t="s">
        <v>699</v>
      </c>
      <c r="O46" s="1893"/>
      <c r="P46" s="1893"/>
      <c r="Q46" s="1893"/>
      <c r="R46" s="1893"/>
      <c r="S46" s="1893"/>
      <c r="T46" s="1893"/>
      <c r="U46" s="1893"/>
      <c r="V46" s="1893"/>
      <c r="W46" s="1893"/>
      <c r="X46" s="1893"/>
      <c r="Y46" s="1893"/>
      <c r="Z46" s="1893"/>
      <c r="AA46" s="1893"/>
      <c r="AB46" s="1893"/>
      <c r="AC46" s="1894"/>
    </row>
    <row r="47" spans="1:29" s="794" customFormat="1">
      <c r="A47" s="2002" t="s">
        <v>1734</v>
      </c>
      <c r="B47" s="2003">
        <v>0</v>
      </c>
      <c r="C47" s="1936">
        <f>D47</f>
        <v>130</v>
      </c>
      <c r="D47" s="2004">
        <v>130</v>
      </c>
      <c r="E47" s="2005"/>
      <c r="F47" s="2003">
        <v>43</v>
      </c>
      <c r="G47" s="1989">
        <v>8</v>
      </c>
      <c r="H47" s="1990"/>
      <c r="I47" s="2004" t="s">
        <v>1758</v>
      </c>
      <c r="J47" s="2005"/>
      <c r="K47" s="1991">
        <v>63</v>
      </c>
      <c r="L47" s="2038" t="s">
        <v>1788</v>
      </c>
      <c r="M47" s="1995" t="s">
        <v>134</v>
      </c>
      <c r="N47" s="2076" t="str">
        <f>'Team Hamlet 56'!O7</f>
        <v xml:space="preserve">گل خان کے گھر سے شروع  ، MMPہاؤس انجینئرنگ کالونی ماماشامی والا لنک حنیف درزی والا لنک کلثوم فاطمہ فاونڈیشن والا لنک، گلشن آباد پارک والا لنک بیوٹی پارلر والا لنک لاریٹ سکول ، لاریٹ سکول والا لنک  مدرسہ اسلامک سنٹر  یارووالا لنک  اکرم والا لنک، اکرم کے گھر تک            </v>
      </c>
      <c r="O47" s="2077"/>
      <c r="P47" s="2077"/>
      <c r="Q47" s="2077"/>
      <c r="R47" s="2077"/>
      <c r="S47" s="2077"/>
      <c r="T47" s="2077"/>
      <c r="U47" s="2077"/>
      <c r="V47" s="2077"/>
      <c r="W47" s="2077"/>
      <c r="X47" s="2078"/>
      <c r="Y47" s="1992" t="s">
        <v>1735</v>
      </c>
      <c r="Z47" s="2095" t="s">
        <v>28</v>
      </c>
      <c r="AA47" s="2007" t="s">
        <v>34</v>
      </c>
      <c r="AB47" s="2010" t="s">
        <v>1736</v>
      </c>
      <c r="AC47" s="2031">
        <v>56</v>
      </c>
    </row>
    <row r="48" spans="1:29" s="794" customFormat="1" ht="61.5" customHeight="1">
      <c r="A48" s="1933"/>
      <c r="B48" s="1896"/>
      <c r="C48" s="1937"/>
      <c r="D48" s="1913"/>
      <c r="E48" s="1914"/>
      <c r="F48" s="1896"/>
      <c r="G48" s="1900"/>
      <c r="H48" s="1901"/>
      <c r="I48" s="1913"/>
      <c r="J48" s="1914"/>
      <c r="K48" s="1918"/>
      <c r="L48" s="2039"/>
      <c r="M48" s="1924"/>
      <c r="N48" s="2079"/>
      <c r="O48" s="2080"/>
      <c r="P48" s="2080"/>
      <c r="Q48" s="2080"/>
      <c r="R48" s="2080"/>
      <c r="S48" s="2080"/>
      <c r="T48" s="2080"/>
      <c r="U48" s="2080"/>
      <c r="V48" s="2080"/>
      <c r="W48" s="2080"/>
      <c r="X48" s="2081"/>
      <c r="Y48" s="1993"/>
      <c r="Z48" s="2091"/>
      <c r="AA48" s="2008"/>
      <c r="AB48" s="2011"/>
      <c r="AC48" s="2032"/>
    </row>
    <row r="49" spans="1:29" s="794" customFormat="1" ht="40.5" customHeight="1" thickBot="1">
      <c r="A49" s="1934"/>
      <c r="B49" s="1935"/>
      <c r="C49" s="1938"/>
      <c r="D49" s="1939"/>
      <c r="E49" s="1940"/>
      <c r="F49" s="1935"/>
      <c r="G49" s="1941"/>
      <c r="H49" s="1942"/>
      <c r="I49" s="1939"/>
      <c r="J49" s="1940"/>
      <c r="K49" s="1981"/>
      <c r="L49" s="2094"/>
      <c r="M49" s="1982"/>
      <c r="N49" s="2096" t="s">
        <v>1737</v>
      </c>
      <c r="O49" s="2097"/>
      <c r="P49" s="2098" t="s">
        <v>478</v>
      </c>
      <c r="Q49" s="2099"/>
      <c r="R49" s="2099"/>
      <c r="S49" s="2100"/>
      <c r="T49" s="2082" t="s">
        <v>1738</v>
      </c>
      <c r="U49" s="2083"/>
      <c r="V49" s="2090"/>
      <c r="W49" s="2098" t="s">
        <v>480</v>
      </c>
      <c r="X49" s="2100"/>
      <c r="Y49" s="2059"/>
      <c r="Z49" s="2091"/>
      <c r="AA49" s="2009"/>
      <c r="AB49" s="813" t="s">
        <v>1767</v>
      </c>
      <c r="AC49" s="2032"/>
    </row>
    <row r="50" spans="1:29" s="794" customFormat="1" ht="20.25" thickBot="1">
      <c r="A50" s="1932">
        <v>0</v>
      </c>
      <c r="B50" s="1895">
        <v>1</v>
      </c>
      <c r="C50" s="1936">
        <v>88</v>
      </c>
      <c r="D50" s="1911">
        <v>88</v>
      </c>
      <c r="E50" s="1912"/>
      <c r="F50" s="1895">
        <v>67</v>
      </c>
      <c r="G50" s="1898">
        <v>9</v>
      </c>
      <c r="H50" s="1899"/>
      <c r="I50" s="1911" t="s">
        <v>1739</v>
      </c>
      <c r="J50" s="1912"/>
      <c r="K50" s="1917">
        <v>78</v>
      </c>
      <c r="L50" s="2093" t="s">
        <v>1790</v>
      </c>
      <c r="M50" s="1923" t="s">
        <v>134</v>
      </c>
      <c r="N50" s="2053" t="str">
        <f>'Team Hamlet 56'!O10</f>
        <v xml:space="preserve">علی رضا    کے گھر سے شروع   عارف والا لنک  وحید اصغر والا لنک ، ریاست والا لنک ، علی رضا والا لنک، سکول والا لنک  نواب والا لنک گورنمنٹ گرلز سکول کوثر والا لنک ڈاکٹر رفیق والا لنک   ڈاکٹر رفیق والی گلی  اللہ بخش  کے گھر تک            </v>
      </c>
      <c r="O50" s="2054"/>
      <c r="P50" s="2054"/>
      <c r="Q50" s="2054"/>
      <c r="R50" s="2054"/>
      <c r="S50" s="2054"/>
      <c r="T50" s="2054"/>
      <c r="U50" s="2054"/>
      <c r="V50" s="2054"/>
      <c r="W50" s="2054"/>
      <c r="X50" s="2055"/>
      <c r="Y50" s="2071" t="s">
        <v>632</v>
      </c>
      <c r="Z50" s="2091" t="s">
        <v>30</v>
      </c>
      <c r="AA50" s="1974" t="s">
        <v>1768</v>
      </c>
      <c r="AB50" s="1974"/>
      <c r="AC50" s="2032"/>
    </row>
    <row r="51" spans="1:29" s="794" customFormat="1" ht="76.5" customHeight="1">
      <c r="A51" s="1933"/>
      <c r="B51" s="1896"/>
      <c r="C51" s="1937"/>
      <c r="D51" s="1913"/>
      <c r="E51" s="1914"/>
      <c r="F51" s="1896"/>
      <c r="G51" s="1900"/>
      <c r="H51" s="1901"/>
      <c r="I51" s="1913"/>
      <c r="J51" s="1914"/>
      <c r="K51" s="1918"/>
      <c r="L51" s="2039"/>
      <c r="M51" s="1924"/>
      <c r="N51" s="2056"/>
      <c r="O51" s="2057"/>
      <c r="P51" s="2057"/>
      <c r="Q51" s="2057"/>
      <c r="R51" s="2057"/>
      <c r="S51" s="2057"/>
      <c r="T51" s="2057"/>
      <c r="U51" s="2057"/>
      <c r="V51" s="2057"/>
      <c r="W51" s="2057"/>
      <c r="X51" s="2058"/>
      <c r="Y51" s="2072"/>
      <c r="Z51" s="2091"/>
      <c r="AA51" s="1943" t="s">
        <v>34</v>
      </c>
      <c r="AB51" s="2010" t="s">
        <v>1740</v>
      </c>
      <c r="AC51" s="2032"/>
    </row>
    <row r="52" spans="1:29" s="794" customFormat="1" ht="41.45" customHeight="1" thickBot="1">
      <c r="A52" s="1934"/>
      <c r="B52" s="1935"/>
      <c r="C52" s="1938"/>
      <c r="D52" s="1939"/>
      <c r="E52" s="1940"/>
      <c r="F52" s="1935"/>
      <c r="G52" s="1941"/>
      <c r="H52" s="1942"/>
      <c r="I52" s="1939"/>
      <c r="J52" s="1940"/>
      <c r="K52" s="1981"/>
      <c r="L52" s="2094"/>
      <c r="M52" s="1982"/>
      <c r="N52" s="2082" t="s">
        <v>1741</v>
      </c>
      <c r="O52" s="2083"/>
      <c r="P52" s="2087" t="s">
        <v>478</v>
      </c>
      <c r="Q52" s="2089"/>
      <c r="R52" s="2089"/>
      <c r="S52" s="2088"/>
      <c r="T52" s="2082" t="s">
        <v>1789</v>
      </c>
      <c r="U52" s="2083"/>
      <c r="V52" s="2090"/>
      <c r="W52" s="2087" t="s">
        <v>480</v>
      </c>
      <c r="X52" s="2088"/>
      <c r="Y52" s="2072"/>
      <c r="Z52" s="2091"/>
      <c r="AA52" s="1944"/>
      <c r="AB52" s="2011"/>
      <c r="AC52" s="2032"/>
    </row>
    <row r="53" spans="1:29" s="794" customFormat="1" ht="40.5">
      <c r="A53" s="1932">
        <v>0</v>
      </c>
      <c r="B53" s="1895">
        <v>3</v>
      </c>
      <c r="C53" s="1936">
        <f>D53</f>
        <v>72</v>
      </c>
      <c r="D53" s="1911">
        <v>72</v>
      </c>
      <c r="E53" s="1912"/>
      <c r="F53" s="1895">
        <v>65</v>
      </c>
      <c r="G53" s="1898">
        <v>7</v>
      </c>
      <c r="H53" s="1899"/>
      <c r="I53" s="1898">
        <v>0</v>
      </c>
      <c r="J53" s="1899"/>
      <c r="K53" s="1917">
        <v>76</v>
      </c>
      <c r="L53" s="2073" t="s">
        <v>1793</v>
      </c>
      <c r="M53" s="1923" t="s">
        <v>134</v>
      </c>
      <c r="N53" s="2076" t="str">
        <f>'Team Hamlet 56'!O28</f>
        <v xml:space="preserve">اللہ رکھا  کے گھر سے شروع ،  اللہ رکھا  والا لنک  ظہوردایا   والا لنک  الطاف والا لنک،   مسجد رحمانیہ والا لنک شفیق والا لنک  محبوب والا لنک،مرتضیٰ کے گھر  تک مرتضیٰ کے گھر  تک             </v>
      </c>
      <c r="O53" s="2077"/>
      <c r="P53" s="2077"/>
      <c r="Q53" s="2077"/>
      <c r="R53" s="2077"/>
      <c r="S53" s="2077"/>
      <c r="T53" s="2077"/>
      <c r="U53" s="2077"/>
      <c r="V53" s="2077"/>
      <c r="W53" s="2077"/>
      <c r="X53" s="2078"/>
      <c r="Y53" s="2072" t="s">
        <v>632</v>
      </c>
      <c r="Z53" s="2091" t="s">
        <v>31</v>
      </c>
      <c r="AA53" s="1945"/>
      <c r="AB53" s="803"/>
      <c r="AC53" s="2032"/>
    </row>
    <row r="54" spans="1:29" s="794" customFormat="1" ht="53.1" customHeight="1">
      <c r="A54" s="1933"/>
      <c r="B54" s="1896"/>
      <c r="C54" s="1937"/>
      <c r="D54" s="1913"/>
      <c r="E54" s="1914"/>
      <c r="F54" s="1896"/>
      <c r="G54" s="1900"/>
      <c r="H54" s="1901"/>
      <c r="I54" s="1900"/>
      <c r="J54" s="1901"/>
      <c r="K54" s="1918"/>
      <c r="L54" s="2074"/>
      <c r="M54" s="1924"/>
      <c r="N54" s="2079"/>
      <c r="O54" s="2080"/>
      <c r="P54" s="2080"/>
      <c r="Q54" s="2080"/>
      <c r="R54" s="2080"/>
      <c r="S54" s="2080"/>
      <c r="T54" s="2080"/>
      <c r="U54" s="2080"/>
      <c r="V54" s="2080"/>
      <c r="W54" s="2080"/>
      <c r="X54" s="2081"/>
      <c r="Y54" s="2072"/>
      <c r="Z54" s="2091"/>
      <c r="AA54" s="1958" t="s">
        <v>1742</v>
      </c>
      <c r="AB54" s="1958"/>
      <c r="AC54" s="2033"/>
    </row>
    <row r="55" spans="1:29" s="794" customFormat="1" ht="45" customHeight="1" thickBot="1">
      <c r="A55" s="2015"/>
      <c r="B55" s="1897"/>
      <c r="C55" s="1938"/>
      <c r="D55" s="1915"/>
      <c r="E55" s="1916"/>
      <c r="F55" s="1897"/>
      <c r="G55" s="1902"/>
      <c r="H55" s="1903"/>
      <c r="I55" s="1902"/>
      <c r="J55" s="1903"/>
      <c r="K55" s="1919"/>
      <c r="L55" s="2075"/>
      <c r="M55" s="1925"/>
      <c r="N55" s="2082" t="s">
        <v>1791</v>
      </c>
      <c r="O55" s="2083"/>
      <c r="P55" s="1967" t="s">
        <v>478</v>
      </c>
      <c r="Q55" s="1968"/>
      <c r="R55" s="1968"/>
      <c r="S55" s="1969"/>
      <c r="T55" s="2084" t="s">
        <v>1743</v>
      </c>
      <c r="U55" s="2085"/>
      <c r="V55" s="2086"/>
      <c r="W55" s="2087" t="s">
        <v>480</v>
      </c>
      <c r="X55" s="2088"/>
      <c r="Y55" s="2072"/>
      <c r="Z55" s="2092"/>
      <c r="AA55" s="2064" t="s">
        <v>1034</v>
      </c>
      <c r="AB55" s="2065"/>
      <c r="AC55" s="2066"/>
    </row>
    <row r="56" spans="1:29" s="794" customFormat="1" ht="37.5" customHeight="1" thickBot="1">
      <c r="A56" s="804">
        <v>4</v>
      </c>
      <c r="B56" s="804">
        <f>B53+B50+B47</f>
        <v>4</v>
      </c>
      <c r="C56" s="804">
        <f>C53+C50+C47</f>
        <v>290</v>
      </c>
      <c r="D56" s="2060">
        <f>D53+D50+D47</f>
        <v>290</v>
      </c>
      <c r="E56" s="2061"/>
      <c r="F56" s="804">
        <f>F53+F50+F47</f>
        <v>175</v>
      </c>
      <c r="G56" s="1906">
        <f>SUM(G47:G55)</f>
        <v>24</v>
      </c>
      <c r="H56" s="1907"/>
      <c r="I56" s="1906">
        <v>91</v>
      </c>
      <c r="J56" s="1907"/>
      <c r="K56" s="805">
        <f>SUM(K47:K55)</f>
        <v>217</v>
      </c>
      <c r="L56" s="2062" t="s">
        <v>1744</v>
      </c>
      <c r="M56" s="2063"/>
      <c r="N56" s="577" t="s">
        <v>1745</v>
      </c>
      <c r="O56" s="2062" t="s">
        <v>78</v>
      </c>
      <c r="P56" s="2063"/>
      <c r="Q56" s="2062">
        <v>15</v>
      </c>
      <c r="R56" s="2063"/>
      <c r="S56" s="2062" t="s">
        <v>77</v>
      </c>
      <c r="T56" s="2070"/>
      <c r="U56" s="2063"/>
      <c r="V56" s="801">
        <f>ROUNDUP(C56/20,0)</f>
        <v>15</v>
      </c>
      <c r="W56" s="577" t="s">
        <v>76</v>
      </c>
      <c r="X56" s="577">
        <v>1</v>
      </c>
      <c r="Y56" s="577" t="s">
        <v>75</v>
      </c>
      <c r="Z56" s="577"/>
      <c r="AA56" s="2067"/>
      <c r="AB56" s="2068"/>
      <c r="AC56" s="2069"/>
    </row>
    <row r="57" spans="1:29" s="794" customFormat="1" ht="36" customHeight="1">
      <c r="A57" s="1885" t="s">
        <v>695</v>
      </c>
      <c r="B57" s="1886"/>
      <c r="C57" s="1886"/>
      <c r="D57" s="1887" t="s">
        <v>696</v>
      </c>
      <c r="E57" s="1886"/>
      <c r="F57" s="1886"/>
      <c r="G57" s="1886"/>
      <c r="H57" s="1886"/>
      <c r="I57" s="1886"/>
      <c r="J57" s="1886"/>
      <c r="K57" s="1886"/>
      <c r="L57" s="1887" t="s">
        <v>697</v>
      </c>
      <c r="M57" s="1886"/>
      <c r="N57" s="1886"/>
      <c r="O57" s="1886"/>
      <c r="P57" s="1886"/>
      <c r="Q57" s="1886"/>
      <c r="R57" s="1886"/>
      <c r="S57" s="1886"/>
      <c r="T57" s="1886"/>
      <c r="U57" s="1886"/>
      <c r="V57" s="1886"/>
      <c r="W57" s="1887" t="s">
        <v>698</v>
      </c>
      <c r="X57" s="1886"/>
      <c r="Y57" s="1886"/>
      <c r="Z57" s="1886"/>
      <c r="AA57" s="1886"/>
      <c r="AB57" s="1886"/>
      <c r="AC57" s="1888"/>
    </row>
    <row r="58" spans="1:29" s="794" customFormat="1" ht="111" customHeight="1" thickBot="1">
      <c r="A58" s="1889" t="s">
        <v>42</v>
      </c>
      <c r="B58" s="1890"/>
      <c r="C58" s="1890"/>
      <c r="D58" s="1890"/>
      <c r="E58" s="1890"/>
      <c r="F58" s="1890"/>
      <c r="G58" s="1890"/>
      <c r="H58" s="1890"/>
      <c r="I58" s="1890"/>
      <c r="J58" s="1890"/>
      <c r="K58" s="1891"/>
      <c r="L58" s="578"/>
      <c r="M58" s="578"/>
      <c r="N58" s="1892" t="s">
        <v>699</v>
      </c>
      <c r="O58" s="1893"/>
      <c r="P58" s="1893"/>
      <c r="Q58" s="1893"/>
      <c r="R58" s="1893"/>
      <c r="S58" s="1893"/>
      <c r="T58" s="1893"/>
      <c r="U58" s="1893"/>
      <c r="V58" s="1893"/>
      <c r="W58" s="1893"/>
      <c r="X58" s="1893"/>
      <c r="Y58" s="1893"/>
      <c r="Z58" s="1893"/>
      <c r="AA58" s="1893"/>
      <c r="AB58" s="1893"/>
      <c r="AC58" s="1894"/>
    </row>
    <row r="59" spans="1:29" s="794" customFormat="1">
      <c r="A59" s="2002">
        <v>0</v>
      </c>
      <c r="B59" s="2003">
        <v>4</v>
      </c>
      <c r="C59" s="1936">
        <f>D59</f>
        <v>101</v>
      </c>
      <c r="D59" s="2004">
        <v>101</v>
      </c>
      <c r="E59" s="2005"/>
      <c r="F59" s="2003">
        <v>67</v>
      </c>
      <c r="G59" s="1989">
        <v>17</v>
      </c>
      <c r="H59" s="1990"/>
      <c r="I59" s="1989" t="s">
        <v>1746</v>
      </c>
      <c r="J59" s="1990"/>
      <c r="K59" s="1991">
        <v>72</v>
      </c>
      <c r="L59" s="1992" t="s">
        <v>1794</v>
      </c>
      <c r="M59" s="1995" t="s">
        <v>134</v>
      </c>
      <c r="N59" s="1996" t="str">
        <f>'Team Hamlet 57'!O7</f>
        <v xml:space="preserve">اختر  کے  گھر سے شروع   گورنمنٹ بوائز پرائمری سکول    فلاحی مرکز والی گلی الفاز سکول  مسجد مدنی والی گلی رائٹ سائیڈ  سجاد شاہ والی گلی مسجد مدنی والی گلی لفٹ سائیڈ ڈاکٹر شاہد کا کلینک  اسلم جوئیہ  کے گھر تک             </v>
      </c>
      <c r="O59" s="1997"/>
      <c r="P59" s="1997"/>
      <c r="Q59" s="1997"/>
      <c r="R59" s="1997"/>
      <c r="S59" s="1997"/>
      <c r="T59" s="1997"/>
      <c r="U59" s="1997"/>
      <c r="V59" s="1997"/>
      <c r="W59" s="1997"/>
      <c r="X59" s="1998"/>
      <c r="Y59" s="2041" t="s">
        <v>632</v>
      </c>
      <c r="Z59" s="2037" t="s">
        <v>28</v>
      </c>
      <c r="AA59" s="2047" t="s">
        <v>34</v>
      </c>
      <c r="AB59" s="1946" t="s">
        <v>1747</v>
      </c>
      <c r="AC59" s="2031">
        <v>57</v>
      </c>
    </row>
    <row r="60" spans="1:29" s="794" customFormat="1" ht="86.45" customHeight="1">
      <c r="A60" s="1933"/>
      <c r="B60" s="1896"/>
      <c r="C60" s="1937"/>
      <c r="D60" s="1913"/>
      <c r="E60" s="1914"/>
      <c r="F60" s="1896"/>
      <c r="G60" s="1900"/>
      <c r="H60" s="1901"/>
      <c r="I60" s="1900"/>
      <c r="J60" s="1901"/>
      <c r="K60" s="1918"/>
      <c r="L60" s="1993"/>
      <c r="M60" s="1924"/>
      <c r="N60" s="1999"/>
      <c r="O60" s="2000"/>
      <c r="P60" s="2000"/>
      <c r="Q60" s="2000"/>
      <c r="R60" s="2000"/>
      <c r="S60" s="2000"/>
      <c r="T60" s="2000"/>
      <c r="U60" s="2000"/>
      <c r="V60" s="2000"/>
      <c r="W60" s="2000"/>
      <c r="X60" s="2001"/>
      <c r="Y60" s="2042"/>
      <c r="Z60" s="2022"/>
      <c r="AA60" s="2048"/>
      <c r="AB60" s="1947"/>
      <c r="AC60" s="2032"/>
    </row>
    <row r="61" spans="1:29" s="794" customFormat="1" ht="48.6" customHeight="1" thickBot="1">
      <c r="A61" s="2015"/>
      <c r="B61" s="1897"/>
      <c r="C61" s="2016"/>
      <c r="D61" s="1915"/>
      <c r="E61" s="1916"/>
      <c r="F61" s="1897"/>
      <c r="G61" s="1902"/>
      <c r="H61" s="1903"/>
      <c r="I61" s="1902"/>
      <c r="J61" s="1903"/>
      <c r="K61" s="1919"/>
      <c r="L61" s="2059"/>
      <c r="M61" s="1925"/>
      <c r="N61" s="1953" t="s">
        <v>1748</v>
      </c>
      <c r="O61" s="1954"/>
      <c r="P61" s="2034" t="s">
        <v>478</v>
      </c>
      <c r="Q61" s="2035"/>
      <c r="R61" s="2035"/>
      <c r="S61" s="2036"/>
      <c r="T61" s="1953" t="s">
        <v>1749</v>
      </c>
      <c r="U61" s="1954"/>
      <c r="V61" s="1955"/>
      <c r="W61" s="1967" t="s">
        <v>480</v>
      </c>
      <c r="X61" s="1969"/>
      <c r="Y61" s="2043"/>
      <c r="Z61" s="2023"/>
      <c r="AA61" s="2049"/>
      <c r="AB61" s="572" t="s">
        <v>1769</v>
      </c>
      <c r="AC61" s="2032"/>
    </row>
    <row r="62" spans="1:29" s="794" customFormat="1" ht="20.25" thickBot="1">
      <c r="A62" s="2002" t="s">
        <v>1750</v>
      </c>
      <c r="B62" s="2003">
        <v>2</v>
      </c>
      <c r="C62" s="1936">
        <f>D62</f>
        <v>74</v>
      </c>
      <c r="D62" s="2004">
        <v>74</v>
      </c>
      <c r="E62" s="2005"/>
      <c r="F62" s="2003">
        <v>56</v>
      </c>
      <c r="G62" s="1989">
        <v>18</v>
      </c>
      <c r="H62" s="1990"/>
      <c r="I62" s="1911">
        <v>0</v>
      </c>
      <c r="J62" s="1912"/>
      <c r="K62" s="1991">
        <v>76</v>
      </c>
      <c r="L62" s="2038" t="s">
        <v>1796</v>
      </c>
      <c r="M62" s="1995" t="s">
        <v>134</v>
      </c>
      <c r="N62" s="1996" t="str">
        <f>'Team Hamlet 57'!O10</f>
        <v xml:space="preserve">غلام  عباس  کے گھر سے شروع ربنواز والی گلی ناصر کریانہ سٹور والی گلی  اسماعیل کے گھر والی گلی غلام عباس والا لنک   عابد کھر ل والا لنک عارف کھرل والی گلی مرید والا لنک  خادم گارڈز والی گلی MMP ایاز کے گھر والی گلی ،  خرم  کے گھروالا لنک ،  ممتاز کے گھر  تک ۔         </v>
      </c>
      <c r="O62" s="1997"/>
      <c r="P62" s="1997"/>
      <c r="Q62" s="1997"/>
      <c r="R62" s="1997"/>
      <c r="S62" s="1997"/>
      <c r="T62" s="1997"/>
      <c r="U62" s="1997"/>
      <c r="V62" s="1997"/>
      <c r="W62" s="1997"/>
      <c r="X62" s="1998"/>
      <c r="Y62" s="2041" t="s">
        <v>632</v>
      </c>
      <c r="Z62" s="2037" t="s">
        <v>30</v>
      </c>
      <c r="AA62" s="2024" t="s">
        <v>1770</v>
      </c>
      <c r="AB62" s="2025"/>
      <c r="AC62" s="2032"/>
    </row>
    <row r="63" spans="1:29" s="794" customFormat="1" ht="85.5" customHeight="1">
      <c r="A63" s="1933"/>
      <c r="B63" s="1896"/>
      <c r="C63" s="1937"/>
      <c r="D63" s="1913"/>
      <c r="E63" s="1914"/>
      <c r="F63" s="1896"/>
      <c r="G63" s="1900"/>
      <c r="H63" s="1901"/>
      <c r="I63" s="1913"/>
      <c r="J63" s="1914"/>
      <c r="K63" s="1918"/>
      <c r="L63" s="2039"/>
      <c r="M63" s="1924"/>
      <c r="N63" s="1999"/>
      <c r="O63" s="2000"/>
      <c r="P63" s="2000"/>
      <c r="Q63" s="2000"/>
      <c r="R63" s="2000"/>
      <c r="S63" s="2000"/>
      <c r="T63" s="2000"/>
      <c r="U63" s="2000"/>
      <c r="V63" s="2000"/>
      <c r="W63" s="2000"/>
      <c r="X63" s="2001"/>
      <c r="Y63" s="2042"/>
      <c r="Z63" s="2022"/>
      <c r="AA63" s="2017" t="s">
        <v>34</v>
      </c>
      <c r="AB63" s="2010" t="s">
        <v>1771</v>
      </c>
      <c r="AC63" s="2032"/>
    </row>
    <row r="64" spans="1:29" s="794" customFormat="1" ht="51.6" customHeight="1" thickBot="1">
      <c r="A64" s="2015"/>
      <c r="B64" s="1897"/>
      <c r="C64" s="2016"/>
      <c r="D64" s="1915"/>
      <c r="E64" s="1916"/>
      <c r="F64" s="1897"/>
      <c r="G64" s="1902"/>
      <c r="H64" s="1903"/>
      <c r="I64" s="1939"/>
      <c r="J64" s="1940"/>
      <c r="K64" s="1919"/>
      <c r="L64" s="2040"/>
      <c r="M64" s="1925"/>
      <c r="N64" s="1953" t="s">
        <v>1751</v>
      </c>
      <c r="O64" s="1954"/>
      <c r="P64" s="1967" t="s">
        <v>478</v>
      </c>
      <c r="Q64" s="1968"/>
      <c r="R64" s="1968"/>
      <c r="S64" s="1969"/>
      <c r="T64" s="1953" t="s">
        <v>1795</v>
      </c>
      <c r="U64" s="1954"/>
      <c r="V64" s="1955"/>
      <c r="W64" s="2020" t="s">
        <v>480</v>
      </c>
      <c r="X64" s="2021"/>
      <c r="Y64" s="2043"/>
      <c r="Z64" s="2023"/>
      <c r="AA64" s="2018"/>
      <c r="AB64" s="2011"/>
      <c r="AC64" s="2032"/>
    </row>
    <row r="65" spans="1:31" s="794" customFormat="1" ht="110.45" customHeight="1">
      <c r="A65" s="1933">
        <v>0</v>
      </c>
      <c r="B65" s="1896">
        <v>3</v>
      </c>
      <c r="C65" s="1936">
        <f>D65</f>
        <v>72</v>
      </c>
      <c r="D65" s="1913">
        <v>72</v>
      </c>
      <c r="E65" s="1914"/>
      <c r="F65" s="1896">
        <v>59</v>
      </c>
      <c r="G65" s="1900">
        <v>13</v>
      </c>
      <c r="H65" s="1901"/>
      <c r="I65" s="1913">
        <v>0</v>
      </c>
      <c r="J65" s="1914"/>
      <c r="K65" s="1918">
        <v>80</v>
      </c>
      <c r="L65" s="1921" t="s">
        <v>1797</v>
      </c>
      <c r="M65" s="1924" t="s">
        <v>134</v>
      </c>
      <c r="N65" s="2044" t="str">
        <f>'Team Hamlet 57'!O28</f>
        <v xml:space="preserve">سلیم کے گھر سے شروع ،کاشف کھرل والا لنک  بشیرنائی والی گلی  فلاحی مرکز والی گلی   ایچ ایچ والی گلی   الیاس جوئیہ والی گلی  ذولفقار آرائیں والی گلی ،   عمران والا لنک  فلاحی مرکز والا لنک،  Akram  کے گھر تک            </v>
      </c>
      <c r="O65" s="2045"/>
      <c r="P65" s="2045"/>
      <c r="Q65" s="2045"/>
      <c r="R65" s="2045"/>
      <c r="S65" s="2045"/>
      <c r="T65" s="2045"/>
      <c r="U65" s="2045"/>
      <c r="V65" s="2045"/>
      <c r="W65" s="2045"/>
      <c r="X65" s="2046"/>
      <c r="Y65" s="2050" t="s">
        <v>632</v>
      </c>
      <c r="Z65" s="2022" t="s">
        <v>31</v>
      </c>
      <c r="AA65" s="2019"/>
      <c r="AB65" s="814" t="s">
        <v>1772</v>
      </c>
      <c r="AC65" s="2032"/>
    </row>
    <row r="66" spans="1:31" s="794" customFormat="1">
      <c r="A66" s="1933"/>
      <c r="B66" s="1896"/>
      <c r="C66" s="1937"/>
      <c r="D66" s="1913"/>
      <c r="E66" s="1914"/>
      <c r="F66" s="1896"/>
      <c r="G66" s="1900"/>
      <c r="H66" s="1901"/>
      <c r="I66" s="1913"/>
      <c r="J66" s="1914"/>
      <c r="K66" s="1918"/>
      <c r="L66" s="1921"/>
      <c r="M66" s="1924"/>
      <c r="N66" s="1929"/>
      <c r="O66" s="1930"/>
      <c r="P66" s="1930"/>
      <c r="Q66" s="1930"/>
      <c r="R66" s="1930"/>
      <c r="S66" s="1930"/>
      <c r="T66" s="1930"/>
      <c r="U66" s="1930"/>
      <c r="V66" s="1930"/>
      <c r="W66" s="1930"/>
      <c r="X66" s="1931"/>
      <c r="Y66" s="2051"/>
      <c r="Z66" s="2022"/>
      <c r="AA66" s="2024" t="s">
        <v>1773</v>
      </c>
      <c r="AB66" s="2025"/>
      <c r="AC66" s="2033"/>
    </row>
    <row r="67" spans="1:31" s="794" customFormat="1" ht="31.5" customHeight="1" thickBot="1">
      <c r="A67" s="2015"/>
      <c r="B67" s="1897"/>
      <c r="C67" s="2016"/>
      <c r="D67" s="1915"/>
      <c r="E67" s="1916"/>
      <c r="F67" s="1897"/>
      <c r="G67" s="1902"/>
      <c r="H67" s="1903"/>
      <c r="I67" s="1915"/>
      <c r="J67" s="1916"/>
      <c r="K67" s="1919"/>
      <c r="L67" s="1922"/>
      <c r="M67" s="1925"/>
      <c r="N67" s="1953" t="s">
        <v>1501</v>
      </c>
      <c r="O67" s="1954"/>
      <c r="P67" s="1967" t="s">
        <v>478</v>
      </c>
      <c r="Q67" s="1968"/>
      <c r="R67" s="1968"/>
      <c r="S67" s="1969"/>
      <c r="T67" s="1953" t="s">
        <v>189</v>
      </c>
      <c r="U67" s="1954"/>
      <c r="V67" s="1955"/>
      <c r="W67" s="1967" t="s">
        <v>480</v>
      </c>
      <c r="X67" s="1969"/>
      <c r="Y67" s="2052"/>
      <c r="Z67" s="2023"/>
      <c r="AA67" s="2026" t="s">
        <v>1034</v>
      </c>
      <c r="AB67" s="2026"/>
      <c r="AC67" s="2027"/>
    </row>
    <row r="68" spans="1:31" s="794" customFormat="1" ht="41.25" thickBot="1">
      <c r="A68" s="806">
        <v>1</v>
      </c>
      <c r="B68" s="804">
        <v>9</v>
      </c>
      <c r="C68" s="807">
        <f>SUM(C59:C67)</f>
        <v>247</v>
      </c>
      <c r="D68" s="1904">
        <f>SUM(D59:E67)</f>
        <v>247</v>
      </c>
      <c r="E68" s="1905"/>
      <c r="F68" s="804">
        <f>SUM(F59:F67)</f>
        <v>182</v>
      </c>
      <c r="G68" s="1906">
        <f>SUM(G59:G67)</f>
        <v>48</v>
      </c>
      <c r="H68" s="1907"/>
      <c r="I68" s="1906">
        <v>17</v>
      </c>
      <c r="J68" s="1907"/>
      <c r="K68" s="805">
        <f>SUM(K59:K67)</f>
        <v>228</v>
      </c>
      <c r="L68" s="808">
        <v>0</v>
      </c>
      <c r="M68" s="575" t="s">
        <v>25</v>
      </c>
      <c r="N68" s="576" t="s">
        <v>1745</v>
      </c>
      <c r="O68" s="1908" t="s">
        <v>78</v>
      </c>
      <c r="P68" s="1909"/>
      <c r="Q68" s="1908">
        <v>15</v>
      </c>
      <c r="R68" s="1909"/>
      <c r="S68" s="1908" t="s">
        <v>77</v>
      </c>
      <c r="T68" s="1910"/>
      <c r="U68" s="1909"/>
      <c r="V68" s="801">
        <f>ROUNDUP(C68/20,0)</f>
        <v>13</v>
      </c>
      <c r="W68" s="576" t="s">
        <v>76</v>
      </c>
      <c r="X68" s="576">
        <v>2</v>
      </c>
      <c r="Y68" s="576" t="s">
        <v>75</v>
      </c>
      <c r="Z68" s="576"/>
      <c r="AA68" s="2028"/>
      <c r="AB68" s="2029"/>
      <c r="AC68" s="2030"/>
    </row>
    <row r="69" spans="1:31" s="794" customFormat="1" ht="60" customHeight="1">
      <c r="A69" s="1885" t="s">
        <v>695</v>
      </c>
      <c r="B69" s="1886"/>
      <c r="C69" s="1886"/>
      <c r="D69" s="1887" t="s">
        <v>696</v>
      </c>
      <c r="E69" s="1886"/>
      <c r="F69" s="1886"/>
      <c r="G69" s="1886"/>
      <c r="H69" s="1886"/>
      <c r="I69" s="1886"/>
      <c r="J69" s="1886"/>
      <c r="K69" s="1886"/>
      <c r="L69" s="1887" t="s">
        <v>697</v>
      </c>
      <c r="M69" s="1886"/>
      <c r="N69" s="1886"/>
      <c r="O69" s="1886"/>
      <c r="P69" s="1886"/>
      <c r="Q69" s="1886"/>
      <c r="R69" s="1886"/>
      <c r="S69" s="1886"/>
      <c r="T69" s="1886"/>
      <c r="U69" s="1886"/>
      <c r="V69" s="1886"/>
      <c r="W69" s="1887" t="s">
        <v>698</v>
      </c>
      <c r="X69" s="1886"/>
      <c r="Y69" s="1886"/>
      <c r="Z69" s="1886"/>
      <c r="AA69" s="1886"/>
      <c r="AB69" s="1886"/>
      <c r="AC69" s="1888"/>
    </row>
    <row r="70" spans="1:31" s="794" customFormat="1" ht="105.6" customHeight="1" thickBot="1">
      <c r="A70" s="1889" t="s">
        <v>42</v>
      </c>
      <c r="B70" s="1890"/>
      <c r="C70" s="1890"/>
      <c r="D70" s="1890"/>
      <c r="E70" s="1890"/>
      <c r="F70" s="1890"/>
      <c r="G70" s="1890"/>
      <c r="H70" s="1890"/>
      <c r="I70" s="1890"/>
      <c r="J70" s="1890"/>
      <c r="K70" s="1891"/>
      <c r="L70" s="578"/>
      <c r="M70" s="578"/>
      <c r="N70" s="1892" t="s">
        <v>699</v>
      </c>
      <c r="O70" s="1893"/>
      <c r="P70" s="1893"/>
      <c r="Q70" s="1893"/>
      <c r="R70" s="1893"/>
      <c r="S70" s="1893"/>
      <c r="T70" s="1893"/>
      <c r="U70" s="1893"/>
      <c r="V70" s="1893"/>
      <c r="W70" s="1893"/>
      <c r="X70" s="1893"/>
      <c r="Y70" s="1893"/>
      <c r="Z70" s="1893"/>
      <c r="AA70" s="1893"/>
      <c r="AB70" s="1893"/>
      <c r="AC70" s="1894"/>
    </row>
    <row r="71" spans="1:31" s="794" customFormat="1">
      <c r="A71" s="2002">
        <v>0</v>
      </c>
      <c r="B71" s="2003">
        <v>6</v>
      </c>
      <c r="C71" s="1936">
        <f>D71</f>
        <v>93</v>
      </c>
      <c r="D71" s="2004">
        <v>93</v>
      </c>
      <c r="E71" s="2005"/>
      <c r="F71" s="2003">
        <v>75</v>
      </c>
      <c r="G71" s="1989">
        <v>12</v>
      </c>
      <c r="H71" s="1990"/>
      <c r="I71" s="1989" t="s">
        <v>1752</v>
      </c>
      <c r="J71" s="1990"/>
      <c r="K71" s="1991">
        <v>75</v>
      </c>
      <c r="L71" s="1992" t="s">
        <v>1800</v>
      </c>
      <c r="M71" s="1995" t="s">
        <v>134</v>
      </c>
      <c r="N71" s="1996" t="str">
        <f>'Team Hamlet 58'!O7</f>
        <v xml:space="preserve"> قسور کے گھر مسجد غوثیہ واا لنک  فریال  کلینک   لنک  یونس رگھڑ والی گلی  سکول نک   زاوار رگھڑ والی گلی    لیاقت والی گلی  وارث والی گلی ۔ ایند پوائینٖٹ             </v>
      </c>
      <c r="O71" s="1997"/>
      <c r="P71" s="1997"/>
      <c r="Q71" s="1997"/>
      <c r="R71" s="1997"/>
      <c r="S71" s="1997"/>
      <c r="T71" s="1997"/>
      <c r="U71" s="1997"/>
      <c r="V71" s="1997"/>
      <c r="W71" s="1997"/>
      <c r="X71" s="1998"/>
      <c r="Y71" s="1965" t="s">
        <v>632</v>
      </c>
      <c r="Z71" s="2006" t="s">
        <v>28</v>
      </c>
      <c r="AA71" s="2007" t="s">
        <v>34</v>
      </c>
      <c r="AB71" s="2010" t="s">
        <v>1753</v>
      </c>
      <c r="AC71" s="2012">
        <v>58</v>
      </c>
    </row>
    <row r="72" spans="1:31" s="794" customFormat="1" ht="95.45" customHeight="1">
      <c r="A72" s="1933"/>
      <c r="B72" s="1896"/>
      <c r="C72" s="1937"/>
      <c r="D72" s="1913"/>
      <c r="E72" s="1914"/>
      <c r="F72" s="1896"/>
      <c r="G72" s="1900"/>
      <c r="H72" s="1901"/>
      <c r="I72" s="1900"/>
      <c r="J72" s="1901"/>
      <c r="K72" s="1918"/>
      <c r="L72" s="1993"/>
      <c r="M72" s="1924"/>
      <c r="N72" s="1999"/>
      <c r="O72" s="2000"/>
      <c r="P72" s="2000"/>
      <c r="Q72" s="2000"/>
      <c r="R72" s="2000"/>
      <c r="S72" s="2000"/>
      <c r="T72" s="2000"/>
      <c r="U72" s="2000"/>
      <c r="V72" s="2000"/>
      <c r="W72" s="2000"/>
      <c r="X72" s="2001"/>
      <c r="Y72" s="1966"/>
      <c r="Z72" s="1956"/>
      <c r="AA72" s="2008"/>
      <c r="AB72" s="2011"/>
      <c r="AC72" s="2013"/>
    </row>
    <row r="73" spans="1:31" s="794" customFormat="1" ht="42.75" customHeight="1" thickBot="1">
      <c r="A73" s="1934"/>
      <c r="B73" s="1935"/>
      <c r="C73" s="1938"/>
      <c r="D73" s="1939"/>
      <c r="E73" s="1940"/>
      <c r="F73" s="1935"/>
      <c r="G73" s="1941"/>
      <c r="H73" s="1942"/>
      <c r="I73" s="1941"/>
      <c r="J73" s="1942"/>
      <c r="K73" s="1981"/>
      <c r="L73" s="1994"/>
      <c r="M73" s="1982"/>
      <c r="N73" s="1948" t="s">
        <v>1799</v>
      </c>
      <c r="O73" s="1949"/>
      <c r="P73" s="1950" t="s">
        <v>478</v>
      </c>
      <c r="Q73" s="1951"/>
      <c r="R73" s="1951"/>
      <c r="S73" s="1952"/>
      <c r="T73" s="1948" t="s">
        <v>1754</v>
      </c>
      <c r="U73" s="1949"/>
      <c r="V73" s="1973"/>
      <c r="W73" s="1950" t="s">
        <v>480</v>
      </c>
      <c r="X73" s="1952"/>
      <c r="Y73" s="1966"/>
      <c r="Z73" s="1956"/>
      <c r="AA73" s="2009"/>
      <c r="AB73" s="600" t="s">
        <v>1774</v>
      </c>
      <c r="AC73" s="2013"/>
    </row>
    <row r="74" spans="1:31" s="794" customFormat="1" ht="20.25" thickBot="1">
      <c r="A74" s="1932">
        <v>0</v>
      </c>
      <c r="B74" s="1895">
        <v>6</v>
      </c>
      <c r="C74" s="1936">
        <f>D74</f>
        <v>73</v>
      </c>
      <c r="D74" s="1911">
        <v>73</v>
      </c>
      <c r="E74" s="1912"/>
      <c r="F74" s="1895">
        <v>45</v>
      </c>
      <c r="G74" s="1898">
        <v>9</v>
      </c>
      <c r="H74" s="1899"/>
      <c r="I74" s="1975" t="s">
        <v>1755</v>
      </c>
      <c r="J74" s="1976"/>
      <c r="K74" s="1917">
        <v>72</v>
      </c>
      <c r="L74" s="1920" t="s">
        <v>1801</v>
      </c>
      <c r="M74" s="1923" t="s">
        <v>134</v>
      </c>
      <c r="N74" s="1983" t="str">
        <f>'Team Hamlet 58'!O10</f>
        <v xml:space="preserve">نواز  کے گھر سے شروع  گرین لینڈ سکول والی سایڈ الرحیم سکول والی سائیڈ  ابراھیم سائیڈ جنید والا لنک  بلوچ چوک۔  یاسین کے گھر تک               </v>
      </c>
      <c r="O74" s="1984"/>
      <c r="P74" s="1984"/>
      <c r="Q74" s="1984"/>
      <c r="R74" s="1984"/>
      <c r="S74" s="1984"/>
      <c r="T74" s="1984"/>
      <c r="U74" s="1984"/>
      <c r="V74" s="1984"/>
      <c r="W74" s="1984"/>
      <c r="X74" s="1985"/>
      <c r="Y74" s="1965" t="s">
        <v>632</v>
      </c>
      <c r="Z74" s="1956" t="s">
        <v>30</v>
      </c>
      <c r="AA74" s="1974" t="s">
        <v>1775</v>
      </c>
      <c r="AB74" s="1974"/>
      <c r="AC74" s="2013"/>
    </row>
    <row r="75" spans="1:31" s="794" customFormat="1" ht="80.45" customHeight="1">
      <c r="A75" s="1933"/>
      <c r="B75" s="1896"/>
      <c r="C75" s="1937"/>
      <c r="D75" s="1913"/>
      <c r="E75" s="1914"/>
      <c r="F75" s="1896"/>
      <c r="G75" s="1900"/>
      <c r="H75" s="1901"/>
      <c r="I75" s="1977"/>
      <c r="J75" s="1978"/>
      <c r="K75" s="1918"/>
      <c r="L75" s="1921"/>
      <c r="M75" s="1924"/>
      <c r="N75" s="1986"/>
      <c r="O75" s="1987"/>
      <c r="P75" s="1987"/>
      <c r="Q75" s="1987"/>
      <c r="R75" s="1987"/>
      <c r="S75" s="1987"/>
      <c r="T75" s="1987"/>
      <c r="U75" s="1987"/>
      <c r="V75" s="1987"/>
      <c r="W75" s="1987"/>
      <c r="X75" s="1988"/>
      <c r="Y75" s="1966"/>
      <c r="Z75" s="1956"/>
      <c r="AA75" s="1943" t="s">
        <v>34</v>
      </c>
      <c r="AB75" s="1946" t="s">
        <v>1756</v>
      </c>
      <c r="AC75" s="2013"/>
    </row>
    <row r="76" spans="1:31" s="794" customFormat="1" ht="42.95" customHeight="1" thickBot="1">
      <c r="A76" s="1934"/>
      <c r="B76" s="1935"/>
      <c r="C76" s="1938"/>
      <c r="D76" s="1939"/>
      <c r="E76" s="1940"/>
      <c r="F76" s="1935"/>
      <c r="G76" s="1941"/>
      <c r="H76" s="1942"/>
      <c r="I76" s="1979"/>
      <c r="J76" s="1980"/>
      <c r="K76" s="1981"/>
      <c r="L76" s="1922"/>
      <c r="M76" s="1982"/>
      <c r="N76" s="1948" t="s">
        <v>1802</v>
      </c>
      <c r="O76" s="1949"/>
      <c r="P76" s="1950" t="s">
        <v>478</v>
      </c>
      <c r="Q76" s="1951"/>
      <c r="R76" s="1951"/>
      <c r="S76" s="1952"/>
      <c r="T76" s="1953" t="s">
        <v>1803</v>
      </c>
      <c r="U76" s="1954"/>
      <c r="V76" s="1955"/>
      <c r="W76" s="1950" t="s">
        <v>480</v>
      </c>
      <c r="X76" s="1952"/>
      <c r="Y76" s="1966"/>
      <c r="Z76" s="1956"/>
      <c r="AA76" s="1944"/>
      <c r="AB76" s="1947"/>
      <c r="AC76" s="2013"/>
      <c r="AE76" s="809"/>
    </row>
    <row r="77" spans="1:31" s="794" customFormat="1" ht="86.1" customHeight="1">
      <c r="A77" s="1970" t="s">
        <v>1757</v>
      </c>
      <c r="B77" s="1895">
        <v>4</v>
      </c>
      <c r="C77" s="1936">
        <f>D77</f>
        <v>61</v>
      </c>
      <c r="D77" s="1911">
        <v>61</v>
      </c>
      <c r="E77" s="1912"/>
      <c r="F77" s="1895">
        <v>49</v>
      </c>
      <c r="G77" s="1898">
        <v>12</v>
      </c>
      <c r="H77" s="1899"/>
      <c r="I77" s="1911">
        <v>0</v>
      </c>
      <c r="J77" s="1912"/>
      <c r="K77" s="1917">
        <v>84</v>
      </c>
      <c r="L77" s="1920" t="s">
        <v>1807</v>
      </c>
      <c r="M77" s="1923" t="s">
        <v>134</v>
      </c>
      <c r="N77" s="1926" t="str">
        <f>'Team Hamlet 58'!O28</f>
        <v xml:space="preserve">محمد ریاض کے گھر سے شروع  الرحیم سکول اور سکول  والی گلی، سیالاں والی گلی  مین سٹریٹ  اے سائیڈٖ  مدرسہ والی گلی، مسجد  والی گلی، ہلکو خان والی گلی  غفار ڈوگر وال  گلی  مین سٹریٹ  بی سائیڈٖ مین سٹریٹ  سی  سائیڈٖ           </v>
      </c>
      <c r="O77" s="1927"/>
      <c r="P77" s="1927"/>
      <c r="Q77" s="1927"/>
      <c r="R77" s="1927"/>
      <c r="S77" s="1927"/>
      <c r="T77" s="1927"/>
      <c r="U77" s="1927"/>
      <c r="V77" s="1927"/>
      <c r="W77" s="1927"/>
      <c r="X77" s="1928"/>
      <c r="Y77" s="1965" t="s">
        <v>632</v>
      </c>
      <c r="Z77" s="1956" t="s">
        <v>31</v>
      </c>
      <c r="AA77" s="1945"/>
      <c r="AB77" s="803" t="s">
        <v>1776</v>
      </c>
      <c r="AC77" s="2013"/>
    </row>
    <row r="78" spans="1:31" s="794" customFormat="1">
      <c r="A78" s="1971"/>
      <c r="B78" s="1896"/>
      <c r="C78" s="1937"/>
      <c r="D78" s="1913"/>
      <c r="E78" s="1914"/>
      <c r="F78" s="1896"/>
      <c r="G78" s="1900"/>
      <c r="H78" s="1901"/>
      <c r="I78" s="1913"/>
      <c r="J78" s="1914"/>
      <c r="K78" s="1918"/>
      <c r="L78" s="1921"/>
      <c r="M78" s="1924"/>
      <c r="N78" s="1929"/>
      <c r="O78" s="1930"/>
      <c r="P78" s="1930"/>
      <c r="Q78" s="1930"/>
      <c r="R78" s="1930"/>
      <c r="S78" s="1930"/>
      <c r="T78" s="1930"/>
      <c r="U78" s="1930"/>
      <c r="V78" s="1930"/>
      <c r="W78" s="1930"/>
      <c r="X78" s="1931"/>
      <c r="Y78" s="1966"/>
      <c r="Z78" s="1956"/>
      <c r="AA78" s="1958" t="s">
        <v>1777</v>
      </c>
      <c r="AB78" s="1958"/>
      <c r="AC78" s="2014"/>
    </row>
    <row r="79" spans="1:31" s="794" customFormat="1" ht="46.5" customHeight="1" thickBot="1">
      <c r="A79" s="1972"/>
      <c r="B79" s="1897"/>
      <c r="C79" s="1938"/>
      <c r="D79" s="1915"/>
      <c r="E79" s="1916"/>
      <c r="F79" s="1897"/>
      <c r="G79" s="1902"/>
      <c r="H79" s="1903"/>
      <c r="I79" s="1915"/>
      <c r="J79" s="1916"/>
      <c r="K79" s="1919"/>
      <c r="L79" s="1922"/>
      <c r="M79" s="1925"/>
      <c r="N79" s="1948" t="s">
        <v>1805</v>
      </c>
      <c r="O79" s="1949"/>
      <c r="P79" s="1967" t="s">
        <v>478</v>
      </c>
      <c r="Q79" s="1968"/>
      <c r="R79" s="1968"/>
      <c r="S79" s="1969"/>
      <c r="T79" s="1953" t="s">
        <v>1804</v>
      </c>
      <c r="U79" s="1954"/>
      <c r="V79" s="1955"/>
      <c r="W79" s="1967" t="s">
        <v>480</v>
      </c>
      <c r="X79" s="1969"/>
      <c r="Y79" s="1966"/>
      <c r="Z79" s="1957"/>
      <c r="AA79" s="1959" t="s">
        <v>1034</v>
      </c>
      <c r="AB79" s="1960"/>
      <c r="AC79" s="1961"/>
    </row>
    <row r="80" spans="1:31" s="794" customFormat="1" ht="41.25" thickBot="1">
      <c r="A80" s="806">
        <v>1</v>
      </c>
      <c r="B80" s="804">
        <f>SUM(B71:B79)</f>
        <v>16</v>
      </c>
      <c r="C80" s="807">
        <f>SUM(C71:C79)</f>
        <v>227</v>
      </c>
      <c r="D80" s="1904">
        <f>SUM(D71:D79)</f>
        <v>227</v>
      </c>
      <c r="E80" s="1905"/>
      <c r="F80" s="804">
        <f>SUM(F71:F79)</f>
        <v>169</v>
      </c>
      <c r="G80" s="1906">
        <f>SUM(G71:H79)</f>
        <v>33</v>
      </c>
      <c r="H80" s="1907"/>
      <c r="I80" s="1906">
        <v>25</v>
      </c>
      <c r="J80" s="1907"/>
      <c r="K80" s="805">
        <f>SUM(K71:K79)</f>
        <v>231</v>
      </c>
      <c r="L80" s="805"/>
      <c r="M80" s="576" t="s">
        <v>1744</v>
      </c>
      <c r="N80" s="576" t="s">
        <v>1745</v>
      </c>
      <c r="O80" s="1908" t="s">
        <v>78</v>
      </c>
      <c r="P80" s="1909"/>
      <c r="Q80" s="1908">
        <v>15</v>
      </c>
      <c r="R80" s="1909"/>
      <c r="S80" s="1908" t="s">
        <v>77</v>
      </c>
      <c r="T80" s="1910"/>
      <c r="U80" s="1909"/>
      <c r="V80" s="801">
        <f>ROUNDUP(C80/20,0)</f>
        <v>12</v>
      </c>
      <c r="W80" s="576" t="s">
        <v>76</v>
      </c>
      <c r="X80" s="576">
        <v>2</v>
      </c>
      <c r="Y80" s="576" t="s">
        <v>75</v>
      </c>
      <c r="Z80" s="576"/>
      <c r="AA80" s="1962"/>
      <c r="AB80" s="1963"/>
      <c r="AC80" s="1964"/>
    </row>
    <row r="81" spans="1:29" s="794" customFormat="1" ht="59.45" customHeight="1">
      <c r="A81" s="1885" t="s">
        <v>695</v>
      </c>
      <c r="B81" s="1886"/>
      <c r="C81" s="1886"/>
      <c r="D81" s="1887" t="s">
        <v>696</v>
      </c>
      <c r="E81" s="1886"/>
      <c r="F81" s="1886"/>
      <c r="G81" s="1886"/>
      <c r="H81" s="1886"/>
      <c r="I81" s="1886"/>
      <c r="J81" s="1886"/>
      <c r="K81" s="1886"/>
      <c r="L81" s="1887" t="s">
        <v>697</v>
      </c>
      <c r="M81" s="1886"/>
      <c r="N81" s="1886"/>
      <c r="O81" s="1886"/>
      <c r="P81" s="1886"/>
      <c r="Q81" s="1886"/>
      <c r="R81" s="1886"/>
      <c r="S81" s="1886"/>
      <c r="T81" s="1886"/>
      <c r="U81" s="1886"/>
      <c r="V81" s="1886"/>
      <c r="W81" s="1887" t="s">
        <v>698</v>
      </c>
      <c r="X81" s="1886"/>
      <c r="Y81" s="1886"/>
      <c r="Z81" s="1886"/>
      <c r="AA81" s="1886"/>
      <c r="AB81" s="1886"/>
      <c r="AC81" s="1888"/>
    </row>
    <row r="82" spans="1:29" s="794" customFormat="1" ht="102.6" customHeight="1" thickBot="1">
      <c r="A82" s="1889" t="s">
        <v>42</v>
      </c>
      <c r="B82" s="1890"/>
      <c r="C82" s="1890"/>
      <c r="D82" s="1890"/>
      <c r="E82" s="1890"/>
      <c r="F82" s="1890"/>
      <c r="G82" s="1890"/>
      <c r="H82" s="1890"/>
      <c r="I82" s="1890"/>
      <c r="J82" s="1890"/>
      <c r="K82" s="1891"/>
      <c r="L82" s="578"/>
      <c r="M82" s="578"/>
      <c r="N82" s="1892" t="s">
        <v>699</v>
      </c>
      <c r="O82" s="1893"/>
      <c r="P82" s="1893"/>
      <c r="Q82" s="1893"/>
      <c r="R82" s="1893"/>
      <c r="S82" s="1893"/>
      <c r="T82" s="1893"/>
      <c r="U82" s="1893"/>
      <c r="V82" s="1893"/>
      <c r="W82" s="1893"/>
      <c r="X82" s="1893"/>
      <c r="Y82" s="1893"/>
      <c r="Z82" s="1893"/>
      <c r="AA82" s="1893"/>
      <c r="AB82" s="1893"/>
      <c r="AC82" s="1894"/>
    </row>
    <row r="84" spans="1:29" ht="65.25" customHeight="1">
      <c r="A84" s="794">
        <f>SUM(A80,A68,A56,A44,A31,A18,)</f>
        <v>6</v>
      </c>
      <c r="B84" s="794">
        <f>SUM(B80,B68,B56,B44,B31,B18,)</f>
        <v>51</v>
      </c>
      <c r="C84" s="794">
        <f>SUM(C80,C68,C56,C44,C31,C18,)</f>
        <v>1080</v>
      </c>
      <c r="D84" s="1884">
        <f>SUM(D80,D68,D56,D44,D31,D18,)</f>
        <v>1080</v>
      </c>
      <c r="E84" s="1884"/>
      <c r="F84" s="794">
        <f>SUM(F80,F68,F56,F44,F31,F18,)</f>
        <v>786</v>
      </c>
      <c r="G84" s="1884">
        <f>SUM(G80,G68,G56,G44,G31,G18,)</f>
        <v>161</v>
      </c>
      <c r="H84" s="1884"/>
      <c r="I84" s="1884">
        <f>SUM(I80,I68,I56,I44,I31,I18,)</f>
        <v>133</v>
      </c>
      <c r="J84" s="1884"/>
      <c r="K84" s="794">
        <f>SUM(K80,K68,K56,K44,K31,K18,)</f>
        <v>1367</v>
      </c>
    </row>
  </sheetData>
  <mergeCells count="452">
    <mergeCell ref="A1:G2"/>
    <mergeCell ref="H1:I2"/>
    <mergeCell ref="J1:P2"/>
    <mergeCell ref="Q1:AC2"/>
    <mergeCell ref="A4:A7"/>
    <mergeCell ref="B4:B7"/>
    <mergeCell ref="C4:C7"/>
    <mergeCell ref="D4:J5"/>
    <mergeCell ref="K4:K7"/>
    <mergeCell ref="L4:L7"/>
    <mergeCell ref="D9:E11"/>
    <mergeCell ref="F9:F11"/>
    <mergeCell ref="G9:H11"/>
    <mergeCell ref="AC4:AC7"/>
    <mergeCell ref="D6:E7"/>
    <mergeCell ref="F6:H6"/>
    <mergeCell ref="I6:J7"/>
    <mergeCell ref="N6:X7"/>
    <mergeCell ref="G7:H7"/>
    <mergeCell ref="M4:M7"/>
    <mergeCell ref="N4:X5"/>
    <mergeCell ref="Y4:Y7"/>
    <mergeCell ref="Z4:Z7"/>
    <mergeCell ref="AA4:AA7"/>
    <mergeCell ref="AB4:AB7"/>
    <mergeCell ref="A12:A14"/>
    <mergeCell ref="B12:B14"/>
    <mergeCell ref="C12:C14"/>
    <mergeCell ref="D12:E14"/>
    <mergeCell ref="F12:F14"/>
    <mergeCell ref="G12:H14"/>
    <mergeCell ref="Z9:Z11"/>
    <mergeCell ref="AA9:AA11"/>
    <mergeCell ref="AB9:AB11"/>
    <mergeCell ref="N11:O11"/>
    <mergeCell ref="P11:S11"/>
    <mergeCell ref="T11:V11"/>
    <mergeCell ref="W11:X11"/>
    <mergeCell ref="Z12:Z14"/>
    <mergeCell ref="AA12:AB12"/>
    <mergeCell ref="I9:J11"/>
    <mergeCell ref="K9:K11"/>
    <mergeCell ref="L9:L11"/>
    <mergeCell ref="M9:M11"/>
    <mergeCell ref="N9:X10"/>
    <mergeCell ref="Y9:Y11"/>
    <mergeCell ref="A9:A11"/>
    <mergeCell ref="B9:B11"/>
    <mergeCell ref="C9:C11"/>
    <mergeCell ref="F15:F17"/>
    <mergeCell ref="G15:H17"/>
    <mergeCell ref="AA13:AA15"/>
    <mergeCell ref="AB13:AB15"/>
    <mergeCell ref="N14:O14"/>
    <mergeCell ref="P14:S14"/>
    <mergeCell ref="T14:V14"/>
    <mergeCell ref="W14:X14"/>
    <mergeCell ref="Z15:Z17"/>
    <mergeCell ref="AA16:AB16"/>
    <mergeCell ref="AA17:AC18"/>
    <mergeCell ref="I12:J14"/>
    <mergeCell ref="K12:K14"/>
    <mergeCell ref="L12:L14"/>
    <mergeCell ref="M12:M14"/>
    <mergeCell ref="N12:X13"/>
    <mergeCell ref="Y12:Y14"/>
    <mergeCell ref="AC9:AC16"/>
    <mergeCell ref="I15:J17"/>
    <mergeCell ref="K15:K17"/>
    <mergeCell ref="L15:L17"/>
    <mergeCell ref="M15:M17"/>
    <mergeCell ref="N15:X16"/>
    <mergeCell ref="D22:E24"/>
    <mergeCell ref="F22:F24"/>
    <mergeCell ref="G22:H24"/>
    <mergeCell ref="A19:C19"/>
    <mergeCell ref="D19:K19"/>
    <mergeCell ref="L19:V19"/>
    <mergeCell ref="Y15:Y17"/>
    <mergeCell ref="N17:O17"/>
    <mergeCell ref="P17:S17"/>
    <mergeCell ref="T17:V17"/>
    <mergeCell ref="W17:X17"/>
    <mergeCell ref="W19:AC19"/>
    <mergeCell ref="A20:K20"/>
    <mergeCell ref="N20:AC20"/>
    <mergeCell ref="D18:E18"/>
    <mergeCell ref="G18:H18"/>
    <mergeCell ref="I18:J18"/>
    <mergeCell ref="O18:P18"/>
    <mergeCell ref="Q18:R18"/>
    <mergeCell ref="S18:U18"/>
    <mergeCell ref="A15:A17"/>
    <mergeCell ref="B15:B17"/>
    <mergeCell ref="C15:C17"/>
    <mergeCell ref="D15:E17"/>
    <mergeCell ref="A25:A27"/>
    <mergeCell ref="B25:B27"/>
    <mergeCell ref="C25:C27"/>
    <mergeCell ref="D25:E27"/>
    <mergeCell ref="F25:F27"/>
    <mergeCell ref="G25:H27"/>
    <mergeCell ref="Z22:Z24"/>
    <mergeCell ref="AA22:AA24"/>
    <mergeCell ref="AB22:AB24"/>
    <mergeCell ref="N24:O24"/>
    <mergeCell ref="P24:S24"/>
    <mergeCell ref="T24:V24"/>
    <mergeCell ref="W24:X24"/>
    <mergeCell ref="Z25:Z27"/>
    <mergeCell ref="AA25:AB25"/>
    <mergeCell ref="I22:J24"/>
    <mergeCell ref="K22:K24"/>
    <mergeCell ref="L22:L24"/>
    <mergeCell ref="M22:M24"/>
    <mergeCell ref="N22:X23"/>
    <mergeCell ref="Y22:Y24"/>
    <mergeCell ref="A22:A24"/>
    <mergeCell ref="B22:B24"/>
    <mergeCell ref="C22:C24"/>
    <mergeCell ref="F28:F30"/>
    <mergeCell ref="G28:H30"/>
    <mergeCell ref="AA26:AA28"/>
    <mergeCell ref="AB26:AB28"/>
    <mergeCell ref="N27:O27"/>
    <mergeCell ref="P27:S27"/>
    <mergeCell ref="T27:V27"/>
    <mergeCell ref="W27:X27"/>
    <mergeCell ref="Z28:Z30"/>
    <mergeCell ref="AA29:AB29"/>
    <mergeCell ref="AA30:AC31"/>
    <mergeCell ref="I25:J27"/>
    <mergeCell ref="K25:K27"/>
    <mergeCell ref="L25:L27"/>
    <mergeCell ref="M25:M27"/>
    <mergeCell ref="N25:X26"/>
    <mergeCell ref="Y25:Y27"/>
    <mergeCell ref="AC22:AC29"/>
    <mergeCell ref="I28:J30"/>
    <mergeCell ref="K28:K30"/>
    <mergeCell ref="L28:L30"/>
    <mergeCell ref="M28:M30"/>
    <mergeCell ref="N28:X29"/>
    <mergeCell ref="D35:E37"/>
    <mergeCell ref="F35:F37"/>
    <mergeCell ref="G35:H37"/>
    <mergeCell ref="A32:C32"/>
    <mergeCell ref="D32:K32"/>
    <mergeCell ref="L32:V32"/>
    <mergeCell ref="Y28:Y30"/>
    <mergeCell ref="N30:O30"/>
    <mergeCell ref="P30:S30"/>
    <mergeCell ref="T30:V30"/>
    <mergeCell ref="W30:X30"/>
    <mergeCell ref="W32:AC32"/>
    <mergeCell ref="A33:K33"/>
    <mergeCell ref="N33:AC33"/>
    <mergeCell ref="D31:E31"/>
    <mergeCell ref="G31:H31"/>
    <mergeCell ref="I31:J31"/>
    <mergeCell ref="O31:P31"/>
    <mergeCell ref="Q31:R31"/>
    <mergeCell ref="S31:U31"/>
    <mergeCell ref="A28:A30"/>
    <mergeCell ref="B28:B30"/>
    <mergeCell ref="C28:C30"/>
    <mergeCell ref="D28:E30"/>
    <mergeCell ref="A38:A40"/>
    <mergeCell ref="B38:B40"/>
    <mergeCell ref="C38:C40"/>
    <mergeCell ref="D38:E40"/>
    <mergeCell ref="F38:F40"/>
    <mergeCell ref="G38:H40"/>
    <mergeCell ref="Z35:Z37"/>
    <mergeCell ref="AA35:AA37"/>
    <mergeCell ref="AB35:AB37"/>
    <mergeCell ref="N37:O37"/>
    <mergeCell ref="P37:S37"/>
    <mergeCell ref="T37:V37"/>
    <mergeCell ref="W37:X37"/>
    <mergeCell ref="Z38:Z40"/>
    <mergeCell ref="AA38:AB38"/>
    <mergeCell ref="I35:J37"/>
    <mergeCell ref="K35:K37"/>
    <mergeCell ref="L35:L37"/>
    <mergeCell ref="M35:M37"/>
    <mergeCell ref="N35:X36"/>
    <mergeCell ref="Y35:Y37"/>
    <mergeCell ref="A35:A37"/>
    <mergeCell ref="B35:B37"/>
    <mergeCell ref="C35:C37"/>
    <mergeCell ref="K38:K40"/>
    <mergeCell ref="L38:L40"/>
    <mergeCell ref="M38:M40"/>
    <mergeCell ref="N38:X39"/>
    <mergeCell ref="Y38:Y40"/>
    <mergeCell ref="AC35:AC42"/>
    <mergeCell ref="I41:J43"/>
    <mergeCell ref="K41:K43"/>
    <mergeCell ref="L41:L43"/>
    <mergeCell ref="M41:M43"/>
    <mergeCell ref="N41:X42"/>
    <mergeCell ref="A46:K46"/>
    <mergeCell ref="N46:AC46"/>
    <mergeCell ref="D44:E44"/>
    <mergeCell ref="G44:H44"/>
    <mergeCell ref="I44:J44"/>
    <mergeCell ref="O44:P44"/>
    <mergeCell ref="Q44:R44"/>
    <mergeCell ref="S44:U44"/>
    <mergeCell ref="A41:A43"/>
    <mergeCell ref="B41:B43"/>
    <mergeCell ref="C41:C43"/>
    <mergeCell ref="D41:E43"/>
    <mergeCell ref="F41:F43"/>
    <mergeCell ref="G41:H43"/>
    <mergeCell ref="AA39:AA41"/>
    <mergeCell ref="AB39:AB41"/>
    <mergeCell ref="N40:O40"/>
    <mergeCell ref="P40:S40"/>
    <mergeCell ref="T40:V40"/>
    <mergeCell ref="W40:X40"/>
    <mergeCell ref="Z41:Z43"/>
    <mergeCell ref="AA42:AB42"/>
    <mergeCell ref="AA43:AC44"/>
    <mergeCell ref="I38:J40"/>
    <mergeCell ref="A45:C45"/>
    <mergeCell ref="D45:K45"/>
    <mergeCell ref="L45:V45"/>
    <mergeCell ref="Y41:Y43"/>
    <mergeCell ref="N43:O43"/>
    <mergeCell ref="P43:S43"/>
    <mergeCell ref="T43:V43"/>
    <mergeCell ref="W43:X43"/>
    <mergeCell ref="W45:AC45"/>
    <mergeCell ref="AA47:AA49"/>
    <mergeCell ref="AB47:AB48"/>
    <mergeCell ref="N49:O49"/>
    <mergeCell ref="P49:S49"/>
    <mergeCell ref="T49:V49"/>
    <mergeCell ref="W49:X49"/>
    <mergeCell ref="Z50:Z52"/>
    <mergeCell ref="AA50:AB50"/>
    <mergeCell ref="I47:J49"/>
    <mergeCell ref="K47:K49"/>
    <mergeCell ref="L47:L49"/>
    <mergeCell ref="M47:M49"/>
    <mergeCell ref="N47:X48"/>
    <mergeCell ref="Y47:Y49"/>
    <mergeCell ref="L50:L52"/>
    <mergeCell ref="M50:M52"/>
    <mergeCell ref="A50:A52"/>
    <mergeCell ref="B50:B52"/>
    <mergeCell ref="C50:C52"/>
    <mergeCell ref="D50:E52"/>
    <mergeCell ref="F50:F52"/>
    <mergeCell ref="G50:H52"/>
    <mergeCell ref="Z47:Z49"/>
    <mergeCell ref="A47:A49"/>
    <mergeCell ref="B47:B49"/>
    <mergeCell ref="C47:C49"/>
    <mergeCell ref="D47:E49"/>
    <mergeCell ref="F47:F49"/>
    <mergeCell ref="G47:H49"/>
    <mergeCell ref="AA55:AC56"/>
    <mergeCell ref="S56:U56"/>
    <mergeCell ref="Y50:Y52"/>
    <mergeCell ref="AC47:AC54"/>
    <mergeCell ref="I53:J55"/>
    <mergeCell ref="K53:K55"/>
    <mergeCell ref="L53:L55"/>
    <mergeCell ref="M53:M55"/>
    <mergeCell ref="N53:X54"/>
    <mergeCell ref="Y53:Y55"/>
    <mergeCell ref="N55:O55"/>
    <mergeCell ref="P55:S55"/>
    <mergeCell ref="T55:V55"/>
    <mergeCell ref="W55:X55"/>
    <mergeCell ref="AA51:AA53"/>
    <mergeCell ref="AB51:AB52"/>
    <mergeCell ref="N52:O52"/>
    <mergeCell ref="P52:S52"/>
    <mergeCell ref="T52:V52"/>
    <mergeCell ref="W52:X52"/>
    <mergeCell ref="Z53:Z55"/>
    <mergeCell ref="AA54:AB54"/>
    <mergeCell ref="I50:J52"/>
    <mergeCell ref="K50:K52"/>
    <mergeCell ref="N50:X51"/>
    <mergeCell ref="A57:C57"/>
    <mergeCell ref="D57:K57"/>
    <mergeCell ref="L57:V57"/>
    <mergeCell ref="I59:J61"/>
    <mergeCell ref="K59:K61"/>
    <mergeCell ref="L59:L61"/>
    <mergeCell ref="M59:M61"/>
    <mergeCell ref="N59:X60"/>
    <mergeCell ref="A53:A55"/>
    <mergeCell ref="B53:B55"/>
    <mergeCell ref="C53:C55"/>
    <mergeCell ref="D53:E55"/>
    <mergeCell ref="F53:F55"/>
    <mergeCell ref="G53:H55"/>
    <mergeCell ref="W57:AC57"/>
    <mergeCell ref="A58:K58"/>
    <mergeCell ref="N58:AC58"/>
    <mergeCell ref="D56:E56"/>
    <mergeCell ref="G56:H56"/>
    <mergeCell ref="I56:J56"/>
    <mergeCell ref="L56:M56"/>
    <mergeCell ref="O56:P56"/>
    <mergeCell ref="Q56:R56"/>
    <mergeCell ref="A59:A61"/>
    <mergeCell ref="B59:B61"/>
    <mergeCell ref="C59:C61"/>
    <mergeCell ref="D59:E61"/>
    <mergeCell ref="F59:F61"/>
    <mergeCell ref="G59:H61"/>
    <mergeCell ref="G62:H64"/>
    <mergeCell ref="Y65:Y67"/>
    <mergeCell ref="N67:O67"/>
    <mergeCell ref="P67:S67"/>
    <mergeCell ref="T67:V67"/>
    <mergeCell ref="W67:X67"/>
    <mergeCell ref="AC59:AC66"/>
    <mergeCell ref="N61:O61"/>
    <mergeCell ref="P61:S61"/>
    <mergeCell ref="T61:V61"/>
    <mergeCell ref="W61:X61"/>
    <mergeCell ref="Z62:Z64"/>
    <mergeCell ref="AA62:AB62"/>
    <mergeCell ref="I62:J64"/>
    <mergeCell ref="K62:K64"/>
    <mergeCell ref="L62:L64"/>
    <mergeCell ref="M62:M64"/>
    <mergeCell ref="N62:X63"/>
    <mergeCell ref="Y62:Y64"/>
    <mergeCell ref="Y59:Y61"/>
    <mergeCell ref="I65:J67"/>
    <mergeCell ref="K65:K67"/>
    <mergeCell ref="L65:L67"/>
    <mergeCell ref="M65:M67"/>
    <mergeCell ref="N65:X66"/>
    <mergeCell ref="Z59:Z61"/>
    <mergeCell ref="AA59:AA61"/>
    <mergeCell ref="AB59:AB60"/>
    <mergeCell ref="A69:C69"/>
    <mergeCell ref="D69:K69"/>
    <mergeCell ref="L69:V69"/>
    <mergeCell ref="W69:AC69"/>
    <mergeCell ref="A65:A67"/>
    <mergeCell ref="B65:B67"/>
    <mergeCell ref="C65:C67"/>
    <mergeCell ref="D65:E67"/>
    <mergeCell ref="F65:F67"/>
    <mergeCell ref="G65:H67"/>
    <mergeCell ref="AA63:AA65"/>
    <mergeCell ref="AB63:AB64"/>
    <mergeCell ref="N64:O64"/>
    <mergeCell ref="P64:S64"/>
    <mergeCell ref="T64:V64"/>
    <mergeCell ref="W64:X64"/>
    <mergeCell ref="Z65:Z67"/>
    <mergeCell ref="AA66:AB66"/>
    <mergeCell ref="AA67:AC68"/>
    <mergeCell ref="A62:A64"/>
    <mergeCell ref="B62:B64"/>
    <mergeCell ref="C62:C64"/>
    <mergeCell ref="D62:E64"/>
    <mergeCell ref="F62:F64"/>
    <mergeCell ref="A70:K70"/>
    <mergeCell ref="N70:AC70"/>
    <mergeCell ref="D68:E68"/>
    <mergeCell ref="G68:H68"/>
    <mergeCell ref="I68:J68"/>
    <mergeCell ref="O68:P68"/>
    <mergeCell ref="Q68:R68"/>
    <mergeCell ref="S68:U68"/>
    <mergeCell ref="I71:J73"/>
    <mergeCell ref="K71:K73"/>
    <mergeCell ref="L71:L73"/>
    <mergeCell ref="M71:M73"/>
    <mergeCell ref="N71:X72"/>
    <mergeCell ref="Y71:Y73"/>
    <mergeCell ref="A71:A73"/>
    <mergeCell ref="B71:B73"/>
    <mergeCell ref="C71:C73"/>
    <mergeCell ref="D71:E73"/>
    <mergeCell ref="F71:F73"/>
    <mergeCell ref="G71:H73"/>
    <mergeCell ref="Z71:Z73"/>
    <mergeCell ref="AA71:AA73"/>
    <mergeCell ref="AB71:AB72"/>
    <mergeCell ref="AC71:AC78"/>
    <mergeCell ref="N73:O73"/>
    <mergeCell ref="P73:S73"/>
    <mergeCell ref="T73:V73"/>
    <mergeCell ref="W73:X73"/>
    <mergeCell ref="Z74:Z76"/>
    <mergeCell ref="AA74:AB74"/>
    <mergeCell ref="I74:J76"/>
    <mergeCell ref="K74:K76"/>
    <mergeCell ref="L74:L76"/>
    <mergeCell ref="M74:M76"/>
    <mergeCell ref="N74:X75"/>
    <mergeCell ref="Y74:Y76"/>
    <mergeCell ref="A74:A76"/>
    <mergeCell ref="B74:B76"/>
    <mergeCell ref="C74:C76"/>
    <mergeCell ref="D74:E76"/>
    <mergeCell ref="F74:F76"/>
    <mergeCell ref="G74:H76"/>
    <mergeCell ref="AA75:AA77"/>
    <mergeCell ref="AB75:AB76"/>
    <mergeCell ref="N76:O76"/>
    <mergeCell ref="P76:S76"/>
    <mergeCell ref="T76:V76"/>
    <mergeCell ref="W76:X76"/>
    <mergeCell ref="Z77:Z79"/>
    <mergeCell ref="AA78:AB78"/>
    <mergeCell ref="AA79:AC80"/>
    <mergeCell ref="Y77:Y79"/>
    <mergeCell ref="N79:O79"/>
    <mergeCell ref="P79:S79"/>
    <mergeCell ref="T79:V79"/>
    <mergeCell ref="W79:X79"/>
    <mergeCell ref="A77:A79"/>
    <mergeCell ref="B77:B79"/>
    <mergeCell ref="C77:C79"/>
    <mergeCell ref="D77:E79"/>
    <mergeCell ref="F77:F79"/>
    <mergeCell ref="G77:H79"/>
    <mergeCell ref="D80:E80"/>
    <mergeCell ref="G80:H80"/>
    <mergeCell ref="I80:J80"/>
    <mergeCell ref="O80:P80"/>
    <mergeCell ref="Q80:R80"/>
    <mergeCell ref="S80:U80"/>
    <mergeCell ref="I77:J79"/>
    <mergeCell ref="K77:K79"/>
    <mergeCell ref="L77:L79"/>
    <mergeCell ref="M77:M79"/>
    <mergeCell ref="N77:X78"/>
    <mergeCell ref="I84:J84"/>
    <mergeCell ref="G84:H84"/>
    <mergeCell ref="D84:E84"/>
    <mergeCell ref="A81:C81"/>
    <mergeCell ref="D81:K81"/>
    <mergeCell ref="L81:V81"/>
    <mergeCell ref="W81:AC81"/>
    <mergeCell ref="A82:K82"/>
    <mergeCell ref="N82:AC82"/>
  </mergeCells>
  <pageMargins left="0.118110236220472" right="0.118110236220472" top="0.118110236220472" bottom="0.12962962962963001" header="0" footer="0"/>
  <pageSetup paperSize="9" scale="67" orientation="landscape" horizontalDpi="4294967295" verticalDpi="4294967295" r:id="rId1"/>
  <rowBreaks count="4" manualBreakCount="4">
    <brk id="22" max="28" man="1"/>
    <brk id="33" max="28" man="1"/>
    <brk id="46" max="28" man="1"/>
    <brk id="58" max="28" man="1"/>
  </rowBreaks>
  <drawing r:id="rId2"/>
</worksheet>
</file>

<file path=xl/worksheets/sheet18.xml><?xml version="1.0" encoding="utf-8"?>
<worksheet xmlns="http://schemas.openxmlformats.org/spreadsheetml/2006/main" xmlns:r="http://schemas.openxmlformats.org/officeDocument/2006/relationships">
  <dimension ref="A1:Y20"/>
  <sheetViews>
    <sheetView view="pageBreakPreview" zoomScale="60" zoomScaleNormal="70" workbookViewId="0">
      <selection activeCell="AC17" sqref="AC17"/>
    </sheetView>
  </sheetViews>
  <sheetFormatPr defaultRowHeight="15"/>
  <cols>
    <col min="1" max="1" width="5.85546875" style="546" customWidth="1"/>
    <col min="2" max="2" width="6" style="546" customWidth="1"/>
    <col min="3" max="3" width="3.28515625" style="546" customWidth="1"/>
    <col min="4" max="4" width="7.42578125" style="546" customWidth="1"/>
    <col min="5" max="5" width="2.28515625" style="546" customWidth="1"/>
    <col min="6" max="6" width="6.5703125" style="546" customWidth="1"/>
    <col min="7" max="7" width="4.140625" style="546" customWidth="1"/>
    <col min="8" max="8" width="4.42578125" style="546" customWidth="1"/>
    <col min="9" max="9" width="3" style="546" customWidth="1"/>
    <col min="10" max="10" width="9.140625" style="546" hidden="1" customWidth="1"/>
    <col min="11" max="12" width="9.140625" style="546"/>
    <col min="13" max="13" width="4.140625" style="546" customWidth="1"/>
    <col min="14" max="14" width="9.140625" style="546"/>
    <col min="15" max="15" width="7.85546875" style="546" customWidth="1"/>
    <col min="16" max="16" width="9.140625" style="546"/>
    <col min="17" max="17" width="14.85546875" style="546" customWidth="1"/>
    <col min="18" max="18" width="5.28515625" style="546" customWidth="1"/>
    <col min="19" max="22" width="9.140625" style="546"/>
    <col min="23" max="23" width="5.28515625" style="546" customWidth="1"/>
    <col min="24" max="24" width="5.5703125" style="546" customWidth="1"/>
    <col min="25" max="16384" width="9.140625" style="546"/>
  </cols>
  <sheetData>
    <row r="1" spans="1:25" ht="15" customHeight="1">
      <c r="A1" s="2217" t="s">
        <v>1808</v>
      </c>
      <c r="B1" s="2217"/>
      <c r="C1" s="2217"/>
      <c r="D1" s="2217"/>
      <c r="E1" s="2217"/>
      <c r="F1" s="2217"/>
      <c r="G1" s="2217"/>
      <c r="H1" s="2219" t="s">
        <v>301</v>
      </c>
      <c r="I1" s="2219"/>
      <c r="J1" s="2221" t="s">
        <v>33</v>
      </c>
      <c r="K1" s="2221"/>
      <c r="L1" s="2222"/>
      <c r="M1" s="2223" t="s">
        <v>56</v>
      </c>
      <c r="N1" s="2223"/>
      <c r="O1" s="2223"/>
      <c r="P1" s="2223"/>
      <c r="Q1" s="2223"/>
      <c r="R1" s="2223"/>
      <c r="S1" s="2223"/>
      <c r="T1" s="2223"/>
      <c r="U1" s="2223"/>
      <c r="V1" s="2223"/>
      <c r="W1" s="2223"/>
      <c r="X1" s="2223"/>
      <c r="Y1" s="2223"/>
    </row>
    <row r="2" spans="1:25" ht="39" customHeight="1">
      <c r="A2" s="2217"/>
      <c r="B2" s="2217"/>
      <c r="C2" s="2217"/>
      <c r="D2" s="2217"/>
      <c r="E2" s="2217"/>
      <c r="F2" s="2217"/>
      <c r="G2" s="2217"/>
      <c r="H2" s="2219"/>
      <c r="I2" s="2219"/>
      <c r="J2" s="2221"/>
      <c r="K2" s="2221"/>
      <c r="L2" s="2222"/>
      <c r="M2" s="2224"/>
      <c r="N2" s="2224"/>
      <c r="O2" s="2224"/>
      <c r="P2" s="2224"/>
      <c r="Q2" s="2224"/>
      <c r="R2" s="2224"/>
      <c r="S2" s="2224"/>
      <c r="T2" s="2224"/>
      <c r="U2" s="2224"/>
      <c r="V2" s="2224"/>
      <c r="W2" s="2224"/>
      <c r="X2" s="2224"/>
      <c r="Y2" s="2224"/>
    </row>
    <row r="3" spans="1:25" ht="52.5" thickBot="1">
      <c r="A3" s="2218"/>
      <c r="B3" s="2218"/>
      <c r="C3" s="2218"/>
      <c r="D3" s="2218"/>
      <c r="E3" s="2218"/>
      <c r="F3" s="2218"/>
      <c r="G3" s="2218"/>
      <c r="H3" s="2220"/>
      <c r="I3" s="2220"/>
      <c r="J3" s="555"/>
      <c r="K3" s="555"/>
      <c r="L3" s="555"/>
      <c r="M3" s="2225"/>
      <c r="N3" s="2225"/>
      <c r="O3" s="2225"/>
      <c r="P3" s="2225"/>
      <c r="Q3" s="2225"/>
      <c r="R3" s="2225"/>
      <c r="S3" s="2225"/>
      <c r="T3" s="2225"/>
      <c r="U3" s="2225"/>
      <c r="V3" s="2225"/>
      <c r="W3" s="2225"/>
      <c r="X3" s="2225"/>
      <c r="Y3" s="2225"/>
    </row>
    <row r="4" spans="1:25" ht="15" customHeight="1">
      <c r="A4" s="2141" t="s">
        <v>83</v>
      </c>
      <c r="B4" s="2141"/>
      <c r="C4" s="2141"/>
      <c r="D4" s="2141"/>
      <c r="E4" s="2141"/>
      <c r="F4" s="2141"/>
      <c r="G4" s="2141"/>
      <c r="H4" s="2141"/>
      <c r="I4" s="2141"/>
      <c r="J4" s="2141"/>
      <c r="K4" s="2141" t="s">
        <v>23</v>
      </c>
      <c r="L4" s="2141"/>
      <c r="M4" s="2141"/>
      <c r="N4" s="2141"/>
      <c r="O4" s="2141"/>
      <c r="P4" s="2141"/>
      <c r="Q4" s="2141"/>
      <c r="R4" s="2226" t="s">
        <v>35</v>
      </c>
      <c r="S4" s="2226"/>
      <c r="T4" s="2227" t="s">
        <v>51</v>
      </c>
      <c r="U4" s="2124" t="s">
        <v>50</v>
      </c>
      <c r="V4" s="2124"/>
      <c r="W4" s="2124"/>
      <c r="X4" s="2124"/>
      <c r="Y4" s="2228" t="s">
        <v>59</v>
      </c>
    </row>
    <row r="5" spans="1:25" ht="15" customHeight="1">
      <c r="A5" s="2141"/>
      <c r="B5" s="2141"/>
      <c r="C5" s="2141"/>
      <c r="D5" s="2141"/>
      <c r="E5" s="2141"/>
      <c r="F5" s="2141"/>
      <c r="G5" s="2141"/>
      <c r="H5" s="2141"/>
      <c r="I5" s="2141"/>
      <c r="J5" s="2141"/>
      <c r="K5" s="2141"/>
      <c r="L5" s="2141"/>
      <c r="M5" s="2141"/>
      <c r="N5" s="2141"/>
      <c r="O5" s="2141"/>
      <c r="P5" s="2141"/>
      <c r="Q5" s="2141"/>
      <c r="R5" s="2226"/>
      <c r="S5" s="2226"/>
      <c r="T5" s="2227"/>
      <c r="U5" s="2124"/>
      <c r="V5" s="2124"/>
      <c r="W5" s="2124"/>
      <c r="X5" s="2124"/>
      <c r="Y5" s="2228"/>
    </row>
    <row r="6" spans="1:25" ht="15" customHeight="1">
      <c r="A6" s="2141"/>
      <c r="B6" s="2141"/>
      <c r="C6" s="2141"/>
      <c r="D6" s="2141"/>
      <c r="E6" s="2141"/>
      <c r="F6" s="2141"/>
      <c r="G6" s="2141"/>
      <c r="H6" s="2141"/>
      <c r="I6" s="2141"/>
      <c r="J6" s="2141"/>
      <c r="K6" s="2141"/>
      <c r="L6" s="2141"/>
      <c r="M6" s="2141"/>
      <c r="N6" s="2141"/>
      <c r="O6" s="2141"/>
      <c r="P6" s="2141"/>
      <c r="Q6" s="2141"/>
      <c r="R6" s="2226"/>
      <c r="S6" s="2226"/>
      <c r="T6" s="2227"/>
      <c r="U6" s="2124"/>
      <c r="V6" s="2124"/>
      <c r="W6" s="2124"/>
      <c r="X6" s="2124"/>
      <c r="Y6" s="2228"/>
    </row>
    <row r="7" spans="1:25" ht="15.75" customHeight="1">
      <c r="A7" s="2141"/>
      <c r="B7" s="2141"/>
      <c r="C7" s="2141"/>
      <c r="D7" s="2141"/>
      <c r="E7" s="2141"/>
      <c r="F7" s="2141"/>
      <c r="G7" s="2141"/>
      <c r="H7" s="2141"/>
      <c r="I7" s="2141"/>
      <c r="J7" s="2141"/>
      <c r="K7" s="2141"/>
      <c r="L7" s="2141"/>
      <c r="M7" s="2141"/>
      <c r="N7" s="2141"/>
      <c r="O7" s="2141"/>
      <c r="P7" s="2141"/>
      <c r="Q7" s="2141"/>
      <c r="R7" s="2226"/>
      <c r="S7" s="2226"/>
      <c r="T7" s="2227"/>
      <c r="U7" s="2124"/>
      <c r="V7" s="2124"/>
      <c r="W7" s="2124"/>
      <c r="X7" s="2124"/>
      <c r="Y7" s="2228"/>
    </row>
    <row r="8" spans="1:25" ht="15" customHeight="1">
      <c r="A8" s="2229">
        <v>23</v>
      </c>
      <c r="B8" s="2229"/>
      <c r="C8" s="2229"/>
      <c r="D8" s="2229"/>
      <c r="E8" s="2229"/>
      <c r="F8" s="2229"/>
      <c r="G8" s="2229"/>
      <c r="H8" s="2229"/>
      <c r="I8" s="2229"/>
      <c r="J8" s="2229"/>
      <c r="K8" s="2230" t="s">
        <v>692</v>
      </c>
      <c r="L8" s="2230"/>
      <c r="M8" s="2230"/>
      <c r="N8" s="2230"/>
      <c r="O8" s="2230"/>
      <c r="P8" s="2230"/>
      <c r="Q8" s="2230"/>
      <c r="R8" s="2231" t="s">
        <v>28</v>
      </c>
      <c r="S8" s="2231"/>
      <c r="T8" s="2232" t="s">
        <v>34</v>
      </c>
      <c r="U8" s="2233" t="s">
        <v>693</v>
      </c>
      <c r="V8" s="2233"/>
      <c r="W8" s="2233"/>
      <c r="X8" s="2233"/>
      <c r="Y8" s="2228"/>
    </row>
    <row r="9" spans="1:25" ht="42" customHeight="1">
      <c r="A9" s="2229"/>
      <c r="B9" s="2229"/>
      <c r="C9" s="2229"/>
      <c r="D9" s="2229"/>
      <c r="E9" s="2229"/>
      <c r="F9" s="2229"/>
      <c r="G9" s="2229"/>
      <c r="H9" s="2229"/>
      <c r="I9" s="2229"/>
      <c r="J9" s="2229"/>
      <c r="K9" s="2230"/>
      <c r="L9" s="2230"/>
      <c r="M9" s="2230"/>
      <c r="N9" s="2230"/>
      <c r="O9" s="2230"/>
      <c r="P9" s="2230"/>
      <c r="Q9" s="2230"/>
      <c r="R9" s="2231"/>
      <c r="S9" s="2231"/>
      <c r="T9" s="2232"/>
      <c r="U9" s="2233"/>
      <c r="V9" s="2233"/>
      <c r="W9" s="2233"/>
      <c r="X9" s="2233"/>
      <c r="Y9" s="2228"/>
    </row>
    <row r="10" spans="1:25">
      <c r="A10" s="2229">
        <v>15</v>
      </c>
      <c r="B10" s="2229"/>
      <c r="C10" s="2229"/>
      <c r="D10" s="2229"/>
      <c r="E10" s="2229"/>
      <c r="F10" s="2229"/>
      <c r="G10" s="2229"/>
      <c r="H10" s="2229"/>
      <c r="I10" s="2229"/>
      <c r="J10" s="2229"/>
      <c r="K10" s="2230" t="s">
        <v>692</v>
      </c>
      <c r="L10" s="2230"/>
      <c r="M10" s="2230"/>
      <c r="N10" s="2230"/>
      <c r="O10" s="2230"/>
      <c r="P10" s="2230"/>
      <c r="Q10" s="2230"/>
      <c r="R10" s="2231" t="s">
        <v>30</v>
      </c>
      <c r="S10" s="2231"/>
      <c r="T10" s="2232"/>
      <c r="U10" s="2233"/>
      <c r="V10" s="2233"/>
      <c r="W10" s="2233"/>
      <c r="X10" s="2233"/>
      <c r="Y10" s="2228"/>
    </row>
    <row r="11" spans="1:25" ht="24.75" customHeight="1">
      <c r="A11" s="2229"/>
      <c r="B11" s="2229"/>
      <c r="C11" s="2229"/>
      <c r="D11" s="2229"/>
      <c r="E11" s="2229"/>
      <c r="F11" s="2229"/>
      <c r="G11" s="2229"/>
      <c r="H11" s="2229"/>
      <c r="I11" s="2229"/>
      <c r="J11" s="2229"/>
      <c r="K11" s="2230"/>
      <c r="L11" s="2230"/>
      <c r="M11" s="2230"/>
      <c r="N11" s="2230"/>
      <c r="O11" s="2230"/>
      <c r="P11" s="2230"/>
      <c r="Q11" s="2230"/>
      <c r="R11" s="2231"/>
      <c r="S11" s="2231"/>
      <c r="T11" s="2232"/>
      <c r="U11" s="2233"/>
      <c r="V11" s="2233"/>
      <c r="W11" s="2233"/>
      <c r="X11" s="2233"/>
      <c r="Y11" s="2228"/>
    </row>
    <row r="12" spans="1:25" ht="49.5" customHeight="1">
      <c r="A12" s="2229">
        <v>16</v>
      </c>
      <c r="B12" s="2229"/>
      <c r="C12" s="2229"/>
      <c r="D12" s="2229"/>
      <c r="E12" s="2229"/>
      <c r="F12" s="2229"/>
      <c r="G12" s="2229"/>
      <c r="H12" s="2229"/>
      <c r="I12" s="2229"/>
      <c r="J12" s="2229"/>
      <c r="K12" s="2230" t="s">
        <v>692</v>
      </c>
      <c r="L12" s="2230"/>
      <c r="M12" s="2230"/>
      <c r="N12" s="2230"/>
      <c r="O12" s="2230"/>
      <c r="P12" s="2230"/>
      <c r="Q12" s="2230"/>
      <c r="R12" s="2231" t="s">
        <v>31</v>
      </c>
      <c r="S12" s="2231"/>
      <c r="T12" s="2234" t="s">
        <v>694</v>
      </c>
      <c r="U12" s="2234"/>
      <c r="V12" s="2234"/>
      <c r="W12" s="2234"/>
      <c r="X12" s="2234"/>
      <c r="Y12" s="2228"/>
    </row>
    <row r="13" spans="1:25" ht="15" customHeight="1">
      <c r="A13" s="2229"/>
      <c r="B13" s="2229"/>
      <c r="C13" s="2229"/>
      <c r="D13" s="2229"/>
      <c r="E13" s="2229"/>
      <c r="F13" s="2229"/>
      <c r="G13" s="2229"/>
      <c r="H13" s="2229"/>
      <c r="I13" s="2229"/>
      <c r="J13" s="2229"/>
      <c r="K13" s="2230"/>
      <c r="L13" s="2230"/>
      <c r="M13" s="2230"/>
      <c r="N13" s="2230"/>
      <c r="O13" s="2230"/>
      <c r="P13" s="2230"/>
      <c r="Q13" s="2230"/>
      <c r="R13" s="2231"/>
      <c r="S13" s="2231"/>
      <c r="T13" s="2235" t="s">
        <v>34</v>
      </c>
      <c r="U13" s="2235"/>
      <c r="V13" s="2235"/>
      <c r="W13" s="2235"/>
      <c r="X13" s="2235"/>
      <c r="Y13" s="2228"/>
    </row>
    <row r="14" spans="1:25" ht="15" customHeight="1">
      <c r="A14" s="2229">
        <v>6</v>
      </c>
      <c r="B14" s="2229"/>
      <c r="C14" s="2229"/>
      <c r="D14" s="2229"/>
      <c r="E14" s="2229"/>
      <c r="F14" s="2229"/>
      <c r="G14" s="2229"/>
      <c r="H14" s="2229"/>
      <c r="I14" s="2229"/>
      <c r="J14" s="2229"/>
      <c r="K14" s="2230" t="s">
        <v>692</v>
      </c>
      <c r="L14" s="2230"/>
      <c r="M14" s="2230"/>
      <c r="N14" s="2230"/>
      <c r="O14" s="2230"/>
      <c r="P14" s="2230"/>
      <c r="Q14" s="2230"/>
      <c r="R14" s="2236" t="s">
        <v>57</v>
      </c>
      <c r="S14" s="2236"/>
      <c r="T14" s="2235"/>
      <c r="U14" s="2235"/>
      <c r="V14" s="2235"/>
      <c r="W14" s="2235"/>
      <c r="X14" s="2235"/>
      <c r="Y14" s="2228"/>
    </row>
    <row r="15" spans="1:25" ht="29.25" customHeight="1">
      <c r="A15" s="2229"/>
      <c r="B15" s="2229"/>
      <c r="C15" s="2229"/>
      <c r="D15" s="2229"/>
      <c r="E15" s="2229"/>
      <c r="F15" s="2229"/>
      <c r="G15" s="2229"/>
      <c r="H15" s="2229"/>
      <c r="I15" s="2229"/>
      <c r="J15" s="2229"/>
      <c r="K15" s="2230"/>
      <c r="L15" s="2230"/>
      <c r="M15" s="2230"/>
      <c r="N15" s="2230"/>
      <c r="O15" s="2230"/>
      <c r="P15" s="2230"/>
      <c r="Q15" s="2230"/>
      <c r="R15" s="2236"/>
      <c r="S15" s="2236"/>
      <c r="T15" s="2235"/>
      <c r="U15" s="2235"/>
      <c r="V15" s="2235"/>
      <c r="W15" s="2235"/>
      <c r="X15" s="2235"/>
      <c r="Y15" s="2228"/>
    </row>
    <row r="16" spans="1:25" ht="30.75" customHeight="1">
      <c r="A16" s="2229">
        <v>10</v>
      </c>
      <c r="B16" s="2229"/>
      <c r="C16" s="2229"/>
      <c r="D16" s="2229"/>
      <c r="E16" s="2229"/>
      <c r="F16" s="2229"/>
      <c r="G16" s="2229"/>
      <c r="H16" s="2229"/>
      <c r="I16" s="2229"/>
      <c r="J16" s="2229"/>
      <c r="K16" s="2230" t="s">
        <v>692</v>
      </c>
      <c r="L16" s="2230"/>
      <c r="M16" s="2230"/>
      <c r="N16" s="2230"/>
      <c r="O16" s="2230"/>
      <c r="P16" s="2230"/>
      <c r="Q16" s="2230"/>
      <c r="R16" s="2236" t="s">
        <v>111</v>
      </c>
      <c r="S16" s="2236"/>
      <c r="T16" s="2235"/>
      <c r="U16" s="2235"/>
      <c r="V16" s="2235"/>
      <c r="W16" s="2235"/>
      <c r="X16" s="2235"/>
      <c r="Y16" s="2228"/>
    </row>
    <row r="17" spans="1:25" ht="42" customHeight="1">
      <c r="A17" s="2229"/>
      <c r="B17" s="2229"/>
      <c r="C17" s="2229"/>
      <c r="D17" s="2229"/>
      <c r="E17" s="2229"/>
      <c r="F17" s="2229"/>
      <c r="G17" s="2229"/>
      <c r="H17" s="2229"/>
      <c r="I17" s="2229"/>
      <c r="J17" s="2229"/>
      <c r="K17" s="2230"/>
      <c r="L17" s="2230"/>
      <c r="M17" s="2230"/>
      <c r="N17" s="2230"/>
      <c r="O17" s="2230"/>
      <c r="P17" s="2230"/>
      <c r="Q17" s="2230"/>
      <c r="R17" s="2236"/>
      <c r="S17" s="2236"/>
      <c r="T17" s="2237" t="s">
        <v>36</v>
      </c>
      <c r="U17" s="2237"/>
      <c r="V17" s="2237"/>
      <c r="W17" s="2237"/>
      <c r="X17" s="2237"/>
      <c r="Y17" s="2228"/>
    </row>
    <row r="18" spans="1:25" ht="49.5" customHeight="1">
      <c r="A18" s="2238">
        <v>70</v>
      </c>
      <c r="B18" s="2238"/>
      <c r="C18" s="2238"/>
      <c r="D18" s="2238"/>
      <c r="E18" s="2238"/>
      <c r="F18" s="2238"/>
      <c r="G18" s="2238"/>
      <c r="H18" s="2238"/>
      <c r="I18" s="2238"/>
      <c r="J18" s="2238"/>
      <c r="K18" s="221" t="s">
        <v>32</v>
      </c>
      <c r="L18" s="2239" t="s">
        <v>77</v>
      </c>
      <c r="M18" s="2239"/>
      <c r="N18" s="2239"/>
      <c r="O18" s="2239"/>
      <c r="P18" s="2239"/>
      <c r="Q18" s="222" t="s">
        <v>76</v>
      </c>
      <c r="R18" s="2240"/>
      <c r="S18" s="2240"/>
      <c r="T18" s="223" t="s">
        <v>74</v>
      </c>
      <c r="U18" s="2241" t="s">
        <v>73</v>
      </c>
      <c r="V18" s="2241"/>
      <c r="W18" s="2241"/>
      <c r="X18" s="2241"/>
      <c r="Y18" s="2241"/>
    </row>
    <row r="19" spans="1:25" ht="88.5" customHeight="1">
      <c r="A19" s="2242" t="s">
        <v>695</v>
      </c>
      <c r="B19" s="2242"/>
      <c r="C19" s="2242"/>
      <c r="D19" s="2237" t="s">
        <v>696</v>
      </c>
      <c r="E19" s="2242"/>
      <c r="F19" s="2242"/>
      <c r="G19" s="2242"/>
      <c r="H19" s="2242"/>
      <c r="I19" s="2242"/>
      <c r="J19" s="2242"/>
      <c r="K19" s="2242"/>
      <c r="L19" s="2239" t="s">
        <v>697</v>
      </c>
      <c r="M19" s="2239"/>
      <c r="N19" s="2239"/>
      <c r="O19" s="2239"/>
      <c r="P19" s="2239"/>
      <c r="Q19" s="2239" t="s">
        <v>698</v>
      </c>
      <c r="R19" s="2239"/>
      <c r="S19" s="2239"/>
      <c r="T19" s="2239"/>
      <c r="U19" s="2239"/>
      <c r="V19" s="2239"/>
      <c r="W19" s="2239"/>
      <c r="X19" s="2239"/>
      <c r="Y19" s="2239"/>
    </row>
    <row r="20" spans="1:25" ht="105.75" customHeight="1">
      <c r="A20" s="2243" t="s">
        <v>42</v>
      </c>
      <c r="B20" s="2243"/>
      <c r="C20" s="2243"/>
      <c r="D20" s="2243"/>
      <c r="E20" s="2243"/>
      <c r="F20" s="2243"/>
      <c r="G20" s="2243"/>
      <c r="H20" s="2243"/>
      <c r="I20" s="2243"/>
      <c r="J20" s="2243"/>
      <c r="K20" s="2243"/>
      <c r="L20" s="2244" t="s">
        <v>699</v>
      </c>
      <c r="M20" s="2244"/>
      <c r="N20" s="2244"/>
      <c r="O20" s="2244"/>
      <c r="P20" s="2244"/>
      <c r="Q20" s="2244"/>
      <c r="R20" s="2244"/>
      <c r="S20" s="2244"/>
      <c r="T20" s="2244"/>
      <c r="U20" s="2244"/>
      <c r="V20" s="2244"/>
      <c r="W20" s="2244"/>
      <c r="X20" s="2244"/>
      <c r="Y20" s="2244"/>
    </row>
  </sheetData>
  <mergeCells count="41">
    <mergeCell ref="A19:C19"/>
    <mergeCell ref="D19:K19"/>
    <mergeCell ref="L19:P19"/>
    <mergeCell ref="Q19:Y19"/>
    <mergeCell ref="A20:K20"/>
    <mergeCell ref="L20:Y20"/>
    <mergeCell ref="A18:J18"/>
    <mergeCell ref="L18:N18"/>
    <mergeCell ref="O18:P18"/>
    <mergeCell ref="R18:S18"/>
    <mergeCell ref="U18:Y18"/>
    <mergeCell ref="T12:X12"/>
    <mergeCell ref="T13:X16"/>
    <mergeCell ref="A14:J15"/>
    <mergeCell ref="K14:Q15"/>
    <mergeCell ref="R14:S15"/>
    <mergeCell ref="A16:J17"/>
    <mergeCell ref="K16:Q17"/>
    <mergeCell ref="R16:S17"/>
    <mergeCell ref="T17:X17"/>
    <mergeCell ref="K10:Q11"/>
    <mergeCell ref="R10:S11"/>
    <mergeCell ref="A12:J13"/>
    <mergeCell ref="K12:Q13"/>
    <mergeCell ref="R12:S13"/>
    <mergeCell ref="A1:G3"/>
    <mergeCell ref="H1:I3"/>
    <mergeCell ref="J1:L2"/>
    <mergeCell ref="M1:Y3"/>
    <mergeCell ref="A4:J7"/>
    <mergeCell ref="K4:Q7"/>
    <mergeCell ref="R4:S7"/>
    <mergeCell ref="T4:T7"/>
    <mergeCell ref="U4:X7"/>
    <mergeCell ref="Y4:Y17"/>
    <mergeCell ref="A8:J9"/>
    <mergeCell ref="K8:Q9"/>
    <mergeCell ref="R8:S9"/>
    <mergeCell ref="T8:T11"/>
    <mergeCell ref="U8:X11"/>
    <mergeCell ref="A10:J11"/>
  </mergeCells>
  <pageMargins left="0.7" right="0.7" top="0.75" bottom="0.75" header="0.3" footer="0.3"/>
  <pageSetup scale="60" orientation="landscape" r:id="rId1"/>
</worksheet>
</file>

<file path=xl/worksheets/sheet19.xml><?xml version="1.0" encoding="utf-8"?>
<worksheet xmlns="http://schemas.openxmlformats.org/spreadsheetml/2006/main" xmlns:r="http://schemas.openxmlformats.org/officeDocument/2006/relationships">
  <dimension ref="A1:O46"/>
  <sheetViews>
    <sheetView workbookViewId="0">
      <selection activeCell="I4" sqref="I4"/>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303" customWidth="1"/>
  </cols>
  <sheetData>
    <row r="1" spans="1:15" ht="21.75" thickBot="1">
      <c r="A1" s="1809" t="s">
        <v>173</v>
      </c>
      <c r="B1" s="1809"/>
      <c r="C1" s="1809"/>
      <c r="D1" s="1809"/>
      <c r="E1" s="1809"/>
      <c r="F1" s="1809"/>
      <c r="G1" s="1809"/>
      <c r="H1" s="1809"/>
      <c r="I1" s="1809"/>
      <c r="J1" s="1809"/>
      <c r="K1" s="1809"/>
      <c r="L1" s="1809"/>
      <c r="M1" s="1809"/>
    </row>
    <row r="2" spans="1:15" s="53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31" customFormat="1" ht="15.75" thickBot="1">
      <c r="A3" s="187" t="s">
        <v>195</v>
      </c>
      <c r="B3" s="188"/>
      <c r="C3" s="184" t="str">
        <f>'Team Hamlet 51'!C3</f>
        <v>Muhammad Zain</v>
      </c>
      <c r="D3" s="189" t="s">
        <v>163</v>
      </c>
      <c r="E3" s="190"/>
      <c r="F3" s="188"/>
      <c r="G3" s="188"/>
      <c r="H3" s="188"/>
      <c r="I3" s="191"/>
      <c r="J3" s="189" t="s">
        <v>164</v>
      </c>
      <c r="K3" s="188" t="s">
        <v>576</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530" t="s">
        <v>580</v>
      </c>
      <c r="C5" s="434" t="s">
        <v>2157</v>
      </c>
      <c r="D5" s="160">
        <v>6</v>
      </c>
      <c r="E5" s="162">
        <v>53</v>
      </c>
      <c r="F5" s="162">
        <v>1</v>
      </c>
      <c r="G5" s="226"/>
      <c r="H5" s="224">
        <v>1</v>
      </c>
      <c r="I5" s="530" t="s">
        <v>580</v>
      </c>
      <c r="J5" s="791" t="s">
        <v>1780</v>
      </c>
      <c r="K5" s="160">
        <v>13</v>
      </c>
      <c r="L5" s="162">
        <v>53</v>
      </c>
      <c r="M5" s="162">
        <v>2</v>
      </c>
      <c r="N5" s="163"/>
    </row>
    <row r="6" spans="1:15" ht="23.1" customHeight="1">
      <c r="A6" s="224">
        <v>2</v>
      </c>
      <c r="B6" s="530" t="s">
        <v>580</v>
      </c>
      <c r="C6" s="890" t="s">
        <v>2158</v>
      </c>
      <c r="D6" s="160">
        <v>16</v>
      </c>
      <c r="E6" s="162">
        <v>53</v>
      </c>
      <c r="F6" s="162">
        <v>1</v>
      </c>
      <c r="G6" s="226"/>
      <c r="H6" s="224">
        <v>2</v>
      </c>
      <c r="I6" s="530" t="s">
        <v>580</v>
      </c>
      <c r="J6" s="890" t="s">
        <v>2163</v>
      </c>
      <c r="K6" s="160">
        <v>5</v>
      </c>
      <c r="L6" s="162">
        <v>53</v>
      </c>
      <c r="M6" s="162">
        <v>2</v>
      </c>
      <c r="N6" s="163"/>
      <c r="O6" s="303" t="s">
        <v>172</v>
      </c>
    </row>
    <row r="7" spans="1:15" ht="23.1" customHeight="1">
      <c r="A7" s="224">
        <v>3</v>
      </c>
      <c r="B7" s="530" t="s">
        <v>580</v>
      </c>
      <c r="C7" s="530" t="s">
        <v>577</v>
      </c>
      <c r="D7" s="160">
        <v>11</v>
      </c>
      <c r="E7" s="162">
        <v>53</v>
      </c>
      <c r="F7" s="162">
        <v>1</v>
      </c>
      <c r="G7" s="226"/>
      <c r="H7" s="224">
        <v>3</v>
      </c>
      <c r="I7" s="530" t="s">
        <v>580</v>
      </c>
      <c r="J7" s="530" t="s">
        <v>581</v>
      </c>
      <c r="K7" s="160">
        <v>4</v>
      </c>
      <c r="L7" s="162">
        <v>53</v>
      </c>
      <c r="M7" s="162">
        <v>2</v>
      </c>
      <c r="N7" s="163"/>
      <c r="O7" s="304" t="str">
        <f>CONCATENATE(C5," ",C6," ",C7," ",C8," ",C9," ",C10," ",C11," ",C12," ",C13," ",C14," ",C15," ",C16," ",C17," ",C18," ",C19," ",C20," ",C21," ",C22," ",C23," ",C24)</f>
        <v xml:space="preserve"> ملک ناہید دھرالہ  کے گھر سے شروع سی ،ڈی بلاک گیٹ  تک مسجد جمال مصطفی لنک ون  Aسائیڈ لنک ٹو لنک تھری اے سائیڈ لنک تھری بی سائیڈ لنک ون بی سائیڈ شائن ڈینٹل کلینک لنک سلمان              </v>
      </c>
    </row>
    <row r="8" spans="1:15" ht="23.1" customHeight="1">
      <c r="A8" s="224">
        <v>4</v>
      </c>
      <c r="B8" s="530" t="s">
        <v>580</v>
      </c>
      <c r="C8" s="890" t="s">
        <v>2159</v>
      </c>
      <c r="D8" s="160">
        <v>11</v>
      </c>
      <c r="E8" s="162">
        <v>53</v>
      </c>
      <c r="F8" s="162">
        <v>1</v>
      </c>
      <c r="G8" s="226"/>
      <c r="H8" s="224">
        <v>4</v>
      </c>
      <c r="I8" s="530" t="s">
        <v>580</v>
      </c>
      <c r="J8" s="530" t="s">
        <v>582</v>
      </c>
      <c r="K8" s="160">
        <v>7</v>
      </c>
      <c r="L8" s="162">
        <v>53</v>
      </c>
      <c r="M8" s="162">
        <v>2</v>
      </c>
      <c r="N8" s="163"/>
      <c r="O8" s="305"/>
    </row>
    <row r="9" spans="1:15" ht="23.1" customHeight="1">
      <c r="A9" s="224">
        <v>5</v>
      </c>
      <c r="B9" s="530" t="s">
        <v>580</v>
      </c>
      <c r="C9" s="890" t="s">
        <v>2160</v>
      </c>
      <c r="D9" s="160">
        <v>10</v>
      </c>
      <c r="E9" s="162">
        <v>53</v>
      </c>
      <c r="F9" s="162">
        <v>1</v>
      </c>
      <c r="G9" s="226"/>
      <c r="H9" s="224">
        <v>5</v>
      </c>
      <c r="I9" s="530" t="s">
        <v>580</v>
      </c>
      <c r="J9" s="890" t="s">
        <v>2165</v>
      </c>
      <c r="K9" s="160">
        <v>2</v>
      </c>
      <c r="L9" s="162">
        <v>53</v>
      </c>
      <c r="M9" s="162">
        <v>2</v>
      </c>
      <c r="N9" s="163"/>
      <c r="O9" s="303" t="s">
        <v>175</v>
      </c>
    </row>
    <row r="10" spans="1:15" ht="23.1" customHeight="1">
      <c r="A10" s="224">
        <v>6</v>
      </c>
      <c r="B10" s="530" t="s">
        <v>580</v>
      </c>
      <c r="C10" s="890" t="s">
        <v>2161</v>
      </c>
      <c r="D10" s="160">
        <v>14</v>
      </c>
      <c r="E10" s="162">
        <v>53</v>
      </c>
      <c r="F10" s="162">
        <v>1</v>
      </c>
      <c r="G10" s="226"/>
      <c r="H10" s="224">
        <v>6</v>
      </c>
      <c r="I10" s="530" t="s">
        <v>580</v>
      </c>
      <c r="J10" s="890" t="s">
        <v>2164</v>
      </c>
      <c r="K10" s="160">
        <v>11</v>
      </c>
      <c r="L10" s="162">
        <v>53</v>
      </c>
      <c r="M10" s="162">
        <v>2</v>
      </c>
      <c r="N10" s="163"/>
      <c r="O10" s="304" t="str">
        <f>CONCATENATE(J5," ",J6," ",J7," ",J8," ",J9," ",J10," ",J11," ",J12," ",J13," ",J14," ",J15," ",J16," ",J17," ",J18," ",J19," ",J20," ",J21," ",J22," ",J23," ",J24)</f>
        <v xml:space="preserve">محمد علی کے گھر  سے شروع ،راو  احمد علی سے سمیع اللہ کے گھر تک  قائد اعظم بلاک لنک اے سائیڈ مین سٹریٹ لنک،   فلٹر واٹر والا لنک، قائد اعظم بلاک لنک  بی سائیڈ ڈی ایس پی سیف اللہ خٹک کہ گھر کا لنک، ٹینکی والا لنک، پارک کہ سامنے والا لنک ، کلمہ چوک والا لنک، مارکیٹ بیوٹی پارلر  والا لنک معروف کے گھر تک          </v>
      </c>
    </row>
    <row r="11" spans="1:15" ht="23.1" customHeight="1">
      <c r="A11" s="224">
        <v>7</v>
      </c>
      <c r="B11" s="890" t="s">
        <v>580</v>
      </c>
      <c r="C11" s="890" t="s">
        <v>2162</v>
      </c>
      <c r="D11" s="160">
        <v>5</v>
      </c>
      <c r="E11" s="162">
        <v>53</v>
      </c>
      <c r="F11" s="162">
        <v>1</v>
      </c>
      <c r="G11" s="226"/>
      <c r="H11" s="224">
        <v>7</v>
      </c>
      <c r="I11" s="530" t="s">
        <v>580</v>
      </c>
      <c r="J11" s="890" t="s">
        <v>583</v>
      </c>
      <c r="K11" s="890">
        <v>4</v>
      </c>
      <c r="L11" s="162">
        <v>53</v>
      </c>
      <c r="M11" s="162">
        <v>2</v>
      </c>
      <c r="N11" s="163"/>
      <c r="O11" s="305"/>
    </row>
    <row r="12" spans="1:15" ht="23.1" customHeight="1">
      <c r="A12" s="224">
        <v>8</v>
      </c>
      <c r="B12" s="160"/>
      <c r="C12" s="530"/>
      <c r="D12" s="160"/>
      <c r="E12" s="162"/>
      <c r="F12" s="162"/>
      <c r="G12" s="226"/>
      <c r="H12" s="224">
        <v>8</v>
      </c>
      <c r="I12" s="530" t="s">
        <v>580</v>
      </c>
      <c r="J12" s="890" t="s">
        <v>584</v>
      </c>
      <c r="K12" s="890">
        <v>14</v>
      </c>
      <c r="L12" s="162">
        <v>53</v>
      </c>
      <c r="M12" s="162">
        <v>2</v>
      </c>
      <c r="N12" s="163"/>
      <c r="O12" s="305"/>
    </row>
    <row r="13" spans="1:15" ht="23.1" customHeight="1">
      <c r="A13" s="224">
        <v>9</v>
      </c>
      <c r="B13" s="160"/>
      <c r="C13" s="530"/>
      <c r="D13" s="160"/>
      <c r="E13" s="162"/>
      <c r="F13" s="162"/>
      <c r="G13" s="226"/>
      <c r="H13" s="224">
        <v>9</v>
      </c>
      <c r="I13" s="530" t="s">
        <v>580</v>
      </c>
      <c r="J13" s="890" t="s">
        <v>585</v>
      </c>
      <c r="K13" s="890">
        <v>11</v>
      </c>
      <c r="L13" s="162">
        <v>53</v>
      </c>
      <c r="M13" s="162">
        <v>2</v>
      </c>
      <c r="N13" s="163"/>
    </row>
    <row r="14" spans="1:15" ht="23.1" customHeight="1">
      <c r="A14" s="224">
        <v>10</v>
      </c>
      <c r="B14" s="160"/>
      <c r="C14" s="127"/>
      <c r="D14" s="225"/>
      <c r="E14" s="162"/>
      <c r="F14" s="162"/>
      <c r="G14" s="226"/>
      <c r="H14" s="224">
        <v>10</v>
      </c>
      <c r="I14" s="890" t="s">
        <v>580</v>
      </c>
      <c r="J14" s="890" t="s">
        <v>586</v>
      </c>
      <c r="K14" s="162">
        <v>5</v>
      </c>
      <c r="L14" s="162">
        <v>53</v>
      </c>
      <c r="M14" s="162">
        <v>2</v>
      </c>
      <c r="N14" s="163"/>
    </row>
    <row r="15" spans="1:15" ht="23.1" customHeight="1">
      <c r="A15" s="224">
        <v>11</v>
      </c>
      <c r="B15" s="127"/>
      <c r="C15" s="127"/>
      <c r="D15" s="225"/>
      <c r="E15" s="225"/>
      <c r="F15" s="225"/>
      <c r="G15" s="226"/>
      <c r="H15" s="224">
        <v>11</v>
      </c>
      <c r="I15" s="160"/>
      <c r="J15" s="890"/>
      <c r="K15" s="162"/>
      <c r="L15" s="162"/>
      <c r="M15" s="162"/>
      <c r="N15" s="163"/>
    </row>
    <row r="16" spans="1:15" ht="23.1" customHeight="1">
      <c r="A16" s="224">
        <v>12</v>
      </c>
      <c r="B16" s="127"/>
      <c r="C16" s="127"/>
      <c r="D16" s="225"/>
      <c r="E16" s="225"/>
      <c r="F16" s="225"/>
      <c r="G16" s="226"/>
      <c r="H16" s="224">
        <v>12</v>
      </c>
      <c r="I16" s="160"/>
      <c r="J16" s="530"/>
      <c r="K16" s="162"/>
      <c r="L16" s="162"/>
      <c r="M16" s="162"/>
      <c r="N16" s="163"/>
    </row>
    <row r="17" spans="1:15" ht="23.1" customHeight="1">
      <c r="A17" s="224">
        <v>13</v>
      </c>
      <c r="B17" s="127"/>
      <c r="C17" s="127"/>
      <c r="D17" s="225"/>
      <c r="E17" s="225"/>
      <c r="F17" s="225"/>
      <c r="G17" s="226"/>
      <c r="H17" s="224">
        <v>13</v>
      </c>
      <c r="I17" s="160"/>
      <c r="J17" s="530"/>
      <c r="K17" s="162"/>
      <c r="L17" s="162"/>
      <c r="M17" s="162"/>
      <c r="N17" s="163"/>
    </row>
    <row r="18" spans="1:15" ht="23.1" customHeight="1">
      <c r="A18" s="224">
        <v>14</v>
      </c>
      <c r="B18" s="127"/>
      <c r="C18" s="127"/>
      <c r="D18" s="225"/>
      <c r="E18" s="225"/>
      <c r="F18" s="225"/>
      <c r="G18" s="226"/>
      <c r="H18" s="224">
        <v>14</v>
      </c>
      <c r="I18" s="160"/>
      <c r="J18" s="160"/>
      <c r="K18" s="162"/>
      <c r="L18" s="162"/>
      <c r="M18" s="162"/>
      <c r="N18" s="163"/>
    </row>
    <row r="19" spans="1:15" ht="23.1" customHeight="1">
      <c r="A19" s="224">
        <v>15</v>
      </c>
      <c r="B19" s="127"/>
      <c r="C19" s="127"/>
      <c r="D19" s="225"/>
      <c r="E19" s="225"/>
      <c r="F19" s="227"/>
      <c r="G19" s="226"/>
      <c r="H19" s="224">
        <v>15</v>
      </c>
      <c r="I19" s="160"/>
      <c r="J19" s="127"/>
      <c r="K19" s="225"/>
      <c r="L19" s="162"/>
      <c r="M19" s="162"/>
      <c r="N19" s="163"/>
    </row>
    <row r="20" spans="1:15" ht="23.1" customHeight="1">
      <c r="A20" s="224">
        <v>16</v>
      </c>
      <c r="B20" s="127"/>
      <c r="C20" s="127"/>
      <c r="D20" s="225"/>
      <c r="E20" s="225"/>
      <c r="F20" s="227"/>
      <c r="G20" s="226"/>
      <c r="H20" s="224">
        <v>16</v>
      </c>
      <c r="I20" s="127"/>
      <c r="J20" s="127"/>
      <c r="K20" s="225"/>
      <c r="L20" s="225"/>
      <c r="M20" s="225"/>
      <c r="N20" s="163"/>
    </row>
    <row r="21" spans="1:15" ht="23.1" customHeight="1">
      <c r="A21" s="224">
        <v>17</v>
      </c>
      <c r="B21" s="127"/>
      <c r="C21" s="127"/>
      <c r="D21" s="225"/>
      <c r="E21" s="225"/>
      <c r="F21" s="227"/>
      <c r="G21" s="226"/>
      <c r="H21" s="224">
        <v>17</v>
      </c>
      <c r="I21" s="127"/>
      <c r="J21" s="127"/>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73</v>
      </c>
      <c r="E25" s="232"/>
      <c r="F25" s="233"/>
      <c r="G25" s="226"/>
      <c r="H25" s="1810" t="s">
        <v>176</v>
      </c>
      <c r="I25" s="1144"/>
      <c r="J25" s="1811"/>
      <c r="K25" s="231">
        <f>SUM(K5:K24)</f>
        <v>76</v>
      </c>
      <c r="L25" s="232"/>
      <c r="M25" s="233"/>
      <c r="N25" s="163"/>
    </row>
    <row r="26" spans="1:15" ht="23.1" customHeight="1">
      <c r="A26" s="234">
        <v>1</v>
      </c>
      <c r="B26" s="530" t="s">
        <v>580</v>
      </c>
      <c r="C26" s="530" t="s">
        <v>587</v>
      </c>
      <c r="D26" s="162">
        <v>2</v>
      </c>
      <c r="E26" s="162">
        <v>53</v>
      </c>
      <c r="F26" s="162">
        <v>3</v>
      </c>
      <c r="G26" s="226"/>
      <c r="H26" s="234">
        <v>1</v>
      </c>
      <c r="I26" s="209"/>
      <c r="J26" s="209"/>
      <c r="K26" s="235"/>
      <c r="L26" s="235"/>
      <c r="M26" s="236"/>
      <c r="N26" s="164"/>
    </row>
    <row r="27" spans="1:15" ht="23.1" customHeight="1">
      <c r="A27" s="224">
        <v>2</v>
      </c>
      <c r="B27" s="530" t="s">
        <v>580</v>
      </c>
      <c r="C27" s="530" t="s">
        <v>588</v>
      </c>
      <c r="D27" s="162">
        <v>20</v>
      </c>
      <c r="E27" s="162">
        <v>53</v>
      </c>
      <c r="F27" s="162">
        <v>3</v>
      </c>
      <c r="G27" s="226"/>
      <c r="H27" s="224">
        <v>2</v>
      </c>
      <c r="I27" s="127"/>
      <c r="J27" s="127"/>
      <c r="K27" s="225"/>
      <c r="L27" s="225"/>
      <c r="M27" s="227"/>
      <c r="N27" s="164"/>
      <c r="O27" s="306" t="s">
        <v>174</v>
      </c>
    </row>
    <row r="28" spans="1:15" ht="23.1" customHeight="1">
      <c r="A28" s="224">
        <v>3</v>
      </c>
      <c r="B28" s="530" t="s">
        <v>580</v>
      </c>
      <c r="C28" s="530" t="s">
        <v>589</v>
      </c>
      <c r="D28" s="162">
        <v>6</v>
      </c>
      <c r="E28" s="162">
        <v>53</v>
      </c>
      <c r="F28" s="162">
        <v>3</v>
      </c>
      <c r="G28" s="226"/>
      <c r="H28" s="224">
        <v>3</v>
      </c>
      <c r="I28" s="127"/>
      <c r="J28" s="127"/>
      <c r="K28" s="225"/>
      <c r="L28" s="225"/>
      <c r="M28" s="227"/>
      <c r="N28" s="164"/>
      <c r="O28" s="307" t="str">
        <f>CONCATENATE(C26," ",C27," ",C28," ",C29," ",C30," ",C31," ",C32," ",C33," ",C34," ",C35," ",C36," ",C37," ",C38," ",C39," ",C40," ",C41," ",C42," ",C43," ",C44," ",C45)</f>
        <v xml:space="preserve">منسوب کے گھر سے شروع منصوب کے گھر کا لنک  ، نیلی کوٹھی والا لنک  کلمہ چوک کے ساتھ والا لنک، مین ایم ڈی اے روڈ لنک ، بینک والا لنک  ایم ڈی اے گیٹ  والا لنک ۔ گیٹ سے بی سی ایچ لنک،جاوید    کے گھر تک             </v>
      </c>
    </row>
    <row r="29" spans="1:15" ht="23.1" customHeight="1">
      <c r="A29" s="224">
        <v>4</v>
      </c>
      <c r="B29" s="530" t="s">
        <v>580</v>
      </c>
      <c r="C29" s="530" t="s">
        <v>590</v>
      </c>
      <c r="D29" s="162">
        <v>13</v>
      </c>
      <c r="E29" s="162">
        <v>53</v>
      </c>
      <c r="F29" s="162">
        <v>3</v>
      </c>
      <c r="G29" s="226"/>
      <c r="H29" s="224">
        <v>4</v>
      </c>
      <c r="I29" s="127"/>
      <c r="J29" s="127"/>
      <c r="K29" s="225"/>
      <c r="L29" s="225"/>
      <c r="M29" s="227"/>
      <c r="N29" s="164"/>
      <c r="O29" s="305"/>
    </row>
    <row r="30" spans="1:15" ht="23.1" customHeight="1">
      <c r="A30" s="224">
        <v>5</v>
      </c>
      <c r="B30" s="530" t="s">
        <v>580</v>
      </c>
      <c r="C30" s="530" t="s">
        <v>591</v>
      </c>
      <c r="D30" s="162">
        <v>4</v>
      </c>
      <c r="E30" s="162">
        <v>53</v>
      </c>
      <c r="F30" s="162">
        <v>3</v>
      </c>
      <c r="G30" s="226"/>
      <c r="H30" s="224">
        <v>5</v>
      </c>
      <c r="I30" s="127"/>
      <c r="J30" s="127"/>
      <c r="K30" s="225"/>
      <c r="L30" s="225"/>
      <c r="M30" s="227"/>
    </row>
    <row r="31" spans="1:15" ht="23.1" customHeight="1">
      <c r="A31" s="224">
        <v>6</v>
      </c>
      <c r="B31" s="530" t="s">
        <v>580</v>
      </c>
      <c r="C31" s="530" t="s">
        <v>592</v>
      </c>
      <c r="D31" s="162">
        <v>7</v>
      </c>
      <c r="E31" s="162">
        <v>53</v>
      </c>
      <c r="F31" s="162">
        <v>3</v>
      </c>
      <c r="G31" s="226"/>
      <c r="H31" s="224">
        <v>6</v>
      </c>
      <c r="I31" s="127"/>
      <c r="J31" s="127"/>
      <c r="K31" s="225"/>
      <c r="L31" s="225"/>
      <c r="M31" s="227"/>
    </row>
    <row r="32" spans="1:15" ht="23.1" customHeight="1">
      <c r="A32" s="224">
        <v>7</v>
      </c>
      <c r="B32" s="530" t="s">
        <v>580</v>
      </c>
      <c r="C32" s="530" t="s">
        <v>593</v>
      </c>
      <c r="D32" s="162">
        <v>21</v>
      </c>
      <c r="E32" s="162">
        <v>53</v>
      </c>
      <c r="F32" s="162">
        <v>3</v>
      </c>
      <c r="G32" s="226"/>
      <c r="H32" s="224">
        <v>7</v>
      </c>
      <c r="I32" s="127"/>
      <c r="J32" s="127"/>
      <c r="K32" s="225"/>
      <c r="L32" s="225"/>
      <c r="M32" s="227"/>
    </row>
    <row r="33" spans="1:13" ht="23.1" customHeight="1">
      <c r="A33" s="224">
        <v>8</v>
      </c>
      <c r="B33" s="160"/>
      <c r="C33" s="530"/>
      <c r="D33" s="162"/>
      <c r="E33" s="162"/>
      <c r="F33" s="162"/>
      <c r="G33" s="226"/>
      <c r="H33" s="224">
        <v>8</v>
      </c>
      <c r="I33" s="127"/>
      <c r="J33" s="127"/>
      <c r="K33" s="225"/>
      <c r="L33" s="225"/>
      <c r="M33" s="227"/>
    </row>
    <row r="34" spans="1:13" ht="23.1" customHeight="1">
      <c r="A34" s="224">
        <v>9</v>
      </c>
      <c r="B34" s="160"/>
      <c r="C34" s="530"/>
      <c r="D34" s="162"/>
      <c r="E34" s="162"/>
      <c r="F34" s="162"/>
      <c r="G34" s="226"/>
      <c r="H34" s="224">
        <v>9</v>
      </c>
      <c r="I34" s="127"/>
      <c r="J34" s="127"/>
      <c r="K34" s="225"/>
      <c r="L34" s="225"/>
      <c r="M34" s="227"/>
    </row>
    <row r="35" spans="1:13" ht="23.1" customHeight="1">
      <c r="A35" s="224">
        <v>10</v>
      </c>
      <c r="B35" s="160"/>
      <c r="C35" s="127"/>
      <c r="D35" s="225"/>
      <c r="E35" s="162"/>
      <c r="F35" s="162"/>
      <c r="G35" s="226"/>
      <c r="H35" s="224">
        <v>10</v>
      </c>
      <c r="I35" s="127"/>
      <c r="J35" s="127"/>
      <c r="K35" s="225"/>
      <c r="L35" s="225"/>
      <c r="M35" s="227"/>
    </row>
    <row r="36" spans="1:13" ht="23.1" customHeight="1">
      <c r="A36" s="224">
        <v>11</v>
      </c>
      <c r="B36" s="127"/>
      <c r="C36" s="127"/>
      <c r="D36" s="225"/>
      <c r="E36" s="225"/>
      <c r="F36" s="225"/>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73</v>
      </c>
      <c r="E46" s="232"/>
      <c r="F46" s="233"/>
      <c r="G46" s="273"/>
      <c r="H46" s="1810" t="s">
        <v>177</v>
      </c>
      <c r="I46" s="1144"/>
      <c r="J46" s="1811"/>
      <c r="K46" s="231">
        <f>SUM(D46,D25,K25)</f>
        <v>222</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20.xml><?xml version="1.0" encoding="utf-8"?>
<worksheet xmlns="http://schemas.openxmlformats.org/spreadsheetml/2006/main" xmlns:r="http://schemas.openxmlformats.org/officeDocument/2006/relationships">
  <dimension ref="A1:O46"/>
  <sheetViews>
    <sheetView zoomScale="110" zoomScaleNormal="110" workbookViewId="0">
      <selection activeCell="C44" sqref="C44"/>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303" customWidth="1"/>
  </cols>
  <sheetData>
    <row r="1" spans="1:15" ht="21.75" thickBot="1">
      <c r="A1" s="1809" t="s">
        <v>173</v>
      </c>
      <c r="B1" s="1809"/>
      <c r="C1" s="1809"/>
      <c r="D1" s="1809"/>
      <c r="E1" s="1809"/>
      <c r="F1" s="1809"/>
      <c r="G1" s="1809"/>
      <c r="H1" s="1809"/>
      <c r="I1" s="1809"/>
      <c r="J1" s="1809"/>
      <c r="K1" s="1809"/>
      <c r="L1" s="1809"/>
      <c r="M1" s="1809"/>
    </row>
    <row r="2" spans="1:15" s="53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31" customFormat="1" ht="15.75" thickBot="1">
      <c r="A3" s="187" t="s">
        <v>195</v>
      </c>
      <c r="B3" s="188"/>
      <c r="C3" s="184" t="str">
        <f>'Team Hamlet 51'!C3</f>
        <v>Muhammad Zain</v>
      </c>
      <c r="D3" s="189" t="s">
        <v>163</v>
      </c>
      <c r="E3" s="190"/>
      <c r="F3" s="188"/>
      <c r="G3" s="188"/>
      <c r="H3" s="188"/>
      <c r="I3" s="191"/>
      <c r="J3" s="189" t="s">
        <v>164</v>
      </c>
      <c r="K3" s="188" t="s">
        <v>576</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160" t="s">
        <v>580</v>
      </c>
      <c r="C5" s="160" t="s">
        <v>594</v>
      </c>
      <c r="D5" s="162">
        <v>51</v>
      </c>
      <c r="E5" s="162">
        <v>54</v>
      </c>
      <c r="F5" s="162">
        <v>1</v>
      </c>
      <c r="G5" s="226"/>
      <c r="H5" s="224">
        <v>1</v>
      </c>
      <c r="I5" s="160" t="s">
        <v>597</v>
      </c>
      <c r="J5" s="160" t="s">
        <v>598</v>
      </c>
      <c r="K5" s="162">
        <v>9</v>
      </c>
      <c r="L5" s="162">
        <v>54</v>
      </c>
      <c r="M5" s="162">
        <v>2</v>
      </c>
      <c r="N5" s="163"/>
    </row>
    <row r="6" spans="1:15" ht="23.1" customHeight="1">
      <c r="A6" s="224">
        <v>2</v>
      </c>
      <c r="B6" s="537" t="s">
        <v>580</v>
      </c>
      <c r="C6" s="537" t="s">
        <v>595</v>
      </c>
      <c r="D6" s="162">
        <v>11</v>
      </c>
      <c r="E6" s="162">
        <v>54</v>
      </c>
      <c r="F6" s="162">
        <v>1</v>
      </c>
      <c r="G6" s="226"/>
      <c r="H6" s="224">
        <v>2</v>
      </c>
      <c r="I6" s="537" t="s">
        <v>597</v>
      </c>
      <c r="J6" s="537" t="s">
        <v>599</v>
      </c>
      <c r="K6" s="162">
        <v>10</v>
      </c>
      <c r="L6" s="162">
        <v>54</v>
      </c>
      <c r="M6" s="162">
        <v>2</v>
      </c>
      <c r="N6" s="163"/>
      <c r="O6" s="303" t="s">
        <v>172</v>
      </c>
    </row>
    <row r="7" spans="1:15" ht="23.1" customHeight="1">
      <c r="A7" s="224">
        <v>3</v>
      </c>
      <c r="B7" s="537" t="s">
        <v>580</v>
      </c>
      <c r="C7" s="537" t="s">
        <v>578</v>
      </c>
      <c r="D7" s="162">
        <v>11</v>
      </c>
      <c r="E7" s="162">
        <v>54</v>
      </c>
      <c r="F7" s="162">
        <v>1</v>
      </c>
      <c r="G7" s="226"/>
      <c r="H7" s="224">
        <v>3</v>
      </c>
      <c r="I7" s="537" t="s">
        <v>597</v>
      </c>
      <c r="J7" s="537" t="s">
        <v>600</v>
      </c>
      <c r="K7" s="162">
        <v>6</v>
      </c>
      <c r="L7" s="162">
        <v>54</v>
      </c>
      <c r="M7" s="162">
        <v>2</v>
      </c>
      <c r="N7" s="163"/>
      <c r="O7" s="304" t="str">
        <f>CONCATENATE(C5," ",C6," ",C7," ",C8," ",C9," ",C10," ",C11," ",C12," ",C13," ",C14," ",C15," ",C16," ",C17," ",C18," ",C19," ",C20," ",C21," ",C22," ",C23," ",C24)</f>
        <v xml:space="preserve"> مشتاق احمد کے گھر سے شروع ، قائد ملت لنک ون، لنک ٹو، لنک تھری، لنک پیر بخش کا ڈیرہ  نیو مسجد، نیو مسجد والا لنک  ۔طاہرکے گھر تک               </v>
      </c>
    </row>
    <row r="8" spans="1:15" ht="23.1" customHeight="1">
      <c r="A8" s="224">
        <v>4</v>
      </c>
      <c r="B8" s="537" t="s">
        <v>580</v>
      </c>
      <c r="C8" s="537" t="s">
        <v>596</v>
      </c>
      <c r="D8" s="162">
        <v>3</v>
      </c>
      <c r="E8" s="162">
        <v>54</v>
      </c>
      <c r="F8" s="162">
        <v>1</v>
      </c>
      <c r="G8" s="226"/>
      <c r="H8" s="224">
        <v>4</v>
      </c>
      <c r="I8" s="537" t="s">
        <v>597</v>
      </c>
      <c r="J8" s="537" t="s">
        <v>601</v>
      </c>
      <c r="K8" s="162">
        <v>15</v>
      </c>
      <c r="L8" s="162">
        <v>54</v>
      </c>
      <c r="M8" s="162">
        <v>2</v>
      </c>
      <c r="N8" s="163"/>
      <c r="O8" s="305"/>
    </row>
    <row r="9" spans="1:15" ht="23.1" customHeight="1">
      <c r="A9" s="224">
        <v>5</v>
      </c>
      <c r="B9" s="537" t="s">
        <v>580</v>
      </c>
      <c r="C9" s="890" t="s">
        <v>2166</v>
      </c>
      <c r="D9" s="162">
        <v>9</v>
      </c>
      <c r="E9" s="162">
        <v>54</v>
      </c>
      <c r="F9" s="162">
        <v>1</v>
      </c>
      <c r="G9" s="226"/>
      <c r="H9" s="224">
        <v>5</v>
      </c>
      <c r="I9" s="537" t="s">
        <v>597</v>
      </c>
      <c r="J9" s="537" t="s">
        <v>602</v>
      </c>
      <c r="K9" s="162">
        <v>27</v>
      </c>
      <c r="L9" s="162">
        <v>54</v>
      </c>
      <c r="M9" s="162">
        <v>2</v>
      </c>
      <c r="N9" s="163"/>
      <c r="O9" s="303" t="s">
        <v>175</v>
      </c>
    </row>
    <row r="10" spans="1:15" ht="23.1" customHeight="1">
      <c r="A10" s="224">
        <v>6</v>
      </c>
      <c r="B10" s="160"/>
      <c r="C10" s="537"/>
      <c r="D10" s="162"/>
      <c r="E10" s="162"/>
      <c r="F10" s="162"/>
      <c r="G10" s="226"/>
      <c r="H10" s="224">
        <v>6</v>
      </c>
      <c r="I10" s="537" t="s">
        <v>597</v>
      </c>
      <c r="J10" s="537" t="s">
        <v>603</v>
      </c>
      <c r="K10" s="162">
        <v>6</v>
      </c>
      <c r="L10" s="162">
        <v>54</v>
      </c>
      <c r="M10" s="162">
        <v>2</v>
      </c>
      <c r="N10" s="163"/>
      <c r="O10" s="304" t="str">
        <f>CONCATENATE(J5," ",J6," ",J7," ",J8," ",J9," ",J10," ",J11," ",J12," ",J13," ",J14," ",J15," ",J16," ",J17," ",J18," ",J19," ",J20," ",J21," ",J22," ",J23," ",J24)</f>
        <v xml:space="preserve">عامر کے گھر سے شروع  مسجد والی لین     ڈیرے کے سامنے والا لنک    ای بلاک کے گیٹ کی طرف جاتے ہوئے   گیٹ سے شیڈ تک      پارک لنک ون    پارک لنک ٹو    پارک لنک تھری شاہد کئے گھر تک             </v>
      </c>
    </row>
    <row r="11" spans="1:15" ht="23.1" customHeight="1">
      <c r="A11" s="224">
        <v>7</v>
      </c>
      <c r="B11" s="160"/>
      <c r="C11" s="537"/>
      <c r="D11" s="162"/>
      <c r="E11" s="162"/>
      <c r="F11" s="162"/>
      <c r="G11" s="226"/>
      <c r="H11" s="224">
        <v>7</v>
      </c>
      <c r="I11" s="537" t="s">
        <v>597</v>
      </c>
      <c r="J11" s="537" t="s">
        <v>604</v>
      </c>
      <c r="K11" s="162">
        <v>10</v>
      </c>
      <c r="L11" s="162">
        <v>54</v>
      </c>
      <c r="M11" s="162">
        <v>2</v>
      </c>
      <c r="N11" s="163"/>
      <c r="O11" s="305"/>
    </row>
    <row r="12" spans="1:15" ht="23.1" customHeight="1">
      <c r="A12" s="224">
        <v>8</v>
      </c>
      <c r="B12" s="160"/>
      <c r="C12" s="537"/>
      <c r="D12" s="162"/>
      <c r="E12" s="162"/>
      <c r="F12" s="162"/>
      <c r="G12" s="226"/>
      <c r="H12" s="224">
        <v>8</v>
      </c>
      <c r="I12" s="537"/>
      <c r="J12" s="537"/>
      <c r="K12" s="162"/>
      <c r="L12" s="162"/>
      <c r="M12" s="162"/>
      <c r="N12" s="163"/>
      <c r="O12" s="305"/>
    </row>
    <row r="13" spans="1:15" ht="23.1" customHeight="1">
      <c r="A13" s="224">
        <v>9</v>
      </c>
      <c r="B13" s="160"/>
      <c r="C13" s="537"/>
      <c r="D13" s="225"/>
      <c r="E13" s="162"/>
      <c r="F13" s="162"/>
      <c r="G13" s="226"/>
      <c r="H13" s="224">
        <v>9</v>
      </c>
      <c r="I13" s="537"/>
      <c r="J13" s="537"/>
      <c r="L13" s="162"/>
      <c r="M13" s="162"/>
      <c r="N13" s="163"/>
    </row>
    <row r="14" spans="1:15" ht="23.1" customHeight="1">
      <c r="A14" s="224">
        <v>10</v>
      </c>
      <c r="B14" s="160"/>
      <c r="C14" s="127"/>
      <c r="D14" s="225"/>
      <c r="E14" s="162"/>
      <c r="F14" s="162"/>
      <c r="G14" s="226"/>
      <c r="H14" s="224">
        <v>10</v>
      </c>
      <c r="I14" s="160"/>
      <c r="J14" s="537"/>
      <c r="K14" s="162"/>
      <c r="L14" s="162"/>
      <c r="M14" s="162"/>
      <c r="N14" s="163"/>
    </row>
    <row r="15" spans="1:15" ht="23.1" customHeight="1">
      <c r="A15" s="224">
        <v>11</v>
      </c>
      <c r="B15" s="160"/>
      <c r="C15" s="127"/>
      <c r="D15" s="225"/>
      <c r="E15" s="162"/>
      <c r="F15" s="162"/>
      <c r="G15" s="226"/>
      <c r="H15" s="224">
        <v>11</v>
      </c>
      <c r="I15" s="160"/>
      <c r="J15" s="160"/>
      <c r="K15" s="162"/>
      <c r="L15" s="162"/>
      <c r="M15" s="162"/>
      <c r="N15" s="163"/>
    </row>
    <row r="16" spans="1:15" ht="23.1" customHeight="1">
      <c r="A16" s="224">
        <v>12</v>
      </c>
      <c r="B16" s="160"/>
      <c r="C16" s="118"/>
      <c r="D16" s="225"/>
      <c r="E16" s="162"/>
      <c r="F16" s="162"/>
      <c r="G16" s="226"/>
      <c r="H16" s="224">
        <v>12</v>
      </c>
      <c r="I16" s="160"/>
      <c r="J16" s="160"/>
      <c r="K16" s="162"/>
      <c r="L16" s="162"/>
      <c r="M16" s="162"/>
      <c r="N16" s="163"/>
    </row>
    <row r="17" spans="1:15" ht="23.1" customHeight="1">
      <c r="A17" s="224">
        <v>13</v>
      </c>
      <c r="B17" s="160"/>
      <c r="C17" s="160"/>
      <c r="D17" s="225"/>
      <c r="E17" s="162"/>
      <c r="F17" s="162"/>
      <c r="G17" s="226"/>
      <c r="H17" s="224">
        <v>13</v>
      </c>
      <c r="I17" s="160"/>
      <c r="J17" s="160"/>
      <c r="K17" s="162"/>
      <c r="L17" s="162"/>
      <c r="M17" s="162"/>
      <c r="N17" s="163"/>
    </row>
    <row r="18" spans="1:15" ht="23.1" customHeight="1">
      <c r="A18" s="224">
        <v>14</v>
      </c>
      <c r="B18" s="160"/>
      <c r="C18" s="160"/>
      <c r="D18" s="225"/>
      <c r="E18" s="162"/>
      <c r="F18" s="162"/>
      <c r="G18" s="226"/>
      <c r="H18" s="224">
        <v>14</v>
      </c>
      <c r="I18" s="160"/>
      <c r="J18" s="160"/>
      <c r="K18" s="162"/>
      <c r="L18" s="162"/>
      <c r="M18" s="162"/>
      <c r="N18" s="163"/>
    </row>
    <row r="19" spans="1:15" ht="23.1" customHeight="1">
      <c r="A19" s="224">
        <v>15</v>
      </c>
      <c r="B19" s="160"/>
      <c r="C19" s="127"/>
      <c r="D19" s="225"/>
      <c r="E19" s="162"/>
      <c r="F19" s="162"/>
      <c r="G19" s="226"/>
      <c r="H19" s="224">
        <v>15</v>
      </c>
      <c r="I19" s="127"/>
      <c r="J19" s="160"/>
      <c r="K19" s="225"/>
      <c r="L19" s="225"/>
      <c r="M19" s="225"/>
      <c r="N19" s="163"/>
    </row>
    <row r="20" spans="1:15" ht="23.1" customHeight="1">
      <c r="A20" s="224">
        <v>16</v>
      </c>
      <c r="B20" s="160"/>
      <c r="C20" s="127"/>
      <c r="D20" s="225"/>
      <c r="E20" s="162"/>
      <c r="F20" s="162"/>
      <c r="G20" s="226"/>
      <c r="H20" s="224">
        <v>16</v>
      </c>
      <c r="I20" s="127"/>
      <c r="J20" s="160"/>
      <c r="K20" s="225"/>
      <c r="L20" s="225"/>
      <c r="M20" s="225"/>
      <c r="N20" s="163"/>
    </row>
    <row r="21" spans="1:15" ht="23.1" customHeight="1">
      <c r="A21" s="224">
        <v>17</v>
      </c>
      <c r="B21" s="127"/>
      <c r="C21" s="127"/>
      <c r="D21" s="225"/>
      <c r="E21" s="225"/>
      <c r="F21" s="227"/>
      <c r="G21" s="226"/>
      <c r="H21" s="224">
        <v>17</v>
      </c>
      <c r="I21" s="127"/>
      <c r="J21" s="160"/>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85</v>
      </c>
      <c r="E25" s="232"/>
      <c r="F25" s="233"/>
      <c r="G25" s="226"/>
      <c r="H25" s="1810" t="s">
        <v>176</v>
      </c>
      <c r="I25" s="1144"/>
      <c r="J25" s="1811"/>
      <c r="K25" s="231">
        <f>SUM(K5:K24)</f>
        <v>83</v>
      </c>
      <c r="L25" s="232"/>
      <c r="M25" s="233"/>
      <c r="N25" s="163"/>
    </row>
    <row r="26" spans="1:15" ht="23.1" customHeight="1">
      <c r="A26" s="234">
        <v>1</v>
      </c>
      <c r="B26" s="537" t="s">
        <v>597</v>
      </c>
      <c r="C26" s="160" t="s">
        <v>605</v>
      </c>
      <c r="D26" s="162">
        <v>21</v>
      </c>
      <c r="E26" s="162">
        <v>54</v>
      </c>
      <c r="F26" s="162">
        <v>3</v>
      </c>
      <c r="G26" s="226"/>
      <c r="H26" s="234">
        <v>1</v>
      </c>
      <c r="I26" s="209"/>
      <c r="J26" s="209"/>
      <c r="K26" s="235"/>
      <c r="L26" s="235"/>
      <c r="M26" s="236"/>
      <c r="N26" s="164"/>
    </row>
    <row r="27" spans="1:15" ht="23.1" customHeight="1">
      <c r="A27" s="224">
        <v>2</v>
      </c>
      <c r="B27" s="537" t="s">
        <v>597</v>
      </c>
      <c r="C27" s="537" t="s">
        <v>606</v>
      </c>
      <c r="D27" s="162">
        <v>32</v>
      </c>
      <c r="E27" s="162">
        <v>54</v>
      </c>
      <c r="F27" s="162">
        <v>3</v>
      </c>
      <c r="G27" s="226"/>
      <c r="H27" s="224">
        <v>2</v>
      </c>
      <c r="I27" s="127"/>
      <c r="J27" s="127"/>
      <c r="K27" s="225"/>
      <c r="L27" s="225"/>
      <c r="M27" s="227"/>
      <c r="N27" s="164"/>
      <c r="O27" s="306" t="s">
        <v>174</v>
      </c>
    </row>
    <row r="28" spans="1:15" ht="23.1" customHeight="1">
      <c r="A28" s="224">
        <v>3</v>
      </c>
      <c r="B28" s="537" t="s">
        <v>597</v>
      </c>
      <c r="C28" s="890" t="s">
        <v>2167</v>
      </c>
      <c r="D28" s="162">
        <v>25</v>
      </c>
      <c r="E28" s="162">
        <v>54</v>
      </c>
      <c r="F28" s="162">
        <v>3</v>
      </c>
      <c r="G28" s="226"/>
      <c r="H28" s="224">
        <v>3</v>
      </c>
      <c r="I28" s="127"/>
      <c r="J28" s="127"/>
      <c r="K28" s="225"/>
      <c r="L28" s="225"/>
      <c r="M28" s="227"/>
      <c r="N28" s="164"/>
      <c r="O28" s="307" t="str">
        <f>CONCATENATE(C26," ",C27," ",C28," ",C29," ",C30," ",C31," ",C32," ",C33," ",C34," ",C35," ",C36," ",C37," ",C38," ",C39," ",C40," ",C41," ",C42," ",C43," ",C44," ",C45)</f>
        <v xml:space="preserve">افتخار کے گھر سے گول چوک تک    ڈاکٹر رمیض لیفٹ سائیڈ  ڈاکٹر رمیض رائیٹ سائیڈ  رانا سرور کے گھر تک                 </v>
      </c>
    </row>
    <row r="29" spans="1:15" ht="23.1" customHeight="1">
      <c r="A29" s="224">
        <v>4</v>
      </c>
      <c r="B29" s="537"/>
      <c r="C29" s="537"/>
      <c r="D29" s="162"/>
      <c r="E29" s="162"/>
      <c r="F29" s="162"/>
      <c r="G29" s="226"/>
      <c r="H29" s="224">
        <v>4</v>
      </c>
      <c r="I29" s="127"/>
      <c r="J29" s="127"/>
      <c r="K29" s="225"/>
      <c r="L29" s="225"/>
      <c r="M29" s="227"/>
      <c r="N29" s="164"/>
      <c r="O29" s="305"/>
    </row>
    <row r="30" spans="1:15" ht="23.1" customHeight="1">
      <c r="A30" s="224">
        <v>5</v>
      </c>
      <c r="B30" s="537"/>
      <c r="C30" s="537"/>
      <c r="D30" s="162"/>
      <c r="E30" s="162"/>
      <c r="F30" s="162"/>
      <c r="G30" s="226"/>
      <c r="H30" s="224">
        <v>5</v>
      </c>
      <c r="I30" s="127"/>
      <c r="J30" s="127"/>
      <c r="K30" s="225"/>
      <c r="L30" s="225"/>
      <c r="M30" s="227"/>
    </row>
    <row r="31" spans="1:15" ht="23.1" customHeight="1">
      <c r="A31" s="224">
        <v>6</v>
      </c>
      <c r="B31" s="537"/>
      <c r="C31" s="537"/>
      <c r="D31" s="162"/>
      <c r="E31" s="162"/>
      <c r="F31" s="162"/>
      <c r="G31" s="226"/>
      <c r="H31" s="224">
        <v>6</v>
      </c>
      <c r="I31" s="127"/>
      <c r="J31" s="127"/>
      <c r="K31" s="225"/>
      <c r="L31" s="225"/>
      <c r="M31" s="227"/>
    </row>
    <row r="32" spans="1:15" ht="23.1" customHeight="1">
      <c r="A32" s="224">
        <v>7</v>
      </c>
      <c r="B32" s="537"/>
      <c r="C32" s="537"/>
      <c r="D32" s="162"/>
      <c r="E32" s="162"/>
      <c r="F32" s="162"/>
      <c r="G32" s="226"/>
      <c r="H32" s="224">
        <v>7</v>
      </c>
      <c r="I32" s="127"/>
      <c r="J32" s="127"/>
      <c r="K32" s="225"/>
      <c r="L32" s="225"/>
      <c r="M32" s="227"/>
    </row>
    <row r="33" spans="1:13" ht="23.1" customHeight="1">
      <c r="A33" s="224">
        <v>8</v>
      </c>
      <c r="B33" s="537"/>
      <c r="C33" s="537"/>
      <c r="D33" s="162"/>
      <c r="E33" s="162"/>
      <c r="F33" s="162"/>
      <c r="G33" s="226"/>
      <c r="H33" s="224">
        <v>8</v>
      </c>
      <c r="I33" s="127"/>
      <c r="J33" s="127"/>
      <c r="K33" s="225"/>
      <c r="L33" s="225"/>
      <c r="M33" s="227"/>
    </row>
    <row r="34" spans="1:13" ht="23.1" customHeight="1">
      <c r="A34" s="224">
        <v>9</v>
      </c>
      <c r="B34" s="537"/>
      <c r="C34" s="537"/>
      <c r="D34" s="162"/>
      <c r="E34" s="162"/>
      <c r="F34" s="162"/>
      <c r="G34" s="226"/>
      <c r="H34" s="224">
        <v>9</v>
      </c>
      <c r="I34" s="127"/>
      <c r="J34" s="127"/>
      <c r="K34" s="225"/>
      <c r="L34" s="225"/>
      <c r="M34" s="227"/>
    </row>
    <row r="35" spans="1:13" ht="23.1" customHeight="1">
      <c r="A35" s="224">
        <v>10</v>
      </c>
      <c r="B35" s="160"/>
      <c r="C35" s="127"/>
      <c r="D35" s="225"/>
      <c r="E35" s="162"/>
      <c r="F35" s="162"/>
      <c r="G35" s="226"/>
      <c r="H35" s="224">
        <v>10</v>
      </c>
      <c r="I35" s="127"/>
      <c r="J35" s="127"/>
      <c r="K35" s="225"/>
      <c r="L35" s="225"/>
      <c r="M35" s="227"/>
    </row>
    <row r="36" spans="1:13" ht="23.1" customHeight="1">
      <c r="A36" s="224">
        <v>11</v>
      </c>
      <c r="B36" s="127"/>
      <c r="C36" s="127"/>
      <c r="D36" s="225"/>
      <c r="E36" s="225"/>
      <c r="F36" s="225"/>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78</v>
      </c>
      <c r="E46" s="232"/>
      <c r="F46" s="233"/>
      <c r="G46" s="273"/>
      <c r="H46" s="1810" t="s">
        <v>177</v>
      </c>
      <c r="I46" s="1144"/>
      <c r="J46" s="1811"/>
      <c r="K46" s="231">
        <f>SUM(D46,D25,K25)</f>
        <v>246</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21.xml><?xml version="1.0" encoding="utf-8"?>
<worksheet xmlns="http://schemas.openxmlformats.org/spreadsheetml/2006/main" xmlns:r="http://schemas.openxmlformats.org/officeDocument/2006/relationships">
  <dimension ref="A1:O46"/>
  <sheetViews>
    <sheetView topLeftCell="A28" zoomScale="110" zoomScaleNormal="110" workbookViewId="0">
      <selection activeCell="B35" sqref="B35"/>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303" customWidth="1"/>
  </cols>
  <sheetData>
    <row r="1" spans="1:15" ht="21.75" thickBot="1">
      <c r="A1" s="1809" t="s">
        <v>173</v>
      </c>
      <c r="B1" s="1809"/>
      <c r="C1" s="1809"/>
      <c r="D1" s="1809"/>
      <c r="E1" s="1809"/>
      <c r="F1" s="1809"/>
      <c r="G1" s="1809"/>
      <c r="H1" s="1809"/>
      <c r="I1" s="1809"/>
      <c r="J1" s="1809"/>
      <c r="K1" s="1809"/>
      <c r="L1" s="1809"/>
      <c r="M1" s="1809"/>
    </row>
    <row r="2" spans="1:15" s="53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31" customFormat="1" ht="15.75" thickBot="1">
      <c r="A3" s="187" t="s">
        <v>195</v>
      </c>
      <c r="B3" s="188"/>
      <c r="C3" s="184" t="str">
        <f>'Team Hamlet 51'!C3</f>
        <v>Muhammad Zain</v>
      </c>
      <c r="D3" s="189" t="s">
        <v>163</v>
      </c>
      <c r="E3" s="190"/>
      <c r="F3" s="188"/>
      <c r="G3" s="188"/>
      <c r="H3" s="188"/>
      <c r="I3" s="191"/>
      <c r="J3" s="189" t="s">
        <v>164</v>
      </c>
      <c r="K3" s="188" t="s">
        <v>576</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160" t="s">
        <v>613</v>
      </c>
      <c r="C5" s="890" t="s">
        <v>607</v>
      </c>
      <c r="D5" s="162">
        <v>49</v>
      </c>
      <c r="E5" s="162">
        <v>55</v>
      </c>
      <c r="F5" s="162">
        <v>1</v>
      </c>
      <c r="G5" s="226"/>
      <c r="H5" s="224">
        <v>1</v>
      </c>
      <c r="I5" s="537" t="s">
        <v>613</v>
      </c>
      <c r="J5" s="890" t="s">
        <v>2169</v>
      </c>
      <c r="K5" s="162">
        <v>3</v>
      </c>
      <c r="L5" s="162">
        <v>55</v>
      </c>
      <c r="M5" s="162">
        <v>2</v>
      </c>
      <c r="N5" s="163"/>
    </row>
    <row r="6" spans="1:15" ht="23.1" customHeight="1">
      <c r="A6" s="224">
        <v>2</v>
      </c>
      <c r="B6" s="537" t="s">
        <v>613</v>
      </c>
      <c r="C6" s="537" t="s">
        <v>608</v>
      </c>
      <c r="D6" s="162">
        <v>15</v>
      </c>
      <c r="E6" s="162">
        <v>55</v>
      </c>
      <c r="F6" s="162">
        <v>1</v>
      </c>
      <c r="G6" s="226"/>
      <c r="H6" s="224">
        <v>2</v>
      </c>
      <c r="I6" s="537" t="s">
        <v>613</v>
      </c>
      <c r="J6" s="890" t="s">
        <v>2168</v>
      </c>
      <c r="K6" s="162">
        <v>9</v>
      </c>
      <c r="L6" s="162">
        <v>55</v>
      </c>
      <c r="M6" s="162">
        <v>2</v>
      </c>
      <c r="N6" s="163"/>
      <c r="O6" s="303" t="s">
        <v>172</v>
      </c>
    </row>
    <row r="7" spans="1:15" ht="23.1" customHeight="1">
      <c r="A7" s="224">
        <v>3</v>
      </c>
      <c r="B7" s="537" t="s">
        <v>613</v>
      </c>
      <c r="C7" s="537" t="s">
        <v>609</v>
      </c>
      <c r="D7" s="162">
        <v>3</v>
      </c>
      <c r="E7" s="162">
        <v>55</v>
      </c>
      <c r="F7" s="162">
        <v>1</v>
      </c>
      <c r="G7" s="226"/>
      <c r="H7" s="224">
        <v>3</v>
      </c>
      <c r="I7" s="537" t="s">
        <v>613</v>
      </c>
      <c r="J7" s="890" t="s">
        <v>614</v>
      </c>
      <c r="K7" s="162">
        <v>14</v>
      </c>
      <c r="L7" s="162">
        <v>55</v>
      </c>
      <c r="M7" s="162">
        <v>2</v>
      </c>
      <c r="N7" s="163"/>
      <c r="O7" s="304" t="str">
        <f>CONCATENATE(C5," ",C6," ",C7," ",C8," ",C9," ",C10," ",C11," ",C12," ",C13," ",C14," ",C15," ",C16," ",C17," ",C18," ",C19," ",C20," ",C21," ",C22," ",C23," ",C24)</f>
        <v xml:space="preserve">مصطفی کے گھر سے  شروع ایم ڈی اے دیوار کی طرف لنک مشرقی لنک ،  مغربی لنک 1، مغربی لنک2، مغربی لنک 3،  کنیز حسن لنک کنیز حسن کے گھر تک              </v>
      </c>
    </row>
    <row r="8" spans="1:15" ht="23.1" customHeight="1">
      <c r="A8" s="224">
        <v>4</v>
      </c>
      <c r="B8" s="537" t="s">
        <v>613</v>
      </c>
      <c r="C8" s="537" t="s">
        <v>610</v>
      </c>
      <c r="D8" s="162">
        <v>3</v>
      </c>
      <c r="E8" s="162">
        <v>55</v>
      </c>
      <c r="F8" s="162">
        <v>1</v>
      </c>
      <c r="G8" s="226"/>
      <c r="H8" s="224">
        <v>4</v>
      </c>
      <c r="I8" s="537" t="s">
        <v>613</v>
      </c>
      <c r="J8" s="890" t="s">
        <v>615</v>
      </c>
      <c r="K8" s="162">
        <v>18</v>
      </c>
      <c r="L8" s="162">
        <v>55</v>
      </c>
      <c r="M8" s="162">
        <v>2</v>
      </c>
      <c r="N8" s="163"/>
      <c r="O8" s="305"/>
    </row>
    <row r="9" spans="1:15" ht="23.1" customHeight="1">
      <c r="A9" s="224">
        <v>5</v>
      </c>
      <c r="B9" s="537" t="s">
        <v>613</v>
      </c>
      <c r="C9" s="537" t="s">
        <v>611</v>
      </c>
      <c r="D9" s="162">
        <v>2</v>
      </c>
      <c r="E9" s="162">
        <v>55</v>
      </c>
      <c r="F9" s="162">
        <v>1</v>
      </c>
      <c r="G9" s="226"/>
      <c r="H9" s="224">
        <v>5</v>
      </c>
      <c r="I9" s="537" t="s">
        <v>613</v>
      </c>
      <c r="J9" s="890" t="s">
        <v>2170</v>
      </c>
      <c r="K9" s="162">
        <v>17</v>
      </c>
      <c r="L9" s="162">
        <v>55</v>
      </c>
      <c r="M9" s="162">
        <v>2</v>
      </c>
      <c r="N9" s="163"/>
      <c r="O9" s="303" t="s">
        <v>175</v>
      </c>
    </row>
    <row r="10" spans="1:15" ht="23.1" customHeight="1">
      <c r="A10" s="224">
        <v>6</v>
      </c>
      <c r="B10" s="537" t="s">
        <v>613</v>
      </c>
      <c r="C10" s="537" t="s">
        <v>612</v>
      </c>
      <c r="D10" s="162">
        <v>3</v>
      </c>
      <c r="E10" s="162">
        <v>55</v>
      </c>
      <c r="F10" s="162">
        <v>1</v>
      </c>
      <c r="G10" s="226"/>
      <c r="H10" s="224">
        <v>6</v>
      </c>
      <c r="I10" s="890" t="s">
        <v>613</v>
      </c>
      <c r="J10" s="890" t="s">
        <v>616</v>
      </c>
      <c r="K10" s="162">
        <v>9</v>
      </c>
      <c r="L10" s="162">
        <v>55</v>
      </c>
      <c r="M10" s="162">
        <v>2</v>
      </c>
      <c r="N10" s="163"/>
      <c r="O10" s="304" t="str">
        <f>CONCATENATE(J5," ",J6," ",J7," ",J8," ",J9," ",J10," ",J11," ",J12," ",J13," ",J14," ",J15," ",J16," ",J17," ",J18," ",J19," ",J20," ",J21," ",J22," ",J23," ",J24)</f>
        <v xml:space="preserve"> شفیق کے گھر سے شروع  بائیں طرف ،  مشرقی لنک ، کلمہ لنک ،   پنسل والی گلی لنک ،   پارک  کے سامنے لنک،  عمیر لنک عمیر کے گھر تک              </v>
      </c>
    </row>
    <row r="11" spans="1:15" ht="23.1" customHeight="1">
      <c r="A11" s="224">
        <v>7</v>
      </c>
      <c r="B11" s="160"/>
      <c r="C11" s="537"/>
      <c r="D11" s="162"/>
      <c r="E11" s="162"/>
      <c r="F11" s="162"/>
      <c r="G11" s="226"/>
      <c r="H11" s="224">
        <v>7</v>
      </c>
      <c r="I11" s="160"/>
      <c r="J11" s="537"/>
      <c r="K11" s="162"/>
      <c r="L11" s="162"/>
      <c r="M11" s="162"/>
      <c r="N11" s="163"/>
      <c r="O11" s="305"/>
    </row>
    <row r="12" spans="1:15" ht="23.1" customHeight="1">
      <c r="A12" s="224">
        <v>8</v>
      </c>
      <c r="B12" s="160"/>
      <c r="C12" s="537"/>
      <c r="D12" s="162"/>
      <c r="E12" s="162"/>
      <c r="F12" s="162"/>
      <c r="G12" s="226"/>
      <c r="H12" s="224">
        <v>8</v>
      </c>
      <c r="I12" s="160"/>
      <c r="J12" s="537"/>
      <c r="K12" s="162"/>
      <c r="L12" s="162"/>
      <c r="M12" s="162"/>
      <c r="N12" s="163"/>
      <c r="O12" s="305"/>
    </row>
    <row r="13" spans="1:15" ht="23.1" customHeight="1">
      <c r="A13" s="224">
        <v>9</v>
      </c>
      <c r="B13" s="160"/>
      <c r="C13" s="537"/>
      <c r="D13" s="225"/>
      <c r="E13" s="162"/>
      <c r="F13" s="162"/>
      <c r="G13" s="226"/>
      <c r="H13" s="224">
        <v>9</v>
      </c>
      <c r="I13" s="160"/>
      <c r="K13" s="148"/>
      <c r="L13" s="162"/>
      <c r="M13" s="162"/>
      <c r="N13" s="163"/>
    </row>
    <row r="14" spans="1:15" ht="23.1" customHeight="1">
      <c r="A14" s="224">
        <v>10</v>
      </c>
      <c r="B14" s="160"/>
      <c r="C14" s="537"/>
      <c r="D14" s="225"/>
      <c r="E14" s="162"/>
      <c r="F14" s="162"/>
      <c r="G14" s="226"/>
      <c r="H14" s="224">
        <v>10</v>
      </c>
      <c r="I14" s="160"/>
      <c r="J14" s="160"/>
      <c r="K14" s="162"/>
      <c r="L14" s="162"/>
      <c r="M14" s="162"/>
      <c r="N14" s="163"/>
    </row>
    <row r="15" spans="1:15" ht="23.1" customHeight="1">
      <c r="A15" s="224">
        <v>11</v>
      </c>
      <c r="B15" s="160"/>
      <c r="C15" s="537"/>
      <c r="D15" s="225"/>
      <c r="E15" s="162"/>
      <c r="F15" s="162"/>
      <c r="G15" s="226"/>
      <c r="H15" s="224">
        <v>11</v>
      </c>
      <c r="I15" s="160"/>
      <c r="J15" s="160"/>
      <c r="K15" s="162"/>
      <c r="L15" s="162"/>
      <c r="M15" s="162"/>
      <c r="N15" s="163"/>
    </row>
    <row r="16" spans="1:15" ht="23.1" customHeight="1">
      <c r="A16" s="224">
        <v>12</v>
      </c>
      <c r="B16" s="160"/>
      <c r="C16" s="118"/>
      <c r="D16" s="225"/>
      <c r="E16" s="162"/>
      <c r="F16" s="162"/>
      <c r="G16" s="226"/>
      <c r="H16" s="224">
        <v>12</v>
      </c>
      <c r="I16" s="160"/>
      <c r="J16" s="160"/>
      <c r="K16" s="162"/>
      <c r="L16" s="162"/>
      <c r="M16" s="162"/>
      <c r="N16" s="163"/>
    </row>
    <row r="17" spans="1:15" ht="23.1" customHeight="1">
      <c r="A17" s="224">
        <v>13</v>
      </c>
      <c r="B17" s="160"/>
      <c r="C17" s="160"/>
      <c r="D17" s="225"/>
      <c r="E17" s="162"/>
      <c r="F17" s="162"/>
      <c r="G17" s="226"/>
      <c r="H17" s="224">
        <v>13</v>
      </c>
      <c r="I17" s="160"/>
      <c r="J17" s="160"/>
      <c r="K17" s="162"/>
      <c r="L17" s="162"/>
      <c r="M17" s="162"/>
      <c r="N17" s="163"/>
    </row>
    <row r="18" spans="1:15" ht="23.1" customHeight="1">
      <c r="A18" s="224">
        <v>14</v>
      </c>
      <c r="B18" s="160"/>
      <c r="C18" s="160"/>
      <c r="D18" s="225"/>
      <c r="E18" s="162"/>
      <c r="F18" s="162"/>
      <c r="G18" s="226"/>
      <c r="H18" s="224">
        <v>14</v>
      </c>
      <c r="I18" s="160"/>
      <c r="J18" s="160"/>
      <c r="K18" s="162"/>
      <c r="L18" s="162"/>
      <c r="M18" s="162"/>
      <c r="N18" s="163"/>
    </row>
    <row r="19" spans="1:15" ht="23.1" customHeight="1">
      <c r="A19" s="224">
        <v>15</v>
      </c>
      <c r="B19" s="160"/>
      <c r="C19" s="127"/>
      <c r="D19" s="225"/>
      <c r="E19" s="162"/>
      <c r="F19" s="162"/>
      <c r="G19" s="226"/>
      <c r="H19" s="224">
        <v>15</v>
      </c>
      <c r="I19" s="127"/>
      <c r="J19" s="160"/>
      <c r="K19" s="225"/>
      <c r="L19" s="225"/>
      <c r="M19" s="225"/>
      <c r="N19" s="163"/>
    </row>
    <row r="20" spans="1:15" ht="23.1" customHeight="1">
      <c r="A20" s="224">
        <v>16</v>
      </c>
      <c r="B20" s="160"/>
      <c r="C20" s="127"/>
      <c r="D20" s="225"/>
      <c r="E20" s="162"/>
      <c r="F20" s="162"/>
      <c r="G20" s="226"/>
      <c r="H20" s="224">
        <v>16</v>
      </c>
      <c r="I20" s="127"/>
      <c r="J20" s="160"/>
      <c r="K20" s="225"/>
      <c r="L20" s="225"/>
      <c r="M20" s="225"/>
      <c r="N20" s="163"/>
    </row>
    <row r="21" spans="1:15" ht="23.1" customHeight="1">
      <c r="A21" s="224">
        <v>17</v>
      </c>
      <c r="B21" s="127"/>
      <c r="C21" s="127"/>
      <c r="D21" s="225"/>
      <c r="E21" s="225"/>
      <c r="F21" s="227"/>
      <c r="G21" s="226"/>
      <c r="H21" s="224">
        <v>17</v>
      </c>
      <c r="I21" s="127"/>
      <c r="J21" s="160"/>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75</v>
      </c>
      <c r="E25" s="232"/>
      <c r="F25" s="233"/>
      <c r="G25" s="226"/>
      <c r="H25" s="1810" t="s">
        <v>176</v>
      </c>
      <c r="I25" s="1144"/>
      <c r="J25" s="1811"/>
      <c r="K25" s="231">
        <f>SUM(K5:K24)</f>
        <v>70</v>
      </c>
      <c r="L25" s="232"/>
      <c r="M25" s="233"/>
      <c r="N25" s="163"/>
    </row>
    <row r="26" spans="1:15" ht="23.1" customHeight="1">
      <c r="A26" s="234">
        <v>1</v>
      </c>
      <c r="B26" s="160" t="s">
        <v>617</v>
      </c>
      <c r="C26" s="160" t="s">
        <v>618</v>
      </c>
      <c r="D26" s="162">
        <v>8</v>
      </c>
      <c r="E26" s="162">
        <v>55</v>
      </c>
      <c r="F26" s="162">
        <v>3</v>
      </c>
      <c r="G26" s="226"/>
      <c r="H26" s="234">
        <v>1</v>
      </c>
      <c r="I26" s="209"/>
      <c r="J26" s="209"/>
      <c r="K26" s="235"/>
      <c r="L26" s="235"/>
      <c r="M26" s="236"/>
      <c r="N26" s="164"/>
    </row>
    <row r="27" spans="1:15" ht="23.1" customHeight="1">
      <c r="A27" s="224">
        <v>2</v>
      </c>
      <c r="B27" s="537" t="s">
        <v>617</v>
      </c>
      <c r="C27" s="537" t="s">
        <v>619</v>
      </c>
      <c r="D27" s="162">
        <v>7</v>
      </c>
      <c r="E27" s="162">
        <v>55</v>
      </c>
      <c r="F27" s="162">
        <v>3</v>
      </c>
      <c r="G27" s="226"/>
      <c r="H27" s="224">
        <v>2</v>
      </c>
      <c r="I27" s="127"/>
      <c r="J27" s="127"/>
      <c r="K27" s="225"/>
      <c r="L27" s="225"/>
      <c r="M27" s="227"/>
      <c r="N27" s="164"/>
      <c r="O27" s="306" t="s">
        <v>174</v>
      </c>
    </row>
    <row r="28" spans="1:15" ht="23.1" customHeight="1">
      <c r="A28" s="224">
        <v>3</v>
      </c>
      <c r="B28" s="537" t="s">
        <v>617</v>
      </c>
      <c r="C28" s="537" t="s">
        <v>620</v>
      </c>
      <c r="D28" s="162">
        <v>10</v>
      </c>
      <c r="E28" s="162">
        <v>55</v>
      </c>
      <c r="F28" s="162">
        <v>3</v>
      </c>
      <c r="G28" s="226"/>
      <c r="H28" s="224">
        <v>3</v>
      </c>
      <c r="I28" s="127"/>
      <c r="J28" s="127"/>
      <c r="K28" s="225"/>
      <c r="L28" s="225"/>
      <c r="M28" s="227"/>
      <c r="N28" s="164"/>
      <c r="O28" s="307" t="str">
        <f>CONCATENATE(C26," ",C27," ",C28," ",C29," ",C30," ",C31," ",C32," ",C33," ",C34," ",C35," ",C36," ",C37," ",C38," ",C39," ",C40," ",C41," ",C42," ",C43," ",C44," ",C45)</f>
        <v xml:space="preserve">فیصل امتیاز کے گھر سے شروع   فیصل امتیاز لنک مین روڈ لنک ، اے کے اے اکیڈمی لنک مین سٹریٹ لنک لیفٹ1 قبرستان لنک ، مین سٹریٹ لنک لیفٹ2 مسجد لنک ،  ڈاکٹر فہیم لنک مین سٹریٹ لنک رائیٹ ،  مارکیٹ لنک، ندیم کے گھر تک          </v>
      </c>
    </row>
    <row r="29" spans="1:15" ht="23.1" customHeight="1">
      <c r="A29" s="224">
        <v>4</v>
      </c>
      <c r="B29" s="537" t="s">
        <v>617</v>
      </c>
      <c r="C29" s="890" t="s">
        <v>2171</v>
      </c>
      <c r="D29" s="162">
        <v>4</v>
      </c>
      <c r="E29" s="162">
        <v>55</v>
      </c>
      <c r="F29" s="162">
        <v>3</v>
      </c>
      <c r="G29" s="226"/>
      <c r="H29" s="224">
        <v>4</v>
      </c>
      <c r="I29" s="127"/>
      <c r="J29" s="127"/>
      <c r="K29" s="225"/>
      <c r="L29" s="225"/>
      <c r="M29" s="227"/>
      <c r="N29" s="164"/>
      <c r="O29" s="305"/>
    </row>
    <row r="30" spans="1:15" ht="23.1" customHeight="1">
      <c r="A30" s="224">
        <v>5</v>
      </c>
      <c r="B30" s="537" t="s">
        <v>617</v>
      </c>
      <c r="C30" s="890" t="s">
        <v>621</v>
      </c>
      <c r="D30" s="162">
        <v>7</v>
      </c>
      <c r="E30" s="162">
        <v>55</v>
      </c>
      <c r="F30" s="162">
        <v>3</v>
      </c>
      <c r="G30" s="226"/>
      <c r="H30" s="224">
        <v>5</v>
      </c>
      <c r="I30" s="127"/>
      <c r="J30" s="127"/>
      <c r="K30" s="225"/>
      <c r="L30" s="225"/>
      <c r="M30" s="227"/>
    </row>
    <row r="31" spans="1:15" ht="23.1" customHeight="1">
      <c r="A31" s="224">
        <v>6</v>
      </c>
      <c r="B31" s="537" t="s">
        <v>617</v>
      </c>
      <c r="C31" s="890" t="s">
        <v>2172</v>
      </c>
      <c r="D31" s="162">
        <v>5</v>
      </c>
      <c r="E31" s="162">
        <v>55</v>
      </c>
      <c r="F31" s="162">
        <v>3</v>
      </c>
      <c r="G31" s="226"/>
      <c r="H31" s="224">
        <v>6</v>
      </c>
      <c r="I31" s="127"/>
      <c r="J31" s="127"/>
      <c r="K31" s="225"/>
      <c r="L31" s="225"/>
      <c r="M31" s="227"/>
    </row>
    <row r="32" spans="1:15" ht="23.1" customHeight="1">
      <c r="A32" s="224">
        <v>7</v>
      </c>
      <c r="B32" s="537" t="s">
        <v>617</v>
      </c>
      <c r="C32" s="890" t="s">
        <v>622</v>
      </c>
      <c r="D32" s="162">
        <v>3</v>
      </c>
      <c r="E32" s="162">
        <v>55</v>
      </c>
      <c r="F32" s="162">
        <v>3</v>
      </c>
      <c r="G32" s="226"/>
      <c r="H32" s="224">
        <v>7</v>
      </c>
      <c r="I32" s="127"/>
      <c r="J32" s="127"/>
      <c r="K32" s="225"/>
      <c r="L32" s="225"/>
      <c r="M32" s="227"/>
    </row>
    <row r="33" spans="1:13" ht="23.1" customHeight="1">
      <c r="A33" s="224">
        <v>8</v>
      </c>
      <c r="B33" s="537" t="s">
        <v>617</v>
      </c>
      <c r="C33" s="890" t="s">
        <v>623</v>
      </c>
      <c r="D33" s="162">
        <v>6</v>
      </c>
      <c r="E33" s="162">
        <v>55</v>
      </c>
      <c r="F33" s="162">
        <v>3</v>
      </c>
      <c r="G33" s="226"/>
      <c r="H33" s="224">
        <v>8</v>
      </c>
      <c r="I33" s="127"/>
      <c r="J33" s="127"/>
      <c r="K33" s="225"/>
      <c r="L33" s="225"/>
      <c r="M33" s="227"/>
    </row>
    <row r="34" spans="1:13" ht="23.1" customHeight="1">
      <c r="A34" s="224">
        <v>9</v>
      </c>
      <c r="B34" s="537" t="s">
        <v>617</v>
      </c>
      <c r="C34" s="890" t="s">
        <v>624</v>
      </c>
      <c r="D34" s="162">
        <v>23</v>
      </c>
      <c r="E34" s="162">
        <v>55</v>
      </c>
      <c r="F34" s="162">
        <v>3</v>
      </c>
      <c r="G34" s="226"/>
      <c r="H34" s="224">
        <v>9</v>
      </c>
      <c r="I34" s="127"/>
      <c r="J34" s="127"/>
      <c r="K34" s="225"/>
      <c r="L34" s="225"/>
      <c r="M34" s="227"/>
    </row>
    <row r="35" spans="1:13" ht="23.1" customHeight="1">
      <c r="A35" s="224">
        <v>10</v>
      </c>
      <c r="B35" s="890" t="s">
        <v>617</v>
      </c>
      <c r="C35" s="890" t="s">
        <v>625</v>
      </c>
      <c r="D35" s="162">
        <v>5</v>
      </c>
      <c r="E35" s="162">
        <v>55</v>
      </c>
      <c r="F35" s="162">
        <v>3</v>
      </c>
      <c r="G35" s="226"/>
      <c r="H35" s="224">
        <v>10</v>
      </c>
      <c r="I35" s="127"/>
      <c r="J35" s="127"/>
      <c r="K35" s="225"/>
      <c r="L35" s="225"/>
      <c r="M35" s="227"/>
    </row>
    <row r="36" spans="1:13" ht="23.1" customHeight="1">
      <c r="A36" s="224">
        <v>11</v>
      </c>
      <c r="B36" s="127"/>
      <c r="C36" s="890"/>
      <c r="D36" s="225"/>
      <c r="E36" s="225"/>
      <c r="F36" s="225"/>
      <c r="G36" s="226"/>
      <c r="H36" s="224">
        <v>11</v>
      </c>
      <c r="I36" s="127"/>
      <c r="J36" s="127"/>
      <c r="K36" s="225"/>
      <c r="L36" s="225"/>
      <c r="M36" s="22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78</v>
      </c>
      <c r="E46" s="232"/>
      <c r="F46" s="233"/>
      <c r="G46" s="273"/>
      <c r="H46" s="1810" t="s">
        <v>177</v>
      </c>
      <c r="I46" s="1144"/>
      <c r="J46" s="1811"/>
      <c r="K46" s="231">
        <f>SUM(D46,D25,K25)</f>
        <v>223</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22.xml><?xml version="1.0" encoding="utf-8"?>
<worksheet xmlns="http://schemas.openxmlformats.org/spreadsheetml/2006/main" xmlns:r="http://schemas.openxmlformats.org/officeDocument/2006/relationships">
  <dimension ref="A1:O46"/>
  <sheetViews>
    <sheetView topLeftCell="A34" zoomScale="110" zoomScaleNormal="110" workbookViewId="0">
      <selection activeCell="K55" sqref="K55"/>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303" customWidth="1"/>
  </cols>
  <sheetData>
    <row r="1" spans="1:15" ht="21.75" thickBot="1">
      <c r="A1" s="1809" t="s">
        <v>173</v>
      </c>
      <c r="B1" s="1809"/>
      <c r="C1" s="1809"/>
      <c r="D1" s="1809"/>
      <c r="E1" s="1809"/>
      <c r="F1" s="1809"/>
      <c r="G1" s="1809"/>
      <c r="H1" s="1809"/>
      <c r="I1" s="1809"/>
      <c r="J1" s="1809"/>
      <c r="K1" s="1809"/>
      <c r="L1" s="1809"/>
      <c r="M1" s="1809"/>
    </row>
    <row r="2" spans="1:15" s="53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31" customFormat="1" ht="15.75" thickBot="1">
      <c r="A3" s="187" t="s">
        <v>195</v>
      </c>
      <c r="B3" s="188"/>
      <c r="C3" s="184" t="str">
        <f>'Team Hamlet 51'!C3</f>
        <v>Muhammad Zain</v>
      </c>
      <c r="D3" s="189" t="s">
        <v>163</v>
      </c>
      <c r="E3" s="190"/>
      <c r="F3" s="188"/>
      <c r="G3" s="188"/>
      <c r="H3" s="188"/>
      <c r="I3" s="191"/>
      <c r="J3" s="189" t="s">
        <v>164</v>
      </c>
      <c r="K3" s="188" t="s">
        <v>576</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160" t="s">
        <v>626</v>
      </c>
      <c r="C5" s="890" t="s">
        <v>2173</v>
      </c>
      <c r="D5" s="162">
        <v>2</v>
      </c>
      <c r="E5" s="162">
        <v>56</v>
      </c>
      <c r="F5" s="162">
        <v>1</v>
      </c>
      <c r="G5" s="226"/>
      <c r="H5" s="224">
        <v>1</v>
      </c>
      <c r="I5" s="160" t="s">
        <v>632</v>
      </c>
      <c r="J5" s="540" t="s">
        <v>2179</v>
      </c>
      <c r="K5" s="162">
        <v>3</v>
      </c>
      <c r="L5" s="162">
        <v>56</v>
      </c>
      <c r="M5" s="162">
        <v>2</v>
      </c>
      <c r="N5" s="163"/>
    </row>
    <row r="6" spans="1:15" ht="23.1" customHeight="1">
      <c r="A6" s="224">
        <v>2</v>
      </c>
      <c r="B6" s="537" t="s">
        <v>626</v>
      </c>
      <c r="C6" s="890" t="s">
        <v>2174</v>
      </c>
      <c r="D6" s="162">
        <v>11</v>
      </c>
      <c r="E6" s="162">
        <v>56</v>
      </c>
      <c r="F6" s="162">
        <v>1</v>
      </c>
      <c r="G6" s="226"/>
      <c r="H6" s="224">
        <v>2</v>
      </c>
      <c r="I6" s="537" t="s">
        <v>632</v>
      </c>
      <c r="J6" s="540" t="s">
        <v>2178</v>
      </c>
      <c r="K6" s="162">
        <v>11</v>
      </c>
      <c r="L6" s="162">
        <v>56</v>
      </c>
      <c r="M6" s="162">
        <v>2</v>
      </c>
      <c r="N6" s="163"/>
      <c r="O6" s="303" t="s">
        <v>172</v>
      </c>
    </row>
    <row r="7" spans="1:15" ht="23.1" customHeight="1">
      <c r="A7" s="224">
        <v>3</v>
      </c>
      <c r="B7" s="537" t="s">
        <v>626</v>
      </c>
      <c r="C7" s="537" t="s">
        <v>627</v>
      </c>
      <c r="D7" s="162">
        <v>5</v>
      </c>
      <c r="E7" s="162">
        <v>56</v>
      </c>
      <c r="F7" s="162">
        <v>1</v>
      </c>
      <c r="G7" s="226"/>
      <c r="H7" s="224">
        <v>3</v>
      </c>
      <c r="I7" s="537" t="s">
        <v>632</v>
      </c>
      <c r="J7" s="540" t="s">
        <v>633</v>
      </c>
      <c r="K7" s="162">
        <v>8</v>
      </c>
      <c r="L7" s="162">
        <v>56</v>
      </c>
      <c r="M7" s="162">
        <v>2</v>
      </c>
      <c r="N7" s="163"/>
      <c r="O7" s="304" t="str">
        <f>CONCATENATE(C5," ",C6," ",C7," ",C8," ",C9," ",C10," ",C11," ",C12," ",C13," ",C14," ",C15," ",C16," ",C17," ",C18," ",C19," ",C20," ",C21," ",C22," ",C23," ",C24)</f>
        <v xml:space="preserve">گل خان کے گھر سے شروع  ، MMPہاؤس انجینئرنگ کالونی ماماشامی والا لنک حنیف درزی والا لنک کلثوم فاطمہ فاونڈیشن والا لنک، گلشن آباد پارک والا لنک بیوٹی پارلر والا لنک لاریٹ سکول ، لاریٹ سکول والا لنک  مدرسہ اسلامک سنٹر  یارووالا لنک  اکرم والا لنک، اکرم کے گھر تک            </v>
      </c>
    </row>
    <row r="8" spans="1:15" ht="23.1" customHeight="1">
      <c r="A8" s="224">
        <v>4</v>
      </c>
      <c r="B8" s="537" t="s">
        <v>626</v>
      </c>
      <c r="C8" s="537" t="s">
        <v>628</v>
      </c>
      <c r="D8" s="162">
        <v>6</v>
      </c>
      <c r="E8" s="162">
        <v>56</v>
      </c>
      <c r="F8" s="162">
        <v>1</v>
      </c>
      <c r="G8" s="226"/>
      <c r="H8" s="224">
        <v>4</v>
      </c>
      <c r="I8" s="537" t="s">
        <v>632</v>
      </c>
      <c r="J8" s="540" t="s">
        <v>634</v>
      </c>
      <c r="K8" s="162">
        <v>7</v>
      </c>
      <c r="L8" s="162">
        <v>56</v>
      </c>
      <c r="M8" s="162">
        <v>2</v>
      </c>
      <c r="N8" s="163"/>
      <c r="O8" s="305"/>
    </row>
    <row r="9" spans="1:15" ht="23.1" customHeight="1">
      <c r="A9" s="224">
        <v>5</v>
      </c>
      <c r="B9" s="537" t="s">
        <v>626</v>
      </c>
      <c r="C9" s="537" t="s">
        <v>629</v>
      </c>
      <c r="D9" s="162">
        <v>6</v>
      </c>
      <c r="E9" s="162">
        <v>56</v>
      </c>
      <c r="F9" s="162">
        <v>1</v>
      </c>
      <c r="G9" s="226"/>
      <c r="H9" s="224">
        <v>5</v>
      </c>
      <c r="I9" s="537" t="s">
        <v>632</v>
      </c>
      <c r="J9" s="540" t="s">
        <v>635</v>
      </c>
      <c r="K9" s="162">
        <v>8</v>
      </c>
      <c r="L9" s="162">
        <v>56</v>
      </c>
      <c r="M9" s="162">
        <v>2</v>
      </c>
      <c r="N9" s="163"/>
      <c r="O9" s="303" t="s">
        <v>175</v>
      </c>
    </row>
    <row r="10" spans="1:15" ht="23.1" customHeight="1">
      <c r="A10" s="224">
        <v>6</v>
      </c>
      <c r="B10" s="537" t="s">
        <v>626</v>
      </c>
      <c r="C10" s="537" t="s">
        <v>630</v>
      </c>
      <c r="D10" s="162">
        <v>8</v>
      </c>
      <c r="E10" s="162">
        <v>56</v>
      </c>
      <c r="F10" s="162">
        <v>1</v>
      </c>
      <c r="G10" s="226"/>
      <c r="H10" s="224">
        <v>6</v>
      </c>
      <c r="I10" s="537" t="s">
        <v>632</v>
      </c>
      <c r="J10" s="540" t="s">
        <v>636</v>
      </c>
      <c r="K10" s="162">
        <v>9</v>
      </c>
      <c r="L10" s="162">
        <v>56</v>
      </c>
      <c r="M10" s="162">
        <v>2</v>
      </c>
      <c r="N10" s="163"/>
      <c r="O10" s="304" t="str">
        <f>CONCATENATE(J5," ",J6," ",J7," ",J8," ",J9," ",J10," ",J11," ",J12," ",J13," ",J14," ",J15," ",J16," ",J17," ",J18," ",J19," ",J20," ",J21," ",J22," ",J23," ",J24)</f>
        <v xml:space="preserve">علی رضا    کے گھر سے شروع   عارف والا لنک  وحید اصغر والا لنک ، ریاست والا لنک ، علی رضا والا لنک، سکول والا لنک  نواب والا لنک گورنمنٹ گرلز سکول کوثر والا لنک ڈاکٹر رفیق والا لنک   ڈاکٹر رفیق والی گلی  اللہ بخش  کے گھر تک            </v>
      </c>
    </row>
    <row r="11" spans="1:15" ht="23.1" customHeight="1">
      <c r="A11" s="224">
        <v>7</v>
      </c>
      <c r="B11" s="537" t="s">
        <v>626</v>
      </c>
      <c r="C11" s="890" t="s">
        <v>2175</v>
      </c>
      <c r="D11" s="162">
        <v>3</v>
      </c>
      <c r="E11" s="162">
        <v>56</v>
      </c>
      <c r="F11" s="162">
        <v>1</v>
      </c>
      <c r="G11" s="226"/>
      <c r="H11" s="224">
        <v>7</v>
      </c>
      <c r="I11" s="537" t="s">
        <v>632</v>
      </c>
      <c r="J11" s="540" t="s">
        <v>637</v>
      </c>
      <c r="K11" s="162">
        <v>3</v>
      </c>
      <c r="L11" s="162">
        <v>56</v>
      </c>
      <c r="M11" s="162">
        <v>2</v>
      </c>
      <c r="N11" s="163"/>
      <c r="O11" s="305"/>
    </row>
    <row r="12" spans="1:15" ht="23.1" customHeight="1">
      <c r="A12" s="224">
        <v>8</v>
      </c>
      <c r="B12" s="537" t="s">
        <v>626</v>
      </c>
      <c r="C12" s="890" t="s">
        <v>2177</v>
      </c>
      <c r="D12" s="162">
        <v>6</v>
      </c>
      <c r="E12" s="162">
        <v>56</v>
      </c>
      <c r="F12" s="162">
        <v>1</v>
      </c>
      <c r="G12" s="226"/>
      <c r="H12" s="224">
        <v>8</v>
      </c>
      <c r="I12" s="537" t="s">
        <v>632</v>
      </c>
      <c r="J12" s="540" t="s">
        <v>638</v>
      </c>
      <c r="K12" s="162">
        <v>9</v>
      </c>
      <c r="L12" s="162">
        <v>56</v>
      </c>
      <c r="M12" s="162">
        <v>2</v>
      </c>
      <c r="N12" s="163"/>
      <c r="O12" s="305"/>
    </row>
    <row r="13" spans="1:15" ht="23.1" customHeight="1">
      <c r="A13" s="224">
        <v>9</v>
      </c>
      <c r="B13" s="537" t="s">
        <v>626</v>
      </c>
      <c r="C13" s="890" t="s">
        <v>2176</v>
      </c>
      <c r="D13" s="225">
        <v>4</v>
      </c>
      <c r="E13" s="162">
        <v>56</v>
      </c>
      <c r="F13" s="162">
        <v>1</v>
      </c>
      <c r="G13" s="226"/>
      <c r="H13" s="224">
        <v>9</v>
      </c>
      <c r="I13" s="537" t="s">
        <v>632</v>
      </c>
      <c r="J13" s="540" t="s">
        <v>2180</v>
      </c>
      <c r="K13" s="162">
        <v>2</v>
      </c>
      <c r="L13" s="162">
        <v>56</v>
      </c>
      <c r="M13" s="162">
        <v>2</v>
      </c>
      <c r="N13" s="163"/>
    </row>
    <row r="14" spans="1:15" ht="23.1" customHeight="1">
      <c r="A14" s="224">
        <v>10</v>
      </c>
      <c r="B14" s="890" t="s">
        <v>626</v>
      </c>
      <c r="C14" s="890" t="s">
        <v>631</v>
      </c>
      <c r="D14" s="225">
        <v>12</v>
      </c>
      <c r="E14" s="162">
        <v>56</v>
      </c>
      <c r="F14" s="162">
        <v>1</v>
      </c>
      <c r="G14" s="226"/>
      <c r="H14" s="224">
        <v>10</v>
      </c>
      <c r="I14" s="890" t="s">
        <v>632</v>
      </c>
      <c r="J14" s="540" t="s">
        <v>639</v>
      </c>
      <c r="K14" s="162">
        <v>18</v>
      </c>
      <c r="L14" s="162">
        <v>56</v>
      </c>
      <c r="M14" s="162">
        <v>2</v>
      </c>
      <c r="N14" s="163"/>
    </row>
    <row r="15" spans="1:15" ht="23.1" customHeight="1">
      <c r="A15" s="224">
        <v>11</v>
      </c>
      <c r="B15" s="537"/>
      <c r="C15" s="537"/>
      <c r="D15" s="225"/>
      <c r="E15" s="162"/>
      <c r="F15" s="162"/>
      <c r="G15" s="226"/>
      <c r="H15" s="224">
        <v>11</v>
      </c>
      <c r="I15" s="160"/>
      <c r="J15" s="160"/>
      <c r="K15" s="162"/>
      <c r="L15" s="162"/>
      <c r="M15" s="162"/>
      <c r="N15" s="163"/>
    </row>
    <row r="16" spans="1:15" ht="23.1" customHeight="1">
      <c r="A16" s="224">
        <v>12</v>
      </c>
      <c r="B16" s="537"/>
      <c r="C16" s="537"/>
      <c r="D16" s="225"/>
      <c r="E16" s="162"/>
      <c r="F16" s="162"/>
      <c r="G16" s="226"/>
      <c r="H16" s="224">
        <v>12</v>
      </c>
      <c r="I16" s="160"/>
      <c r="J16" s="160"/>
      <c r="K16" s="162"/>
      <c r="L16" s="162"/>
      <c r="M16" s="162"/>
      <c r="N16" s="163"/>
    </row>
    <row r="17" spans="1:15" ht="23.1" customHeight="1">
      <c r="A17" s="224">
        <v>13</v>
      </c>
      <c r="B17" s="537"/>
      <c r="C17" s="537"/>
      <c r="D17" s="225"/>
      <c r="E17" s="162"/>
      <c r="F17" s="162"/>
      <c r="G17" s="226"/>
      <c r="H17" s="224">
        <v>13</v>
      </c>
      <c r="I17" s="160"/>
      <c r="J17" s="160"/>
      <c r="K17" s="162"/>
      <c r="L17" s="162"/>
      <c r="M17" s="162"/>
      <c r="N17" s="163"/>
    </row>
    <row r="18" spans="1:15" ht="23.1" customHeight="1">
      <c r="A18" s="224">
        <v>14</v>
      </c>
      <c r="B18" s="537"/>
      <c r="C18" s="537"/>
      <c r="D18" s="225"/>
      <c r="E18" s="162"/>
      <c r="F18" s="162"/>
      <c r="G18" s="226"/>
      <c r="H18" s="224">
        <v>14</v>
      </c>
      <c r="I18" s="160"/>
      <c r="J18" s="160"/>
      <c r="K18" s="162"/>
      <c r="L18" s="162"/>
      <c r="M18" s="162"/>
      <c r="N18" s="163"/>
    </row>
    <row r="19" spans="1:15" ht="23.1" customHeight="1">
      <c r="A19" s="224">
        <v>15</v>
      </c>
      <c r="B19" s="160"/>
      <c r="C19" s="127"/>
      <c r="D19" s="225"/>
      <c r="E19" s="162"/>
      <c r="F19" s="162"/>
      <c r="G19" s="226"/>
      <c r="H19" s="224">
        <v>15</v>
      </c>
      <c r="I19" s="127"/>
      <c r="J19" s="160"/>
      <c r="K19" s="225"/>
      <c r="L19" s="225"/>
      <c r="M19" s="225"/>
      <c r="N19" s="163"/>
    </row>
    <row r="20" spans="1:15" ht="23.1" customHeight="1">
      <c r="A20" s="224">
        <v>16</v>
      </c>
      <c r="B20" s="160"/>
      <c r="C20" s="127"/>
      <c r="D20" s="225"/>
      <c r="E20" s="162"/>
      <c r="F20" s="162"/>
      <c r="G20" s="226"/>
      <c r="H20" s="224">
        <v>16</v>
      </c>
      <c r="I20" s="127"/>
      <c r="J20" s="160"/>
      <c r="K20" s="225"/>
      <c r="L20" s="225"/>
      <c r="M20" s="225"/>
      <c r="N20" s="163"/>
    </row>
    <row r="21" spans="1:15" ht="23.1" customHeight="1">
      <c r="A21" s="224">
        <v>17</v>
      </c>
      <c r="B21" s="127"/>
      <c r="C21" s="127"/>
      <c r="D21" s="225"/>
      <c r="E21" s="225"/>
      <c r="F21" s="227"/>
      <c r="G21" s="226"/>
      <c r="H21" s="224">
        <v>17</v>
      </c>
      <c r="I21" s="127"/>
      <c r="J21" s="160"/>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63</v>
      </c>
      <c r="E25" s="232"/>
      <c r="F25" s="233"/>
      <c r="G25" s="226"/>
      <c r="H25" s="1810" t="s">
        <v>176</v>
      </c>
      <c r="I25" s="1144"/>
      <c r="J25" s="1811"/>
      <c r="K25" s="231">
        <f>SUM(K5:K24)</f>
        <v>78</v>
      </c>
      <c r="L25" s="232"/>
      <c r="M25" s="233"/>
      <c r="N25" s="163"/>
    </row>
    <row r="26" spans="1:15" ht="23.1" customHeight="1">
      <c r="A26" s="234">
        <v>1</v>
      </c>
      <c r="B26" s="537" t="s">
        <v>632</v>
      </c>
      <c r="C26" s="890" t="s">
        <v>2182</v>
      </c>
      <c r="D26" s="162">
        <v>21</v>
      </c>
      <c r="E26" s="162">
        <v>56</v>
      </c>
      <c r="F26" s="162">
        <v>3</v>
      </c>
      <c r="G26" s="226"/>
      <c r="H26" s="234">
        <v>1</v>
      </c>
      <c r="I26" s="209"/>
      <c r="J26" s="209"/>
      <c r="K26" s="235"/>
      <c r="L26" s="235"/>
      <c r="M26" s="236"/>
      <c r="N26" s="164"/>
    </row>
    <row r="27" spans="1:15" ht="23.1" customHeight="1">
      <c r="A27" s="224">
        <v>2</v>
      </c>
      <c r="B27" s="537" t="s">
        <v>632</v>
      </c>
      <c r="C27" s="890" t="s">
        <v>2181</v>
      </c>
      <c r="D27" s="162">
        <v>9</v>
      </c>
      <c r="E27" s="162">
        <v>56</v>
      </c>
      <c r="F27" s="162">
        <v>3</v>
      </c>
      <c r="G27" s="226"/>
      <c r="H27" s="224">
        <v>2</v>
      </c>
      <c r="I27" s="127"/>
      <c r="J27" s="127"/>
      <c r="K27" s="225"/>
      <c r="L27" s="225"/>
      <c r="M27" s="227"/>
      <c r="N27" s="164"/>
      <c r="O27" s="306" t="s">
        <v>174</v>
      </c>
    </row>
    <row r="28" spans="1:15" ht="23.1" customHeight="1">
      <c r="A28" s="224">
        <v>3</v>
      </c>
      <c r="B28" s="537" t="s">
        <v>632</v>
      </c>
      <c r="C28" s="890" t="s">
        <v>640</v>
      </c>
      <c r="D28" s="162">
        <v>13</v>
      </c>
      <c r="E28" s="162">
        <v>56</v>
      </c>
      <c r="F28" s="162">
        <v>3</v>
      </c>
      <c r="G28" s="226"/>
      <c r="H28" s="224">
        <v>3</v>
      </c>
      <c r="I28" s="127"/>
      <c r="J28" s="127"/>
      <c r="K28" s="225"/>
      <c r="L28" s="225"/>
      <c r="M28" s="227"/>
      <c r="N28" s="164"/>
      <c r="O28" s="307" t="str">
        <f>CONCATENATE(C26," ",C27," ",C28," ",C29," ",C30," ",C31," ",C32," ",C33," ",C34," ",C35," ",C36," ",C37," ",C38," ",C39," ",C40," ",C41," ",C42," ",C43," ",C44," ",C45)</f>
        <v xml:space="preserve">اللہ رکھا  کے گھر سے شروع ،  اللہ رکھا  والا لنک  ظہوردایا   والا لنک  الطاف والا لنک،   مسجد رحمانیہ والا لنک شفیق والا لنک  محبوب والا لنک،مرتضیٰ کے گھر  تک مرتضیٰ کے گھر  تک             </v>
      </c>
    </row>
    <row r="29" spans="1:15" ht="23.1" customHeight="1">
      <c r="A29" s="224">
        <v>4</v>
      </c>
      <c r="B29" s="537" t="s">
        <v>632</v>
      </c>
      <c r="C29" s="890" t="s">
        <v>641</v>
      </c>
      <c r="D29" s="162">
        <v>16</v>
      </c>
      <c r="E29" s="162">
        <v>56</v>
      </c>
      <c r="F29" s="162">
        <v>3</v>
      </c>
      <c r="G29" s="226"/>
      <c r="H29" s="224">
        <v>4</v>
      </c>
      <c r="I29" s="127"/>
      <c r="J29" s="127"/>
      <c r="K29" s="225"/>
      <c r="L29" s="225"/>
      <c r="M29" s="227"/>
      <c r="N29" s="164"/>
      <c r="O29" s="305"/>
    </row>
    <row r="30" spans="1:15" ht="23.1" customHeight="1">
      <c r="A30" s="224">
        <v>5</v>
      </c>
      <c r="B30" s="537" t="s">
        <v>632</v>
      </c>
      <c r="C30" s="890" t="s">
        <v>642</v>
      </c>
      <c r="D30" s="162">
        <v>3</v>
      </c>
      <c r="E30" s="162">
        <v>56</v>
      </c>
      <c r="F30" s="162">
        <v>3</v>
      </c>
      <c r="G30" s="226"/>
      <c r="H30" s="224">
        <v>5</v>
      </c>
      <c r="I30" s="127"/>
      <c r="J30" s="127"/>
      <c r="K30" s="225"/>
      <c r="L30" s="225"/>
      <c r="M30" s="227"/>
    </row>
    <row r="31" spans="1:15" ht="23.1" customHeight="1">
      <c r="A31" s="224">
        <v>6</v>
      </c>
      <c r="B31" s="890" t="s">
        <v>632</v>
      </c>
      <c r="C31" s="890" t="s">
        <v>1792</v>
      </c>
      <c r="D31" s="162">
        <v>9</v>
      </c>
      <c r="E31" s="162">
        <v>56</v>
      </c>
      <c r="F31" s="162">
        <v>3</v>
      </c>
      <c r="G31" s="226"/>
      <c r="H31" s="224">
        <v>6</v>
      </c>
      <c r="I31" s="127"/>
      <c r="J31" s="127"/>
      <c r="K31" s="225"/>
      <c r="L31" s="225"/>
      <c r="M31" s="227"/>
    </row>
    <row r="32" spans="1:15" ht="23.1" customHeight="1">
      <c r="A32" s="224">
        <v>7</v>
      </c>
      <c r="B32" s="890" t="s">
        <v>632</v>
      </c>
      <c r="C32" s="890" t="s">
        <v>2183</v>
      </c>
      <c r="D32" s="162">
        <v>5</v>
      </c>
      <c r="E32" s="162">
        <v>56</v>
      </c>
      <c r="F32" s="162">
        <v>3</v>
      </c>
      <c r="G32" s="226"/>
      <c r="H32" s="224">
        <v>7</v>
      </c>
      <c r="I32" s="127"/>
      <c r="J32" s="127"/>
      <c r="K32" s="225"/>
      <c r="L32" s="225"/>
      <c r="M32" s="227"/>
    </row>
    <row r="33" spans="1:13" ht="23.1" customHeight="1">
      <c r="A33" s="224">
        <v>8</v>
      </c>
      <c r="B33" s="537"/>
      <c r="C33" s="537"/>
      <c r="D33" s="162"/>
      <c r="E33" s="162"/>
      <c r="F33" s="162"/>
      <c r="G33" s="226"/>
      <c r="H33" s="224">
        <v>8</v>
      </c>
      <c r="I33" s="127"/>
      <c r="J33" s="127"/>
      <c r="K33" s="225"/>
      <c r="L33" s="225"/>
      <c r="M33" s="227"/>
    </row>
    <row r="34" spans="1:13" ht="23.1" customHeight="1">
      <c r="A34" s="224">
        <v>9</v>
      </c>
      <c r="B34" s="537"/>
      <c r="C34" s="537"/>
      <c r="D34" s="162"/>
      <c r="E34" s="162"/>
      <c r="F34" s="162"/>
      <c r="G34" s="226"/>
      <c r="H34" s="224">
        <v>9</v>
      </c>
      <c r="I34" s="127"/>
      <c r="J34" s="127"/>
      <c r="K34" s="225"/>
      <c r="L34" s="225"/>
      <c r="M34" s="227"/>
    </row>
    <row r="35" spans="1:13" ht="23.1" customHeight="1">
      <c r="A35" s="224">
        <v>10</v>
      </c>
      <c r="B35" s="537"/>
      <c r="C35" s="537"/>
      <c r="D35" s="225"/>
      <c r="E35" s="162"/>
      <c r="F35" s="162"/>
      <c r="G35" s="226"/>
      <c r="H35" s="224">
        <v>10</v>
      </c>
      <c r="I35" s="127"/>
      <c r="J35" s="127"/>
      <c r="K35" s="225"/>
      <c r="L35" s="225"/>
      <c r="M35" s="227"/>
    </row>
    <row r="36" spans="1:13" ht="23.1" customHeight="1">
      <c r="A36" s="224">
        <v>11</v>
      </c>
      <c r="B36" s="537"/>
      <c r="C36" s="537"/>
      <c r="D36" s="225"/>
      <c r="E36" s="162"/>
      <c r="F36" s="225"/>
      <c r="G36" s="226"/>
      <c r="H36" s="224">
        <v>11</v>
      </c>
      <c r="I36" s="127"/>
      <c r="J36" s="127"/>
      <c r="K36" s="225"/>
      <c r="L36" s="225"/>
      <c r="M36" s="227"/>
    </row>
    <row r="37" spans="1:13" ht="23.1" customHeight="1">
      <c r="A37" s="224">
        <v>12</v>
      </c>
      <c r="B37" s="127"/>
      <c r="C37" s="537"/>
      <c r="D37" s="225"/>
      <c r="E37" s="225"/>
      <c r="F37" s="225"/>
      <c r="G37" s="226"/>
      <c r="H37" s="224">
        <v>12</v>
      </c>
      <c r="I37" s="127"/>
      <c r="J37" s="127"/>
      <c r="K37" s="225"/>
      <c r="L37" s="225"/>
      <c r="M37" s="227"/>
    </row>
    <row r="38" spans="1:13" ht="23.1" customHeight="1">
      <c r="A38" s="224">
        <v>13</v>
      </c>
      <c r="B38" s="127"/>
      <c r="C38" s="53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76</v>
      </c>
      <c r="E46" s="232"/>
      <c r="F46" s="233"/>
      <c r="G46" s="273"/>
      <c r="H46" s="1810" t="s">
        <v>177</v>
      </c>
      <c r="I46" s="1144"/>
      <c r="J46" s="1811"/>
      <c r="K46" s="231">
        <f>SUM(D46,D25,K25)</f>
        <v>217</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23.xml><?xml version="1.0" encoding="utf-8"?>
<worksheet xmlns="http://schemas.openxmlformats.org/spreadsheetml/2006/main" xmlns:r="http://schemas.openxmlformats.org/officeDocument/2006/relationships">
  <dimension ref="A1:O46"/>
  <sheetViews>
    <sheetView topLeftCell="A36" zoomScale="110" zoomScaleNormal="110" workbookViewId="0">
      <selection activeCell="F34" sqref="F34"/>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9.7109375" style="132" customWidth="1"/>
    <col min="11" max="11" width="5.85546875" customWidth="1"/>
    <col min="12" max="12" width="6" customWidth="1"/>
    <col min="13" max="13" width="4.7109375" customWidth="1"/>
    <col min="15" max="15" width="59.42578125" style="303" customWidth="1"/>
  </cols>
  <sheetData>
    <row r="1" spans="1:15" ht="21.75" thickBot="1">
      <c r="A1" s="1809" t="s">
        <v>173</v>
      </c>
      <c r="B1" s="1809"/>
      <c r="C1" s="1809"/>
      <c r="D1" s="1809"/>
      <c r="E1" s="1809"/>
      <c r="F1" s="1809"/>
      <c r="G1" s="1809"/>
      <c r="H1" s="1809"/>
      <c r="I1" s="1809"/>
      <c r="J1" s="1809"/>
      <c r="K1" s="1809"/>
      <c r="L1" s="1809"/>
      <c r="M1" s="1809"/>
    </row>
    <row r="2" spans="1:15" s="53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31" customFormat="1" ht="15.75" thickBot="1">
      <c r="A3" s="187" t="s">
        <v>195</v>
      </c>
      <c r="B3" s="188"/>
      <c r="C3" s="184" t="str">
        <f>'Team Hamlet 51'!C3</f>
        <v>Muhammad Zain</v>
      </c>
      <c r="D3" s="189" t="s">
        <v>163</v>
      </c>
      <c r="E3" s="190"/>
      <c r="F3" s="188"/>
      <c r="G3" s="188"/>
      <c r="H3" s="188"/>
      <c r="I3" s="191"/>
      <c r="J3" s="189" t="s">
        <v>164</v>
      </c>
      <c r="K3" s="188" t="s">
        <v>576</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160" t="s">
        <v>632</v>
      </c>
      <c r="C5" s="160" t="s">
        <v>643</v>
      </c>
      <c r="D5" s="162">
        <v>10</v>
      </c>
      <c r="E5" s="162">
        <v>57</v>
      </c>
      <c r="F5" s="162">
        <v>1</v>
      </c>
      <c r="G5" s="226"/>
      <c r="H5" s="224">
        <v>1</v>
      </c>
      <c r="I5" s="537" t="s">
        <v>632</v>
      </c>
      <c r="J5" s="540" t="s">
        <v>1798</v>
      </c>
      <c r="K5" s="162">
        <v>9</v>
      </c>
      <c r="L5" s="162">
        <v>57</v>
      </c>
      <c r="M5" s="162">
        <v>2</v>
      </c>
      <c r="N5" s="163"/>
    </row>
    <row r="6" spans="1:15" ht="23.1" customHeight="1">
      <c r="A6" s="224">
        <v>2</v>
      </c>
      <c r="B6" s="537" t="s">
        <v>632</v>
      </c>
      <c r="C6" s="890" t="s">
        <v>2184</v>
      </c>
      <c r="D6" s="162">
        <v>11</v>
      </c>
      <c r="E6" s="162">
        <v>57</v>
      </c>
      <c r="F6" s="162">
        <v>1</v>
      </c>
      <c r="G6" s="226"/>
      <c r="H6" s="224">
        <v>2</v>
      </c>
      <c r="I6" s="537" t="s">
        <v>632</v>
      </c>
      <c r="J6" s="540" t="s">
        <v>645</v>
      </c>
      <c r="K6" s="162">
        <v>4</v>
      </c>
      <c r="L6" s="162">
        <v>57</v>
      </c>
      <c r="M6" s="162">
        <v>2</v>
      </c>
      <c r="N6" s="163"/>
      <c r="O6" s="303" t="s">
        <v>172</v>
      </c>
    </row>
    <row r="7" spans="1:15" ht="23.1" customHeight="1">
      <c r="A7" s="224">
        <v>3</v>
      </c>
      <c r="B7" s="537" t="s">
        <v>632</v>
      </c>
      <c r="C7" s="890" t="s">
        <v>2185</v>
      </c>
      <c r="D7" s="162">
        <v>9</v>
      </c>
      <c r="E7" s="162">
        <v>57</v>
      </c>
      <c r="F7" s="162">
        <v>1</v>
      </c>
      <c r="G7" s="226"/>
      <c r="H7" s="224">
        <v>3</v>
      </c>
      <c r="I7" s="537" t="s">
        <v>632</v>
      </c>
      <c r="J7" s="540" t="s">
        <v>646</v>
      </c>
      <c r="K7" s="162">
        <v>6</v>
      </c>
      <c r="L7" s="162">
        <v>57</v>
      </c>
      <c r="M7" s="162">
        <v>2</v>
      </c>
      <c r="N7" s="163"/>
      <c r="O7" s="304" t="str">
        <f>CONCATENATE(C5," ",C6," ",C7," ",C8," ",C9," ",C10," ",C11," ",C12," ",C13," ",C14," ",C15," ",C16," ",C17," ",C18," ",C19," ",C20," ",C21," ",C22," ",C23," ",C24)</f>
        <v xml:space="preserve">اختر  کے  گھر سے شروع   گورنمنٹ بوائز پرائمری سکول    فلاحی مرکز والی گلی الفاز سکول  مسجد مدنی والی گلی رائٹ سائیڈ  سجاد شاہ والی گلی مسجد مدنی والی گلی لفٹ سائیڈ ڈاکٹر شاہد کا کلینک  اسلم جوئیہ  کے گھر تک             </v>
      </c>
    </row>
    <row r="8" spans="1:15" ht="23.1" customHeight="1">
      <c r="A8" s="224">
        <v>4</v>
      </c>
      <c r="B8" s="537" t="s">
        <v>632</v>
      </c>
      <c r="C8" s="537" t="s">
        <v>644</v>
      </c>
      <c r="D8" s="162">
        <v>24</v>
      </c>
      <c r="E8" s="162">
        <v>57</v>
      </c>
      <c r="F8" s="162">
        <v>1</v>
      </c>
      <c r="G8" s="226"/>
      <c r="H8" s="224">
        <v>4</v>
      </c>
      <c r="I8" s="537" t="s">
        <v>632</v>
      </c>
      <c r="J8" s="540" t="s">
        <v>648</v>
      </c>
      <c r="K8" s="162">
        <v>5</v>
      </c>
      <c r="L8" s="162">
        <v>57</v>
      </c>
      <c r="M8" s="162">
        <v>2</v>
      </c>
      <c r="N8" s="163"/>
      <c r="O8" s="305"/>
    </row>
    <row r="9" spans="1:15" ht="23.1" customHeight="1">
      <c r="A9" s="224">
        <v>5</v>
      </c>
      <c r="B9" s="537" t="s">
        <v>632</v>
      </c>
      <c r="C9" s="890" t="s">
        <v>2186</v>
      </c>
      <c r="D9" s="162">
        <v>6</v>
      </c>
      <c r="E9" s="162">
        <v>57</v>
      </c>
      <c r="F9" s="162">
        <v>1</v>
      </c>
      <c r="G9" s="226"/>
      <c r="H9" s="224">
        <v>5</v>
      </c>
      <c r="I9" s="537" t="s">
        <v>632</v>
      </c>
      <c r="J9" s="540" t="s">
        <v>649</v>
      </c>
      <c r="K9" s="162">
        <v>7</v>
      </c>
      <c r="L9" s="162">
        <v>57</v>
      </c>
      <c r="M9" s="162">
        <v>2</v>
      </c>
      <c r="N9" s="163"/>
      <c r="O9" s="303" t="s">
        <v>175</v>
      </c>
    </row>
    <row r="10" spans="1:15" ht="23.1" customHeight="1">
      <c r="A10" s="224">
        <v>6</v>
      </c>
      <c r="B10" s="890" t="s">
        <v>632</v>
      </c>
      <c r="C10" s="890" t="s">
        <v>2187</v>
      </c>
      <c r="D10" s="162">
        <v>10</v>
      </c>
      <c r="E10" s="162">
        <v>57</v>
      </c>
      <c r="F10" s="162">
        <v>1</v>
      </c>
      <c r="G10" s="226"/>
      <c r="H10" s="224">
        <v>6</v>
      </c>
      <c r="I10" s="537" t="s">
        <v>632</v>
      </c>
      <c r="J10" s="540" t="s">
        <v>647</v>
      </c>
      <c r="K10" s="162">
        <v>6</v>
      </c>
      <c r="L10" s="162">
        <v>57</v>
      </c>
      <c r="M10" s="162">
        <v>2</v>
      </c>
      <c r="N10" s="163"/>
      <c r="O10" s="304" t="str">
        <f>CONCATENATE(J5," ",J6," ",J7," ",J8," ",J9," ",J10," ",J11," ",J12," ",J13," ",J14," ",J15," ",J16," ",J17," ",J18," ",J19," ",J20," ",J21," ",J22," ",J23," ",J24)</f>
        <v xml:space="preserve">غلام  عباس  کے گھر سے شروع ربنواز والی گلی ناصر کریانہ سٹور والی گلی  اسماعیل کے گھر والی گلی غلام عباس والا لنک   عابد کھر ل والا لنک عارف کھرل والی گلی مرید والا لنک  خادم گارڈز والی گلی MMP ایاز کے گھر والی گلی ،  خرم  کے گھروالا لنک ،  ممتاز کے گھر  تک ۔         </v>
      </c>
    </row>
    <row r="11" spans="1:15" ht="23.1" customHeight="1">
      <c r="A11" s="224">
        <v>7</v>
      </c>
      <c r="B11" s="890" t="s">
        <v>632</v>
      </c>
      <c r="C11" s="890" t="s">
        <v>2188</v>
      </c>
      <c r="D11" s="225">
        <v>2</v>
      </c>
      <c r="E11" s="162">
        <v>57</v>
      </c>
      <c r="F11" s="162">
        <v>1</v>
      </c>
      <c r="G11" s="226"/>
      <c r="H11" s="224">
        <v>7</v>
      </c>
      <c r="I11" s="537" t="s">
        <v>632</v>
      </c>
      <c r="J11" s="540" t="s">
        <v>650</v>
      </c>
      <c r="K11" s="162">
        <v>3</v>
      </c>
      <c r="L11" s="162">
        <v>57</v>
      </c>
      <c r="M11" s="162">
        <v>2</v>
      </c>
      <c r="N11" s="163"/>
      <c r="O11" s="305"/>
    </row>
    <row r="12" spans="1:15" ht="23.1" customHeight="1">
      <c r="A12" s="224">
        <v>8</v>
      </c>
      <c r="B12" s="160"/>
      <c r="C12" s="127"/>
      <c r="D12" s="225"/>
      <c r="E12" s="162"/>
      <c r="F12" s="162"/>
      <c r="G12" s="226"/>
      <c r="H12" s="224">
        <v>8</v>
      </c>
      <c r="I12" s="537" t="s">
        <v>632</v>
      </c>
      <c r="J12" s="540" t="s">
        <v>2189</v>
      </c>
      <c r="K12" s="162">
        <v>6</v>
      </c>
      <c r="L12" s="162">
        <v>57</v>
      </c>
      <c r="M12" s="162">
        <v>2</v>
      </c>
      <c r="N12" s="163"/>
      <c r="O12" s="305"/>
    </row>
    <row r="13" spans="1:15" ht="23.1" customHeight="1">
      <c r="A13" s="224">
        <v>9</v>
      </c>
      <c r="B13" s="160"/>
      <c r="C13" s="127"/>
      <c r="D13" s="225"/>
      <c r="E13" s="162"/>
      <c r="F13" s="162"/>
      <c r="G13" s="226"/>
      <c r="H13" s="224">
        <v>9</v>
      </c>
      <c r="I13" s="537" t="s">
        <v>632</v>
      </c>
      <c r="J13" s="540" t="s">
        <v>651</v>
      </c>
      <c r="K13" s="545">
        <v>8</v>
      </c>
      <c r="L13" s="162">
        <v>57</v>
      </c>
      <c r="M13" s="162">
        <v>2</v>
      </c>
      <c r="N13" s="163"/>
    </row>
    <row r="14" spans="1:15" ht="23.1" customHeight="1">
      <c r="A14" s="224">
        <v>10</v>
      </c>
      <c r="B14" s="160"/>
      <c r="C14" s="127"/>
      <c r="D14" s="225"/>
      <c r="E14" s="162"/>
      <c r="F14" s="162"/>
      <c r="G14" s="226"/>
      <c r="H14" s="224">
        <v>10</v>
      </c>
      <c r="I14" s="537" t="s">
        <v>632</v>
      </c>
      <c r="J14" s="540" t="s">
        <v>2191</v>
      </c>
      <c r="K14" s="162">
        <v>16</v>
      </c>
      <c r="L14" s="162">
        <v>57</v>
      </c>
      <c r="M14" s="162">
        <v>2</v>
      </c>
      <c r="N14" s="163"/>
    </row>
    <row r="15" spans="1:15" ht="23.1" customHeight="1">
      <c r="A15" s="224">
        <v>11</v>
      </c>
      <c r="B15" s="160"/>
      <c r="C15" s="127"/>
      <c r="D15" s="225"/>
      <c r="E15" s="162"/>
      <c r="F15" s="162"/>
      <c r="G15" s="226"/>
      <c r="H15" s="224">
        <v>11</v>
      </c>
      <c r="I15" s="890" t="s">
        <v>632</v>
      </c>
      <c r="J15" s="540" t="s">
        <v>2190</v>
      </c>
      <c r="K15" s="162">
        <v>6</v>
      </c>
      <c r="L15" s="162">
        <v>57</v>
      </c>
      <c r="M15" s="162">
        <v>2</v>
      </c>
      <c r="N15" s="163"/>
    </row>
    <row r="16" spans="1:15" ht="23.1" customHeight="1">
      <c r="A16" s="224">
        <v>12</v>
      </c>
      <c r="B16" s="160"/>
      <c r="C16" s="127"/>
      <c r="D16" s="225"/>
      <c r="E16" s="162"/>
      <c r="F16" s="162"/>
      <c r="G16" s="226"/>
      <c r="H16" s="224">
        <v>12</v>
      </c>
      <c r="I16" s="160"/>
      <c r="J16" s="160"/>
      <c r="K16" s="162"/>
      <c r="L16" s="162"/>
      <c r="M16" s="162"/>
      <c r="N16" s="163"/>
    </row>
    <row r="17" spans="1:15" ht="23.1" customHeight="1">
      <c r="A17" s="224">
        <v>13</v>
      </c>
      <c r="B17" s="160"/>
      <c r="C17" s="127"/>
      <c r="D17" s="225"/>
      <c r="E17" s="162"/>
      <c r="F17" s="162"/>
      <c r="G17" s="226"/>
      <c r="H17" s="224">
        <v>13</v>
      </c>
      <c r="I17" s="160"/>
      <c r="J17" s="160"/>
      <c r="K17" s="162"/>
      <c r="L17" s="162"/>
      <c r="M17" s="162"/>
      <c r="N17" s="163"/>
    </row>
    <row r="18" spans="1:15" ht="23.1" customHeight="1">
      <c r="A18" s="224">
        <v>14</v>
      </c>
      <c r="B18" s="160"/>
      <c r="C18" s="160"/>
      <c r="D18" s="225"/>
      <c r="E18" s="162"/>
      <c r="F18" s="162"/>
      <c r="G18" s="226"/>
      <c r="H18" s="224">
        <v>14</v>
      </c>
      <c r="I18" s="160"/>
      <c r="J18" s="160"/>
      <c r="K18" s="162"/>
      <c r="L18" s="162"/>
      <c r="M18" s="162"/>
      <c r="N18" s="163"/>
    </row>
    <row r="19" spans="1:15" ht="23.1" customHeight="1">
      <c r="A19" s="224">
        <v>15</v>
      </c>
      <c r="B19" s="160"/>
      <c r="C19" s="127"/>
      <c r="D19" s="225"/>
      <c r="E19" s="162"/>
      <c r="F19" s="162"/>
      <c r="G19" s="226"/>
      <c r="H19" s="224">
        <v>15</v>
      </c>
      <c r="I19" s="127"/>
      <c r="J19" s="160"/>
      <c r="K19" s="225"/>
      <c r="L19" s="225"/>
      <c r="M19" s="225"/>
      <c r="N19" s="163"/>
    </row>
    <row r="20" spans="1:15" ht="23.1" customHeight="1">
      <c r="A20" s="224">
        <v>16</v>
      </c>
      <c r="B20" s="160"/>
      <c r="C20" s="127"/>
      <c r="D20" s="225"/>
      <c r="E20" s="162"/>
      <c r="F20" s="162"/>
      <c r="G20" s="226"/>
      <c r="H20" s="224">
        <v>16</v>
      </c>
      <c r="I20" s="127"/>
      <c r="J20" s="160"/>
      <c r="K20" s="225"/>
      <c r="L20" s="225"/>
      <c r="M20" s="225"/>
      <c r="N20" s="163"/>
    </row>
    <row r="21" spans="1:15" ht="23.1" customHeight="1">
      <c r="A21" s="224">
        <v>17</v>
      </c>
      <c r="B21" s="127"/>
      <c r="C21" s="127"/>
      <c r="D21" s="225"/>
      <c r="E21" s="225"/>
      <c r="F21" s="227"/>
      <c r="G21" s="226"/>
      <c r="H21" s="224">
        <v>17</v>
      </c>
      <c r="I21" s="127"/>
      <c r="J21" s="160"/>
      <c r="K21" s="225"/>
      <c r="L21" s="225"/>
      <c r="M21" s="225"/>
      <c r="N21" s="163"/>
    </row>
    <row r="22" spans="1:15" ht="23.1" customHeight="1">
      <c r="A22" s="224">
        <v>18</v>
      </c>
      <c r="B22" s="127"/>
      <c r="C22" s="127"/>
      <c r="D22" s="225"/>
      <c r="E22" s="225"/>
      <c r="F22" s="227"/>
      <c r="G22" s="226"/>
      <c r="H22" s="224">
        <v>18</v>
      </c>
      <c r="I22" s="127"/>
      <c r="J22" s="127"/>
      <c r="K22" s="225"/>
      <c r="L22" s="225"/>
      <c r="M22" s="225"/>
      <c r="N22" s="163"/>
    </row>
    <row r="23" spans="1:15" ht="23.1" customHeight="1">
      <c r="A23" s="224">
        <v>19</v>
      </c>
      <c r="B23" s="127"/>
      <c r="C23" s="127"/>
      <c r="D23" s="225"/>
      <c r="E23" s="225"/>
      <c r="F23" s="227"/>
      <c r="G23" s="226"/>
      <c r="H23" s="224">
        <v>19</v>
      </c>
      <c r="I23" s="127"/>
      <c r="J23" s="127"/>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72</v>
      </c>
      <c r="E25" s="232"/>
      <c r="F25" s="233"/>
      <c r="G25" s="226"/>
      <c r="H25" s="1810" t="s">
        <v>176</v>
      </c>
      <c r="I25" s="1144"/>
      <c r="J25" s="1811"/>
      <c r="K25" s="231">
        <f>SUM(K5:K24)</f>
        <v>76</v>
      </c>
      <c r="L25" s="232"/>
      <c r="M25" s="233"/>
      <c r="N25" s="163"/>
    </row>
    <row r="26" spans="1:15" ht="23.1" customHeight="1">
      <c r="A26" s="234">
        <v>1</v>
      </c>
      <c r="B26" s="537" t="s">
        <v>632</v>
      </c>
      <c r="C26" s="160" t="s">
        <v>652</v>
      </c>
      <c r="D26" s="162">
        <v>12</v>
      </c>
      <c r="E26" s="162">
        <v>57</v>
      </c>
      <c r="F26" s="162">
        <v>3</v>
      </c>
      <c r="G26" s="226"/>
      <c r="H26" s="234">
        <v>1</v>
      </c>
      <c r="I26" s="209"/>
      <c r="J26" s="209"/>
      <c r="K26" s="235"/>
      <c r="L26" s="235"/>
      <c r="M26" s="236"/>
      <c r="N26" s="164"/>
    </row>
    <row r="27" spans="1:15" ht="23.1" customHeight="1">
      <c r="A27" s="224">
        <v>2</v>
      </c>
      <c r="B27" s="537" t="s">
        <v>632</v>
      </c>
      <c r="C27" s="890" t="s">
        <v>2192</v>
      </c>
      <c r="D27" s="162">
        <v>8</v>
      </c>
      <c r="E27" s="162">
        <v>57</v>
      </c>
      <c r="F27" s="162">
        <v>3</v>
      </c>
      <c r="G27" s="226"/>
      <c r="H27" s="224">
        <v>2</v>
      </c>
      <c r="I27" s="127"/>
      <c r="J27" s="127"/>
      <c r="K27" s="225"/>
      <c r="L27" s="225"/>
      <c r="M27" s="227"/>
      <c r="N27" s="164"/>
      <c r="O27" s="306" t="s">
        <v>174</v>
      </c>
    </row>
    <row r="28" spans="1:15" ht="23.1" customHeight="1">
      <c r="A28" s="224">
        <v>3</v>
      </c>
      <c r="B28" s="537" t="s">
        <v>632</v>
      </c>
      <c r="C28" s="537" t="s">
        <v>653</v>
      </c>
      <c r="D28" s="162">
        <v>8</v>
      </c>
      <c r="E28" s="162">
        <v>57</v>
      </c>
      <c r="F28" s="162">
        <v>3</v>
      </c>
      <c r="G28" s="226"/>
      <c r="H28" s="224">
        <v>3</v>
      </c>
      <c r="I28" s="127"/>
      <c r="J28" s="127"/>
      <c r="K28" s="225"/>
      <c r="L28" s="225"/>
      <c r="M28" s="227"/>
      <c r="N28" s="164"/>
      <c r="O28" s="307" t="str">
        <f>CONCATENATE(C26," ",C27," ",C28," ",C29," ",C30," ",C31," ",C32," ",C33," ",C34," ",C35," ",C36," ",C37," ",C38," ",C39," ",C40," ",C41," ",C42," ",C43," ",C44," ",C45)</f>
        <v xml:space="preserve">سلیم کے گھر سے شروع ،کاشف کھرل والا لنک  بشیرنائی والی گلی  فلاحی مرکز والی گلی   ایچ ایچ والی گلی   الیاس جوئیہ والی گلی  ذولفقار آرائیں والی گلی ،   عمران والا لنک  فلاحی مرکز والا لنک،  Akram  کے گھر تک            </v>
      </c>
    </row>
    <row r="29" spans="1:15" ht="23.1" customHeight="1">
      <c r="A29" s="224">
        <v>4</v>
      </c>
      <c r="B29" s="537" t="s">
        <v>632</v>
      </c>
      <c r="C29" s="537" t="s">
        <v>654</v>
      </c>
      <c r="D29" s="162">
        <v>8</v>
      </c>
      <c r="E29" s="162">
        <v>57</v>
      </c>
      <c r="F29" s="162">
        <v>3</v>
      </c>
      <c r="G29" s="226"/>
      <c r="H29" s="224">
        <v>4</v>
      </c>
      <c r="I29" s="127"/>
      <c r="J29" s="127"/>
      <c r="K29" s="225"/>
      <c r="L29" s="225"/>
      <c r="M29" s="227"/>
      <c r="N29" s="164"/>
      <c r="O29" s="305"/>
    </row>
    <row r="30" spans="1:15" ht="23.1" customHeight="1">
      <c r="A30" s="224">
        <v>5</v>
      </c>
      <c r="B30" s="537" t="s">
        <v>632</v>
      </c>
      <c r="C30" s="537" t="s">
        <v>655</v>
      </c>
      <c r="D30" s="162">
        <v>4</v>
      </c>
      <c r="E30" s="162">
        <v>57</v>
      </c>
      <c r="F30" s="162">
        <v>3</v>
      </c>
      <c r="G30" s="226"/>
      <c r="H30" s="224">
        <v>5</v>
      </c>
      <c r="I30" s="127"/>
      <c r="J30" s="127"/>
      <c r="K30" s="225"/>
      <c r="L30" s="225"/>
      <c r="M30" s="227"/>
    </row>
    <row r="31" spans="1:15" ht="23.1" customHeight="1">
      <c r="A31" s="224">
        <v>6</v>
      </c>
      <c r="B31" s="537" t="s">
        <v>632</v>
      </c>
      <c r="C31" s="537" t="s">
        <v>656</v>
      </c>
      <c r="D31" s="162">
        <v>11</v>
      </c>
      <c r="E31" s="162">
        <v>57</v>
      </c>
      <c r="F31" s="162">
        <v>3</v>
      </c>
      <c r="G31" s="226"/>
      <c r="H31" s="224">
        <v>6</v>
      </c>
      <c r="I31" s="127"/>
      <c r="J31" s="127"/>
      <c r="K31" s="225"/>
      <c r="L31" s="225"/>
      <c r="M31" s="227"/>
    </row>
    <row r="32" spans="1:15" ht="23.1" customHeight="1">
      <c r="A32" s="224">
        <v>7</v>
      </c>
      <c r="B32" s="537" t="s">
        <v>632</v>
      </c>
      <c r="C32" s="537" t="s">
        <v>657</v>
      </c>
      <c r="D32" s="162">
        <v>6</v>
      </c>
      <c r="E32" s="162">
        <v>57</v>
      </c>
      <c r="F32" s="162">
        <v>3</v>
      </c>
      <c r="G32" s="226"/>
      <c r="H32" s="224">
        <v>7</v>
      </c>
      <c r="I32" s="127"/>
      <c r="J32" s="127"/>
      <c r="K32" s="225"/>
      <c r="L32" s="225"/>
      <c r="M32" s="227"/>
    </row>
    <row r="33" spans="1:13" ht="23.1" customHeight="1">
      <c r="A33" s="224">
        <v>8</v>
      </c>
      <c r="B33" s="537" t="s">
        <v>632</v>
      </c>
      <c r="C33" s="890" t="s">
        <v>2193</v>
      </c>
      <c r="D33" s="162">
        <v>12</v>
      </c>
      <c r="E33" s="162">
        <v>57</v>
      </c>
      <c r="F33" s="162">
        <v>3</v>
      </c>
      <c r="G33" s="226"/>
      <c r="H33" s="224">
        <v>8</v>
      </c>
      <c r="I33" s="127"/>
      <c r="J33" s="127"/>
      <c r="K33" s="225"/>
      <c r="L33" s="225"/>
      <c r="M33" s="227"/>
    </row>
    <row r="34" spans="1:13" ht="23.1" customHeight="1">
      <c r="A34" s="224">
        <v>9</v>
      </c>
      <c r="B34" s="890" t="s">
        <v>632</v>
      </c>
      <c r="C34" s="890" t="s">
        <v>2194</v>
      </c>
      <c r="D34" s="162">
        <v>11</v>
      </c>
      <c r="E34" s="162">
        <v>57</v>
      </c>
      <c r="F34" s="162">
        <v>3</v>
      </c>
      <c r="G34" s="226"/>
      <c r="H34" s="224">
        <v>9</v>
      </c>
      <c r="I34" s="127"/>
      <c r="J34" s="127"/>
      <c r="K34" s="225"/>
      <c r="L34" s="225"/>
      <c r="M34" s="227"/>
    </row>
    <row r="35" spans="1:13" ht="23.1" customHeight="1">
      <c r="A35" s="224">
        <v>10</v>
      </c>
      <c r="B35" s="537"/>
      <c r="C35" s="537"/>
      <c r="D35" s="225"/>
      <c r="E35" s="162"/>
      <c r="F35" s="162"/>
      <c r="G35" s="226"/>
      <c r="H35" s="224">
        <v>10</v>
      </c>
      <c r="I35" s="127"/>
      <c r="J35" s="127"/>
      <c r="K35" s="225"/>
      <c r="L35" s="225"/>
      <c r="M35" s="227"/>
    </row>
    <row r="36" spans="1:13" ht="23.1" customHeight="1">
      <c r="A36" s="224">
        <v>11</v>
      </c>
      <c r="B36" s="537"/>
      <c r="C36" s="537"/>
      <c r="D36" s="225"/>
      <c r="E36" s="162"/>
      <c r="F36" s="162"/>
      <c r="G36" s="226"/>
      <c r="H36" s="224">
        <v>11</v>
      </c>
      <c r="I36" s="127"/>
      <c r="J36" s="127"/>
      <c r="K36" s="225"/>
      <c r="L36" s="225"/>
      <c r="M36" s="227"/>
    </row>
    <row r="37" spans="1:13" ht="23.1" customHeight="1">
      <c r="A37" s="224">
        <v>12</v>
      </c>
      <c r="B37" s="537"/>
      <c r="C37" s="537"/>
      <c r="D37" s="225"/>
      <c r="E37" s="162"/>
      <c r="F37" s="162"/>
      <c r="G37" s="226"/>
      <c r="H37" s="224">
        <v>12</v>
      </c>
      <c r="I37" s="127"/>
      <c r="J37" s="127"/>
      <c r="K37" s="225"/>
      <c r="L37" s="225"/>
      <c r="M37" s="227"/>
    </row>
    <row r="38" spans="1:13" ht="23.1" customHeight="1">
      <c r="A38" s="224">
        <v>13</v>
      </c>
      <c r="B38" s="537"/>
      <c r="C38" s="537"/>
      <c r="D38" s="225"/>
      <c r="E38" s="162"/>
      <c r="F38" s="225"/>
      <c r="G38" s="226"/>
      <c r="H38" s="224">
        <v>13</v>
      </c>
      <c r="I38" s="127"/>
      <c r="J38" s="127"/>
      <c r="K38" s="225"/>
      <c r="L38" s="225"/>
      <c r="M38" s="227"/>
    </row>
    <row r="39" spans="1:13" ht="23.1" customHeight="1">
      <c r="A39" s="224">
        <v>14</v>
      </c>
      <c r="B39" s="537"/>
      <c r="C39" s="537"/>
      <c r="D39" s="225"/>
      <c r="E39" s="162"/>
      <c r="F39" s="225"/>
      <c r="G39" s="226"/>
      <c r="H39" s="224">
        <v>14</v>
      </c>
      <c r="I39" s="127"/>
      <c r="J39" s="127"/>
      <c r="K39" s="225"/>
      <c r="L39" s="225"/>
      <c r="M39" s="227"/>
    </row>
    <row r="40" spans="1:13" ht="23.1" customHeight="1">
      <c r="A40" s="224">
        <v>15</v>
      </c>
      <c r="B40" s="127"/>
      <c r="C40" s="127"/>
      <c r="D40" s="225"/>
      <c r="E40" s="225"/>
      <c r="F40" s="225"/>
      <c r="G40" s="226"/>
      <c r="H40" s="224">
        <v>15</v>
      </c>
      <c r="I40" s="127"/>
      <c r="J40" s="127"/>
      <c r="K40" s="225"/>
      <c r="L40" s="225"/>
      <c r="M40" s="227"/>
    </row>
    <row r="41" spans="1:13" ht="23.1" customHeight="1">
      <c r="A41" s="224">
        <v>16</v>
      </c>
      <c r="B41" s="127"/>
      <c r="C41" s="127"/>
      <c r="D41" s="225"/>
      <c r="E41" s="225"/>
      <c r="F41" s="225"/>
      <c r="G41" s="226"/>
      <c r="H41" s="224">
        <v>16</v>
      </c>
      <c r="I41" s="127"/>
      <c r="J41" s="127"/>
      <c r="K41" s="225"/>
      <c r="L41" s="225"/>
      <c r="M41" s="227"/>
    </row>
    <row r="42" spans="1:13" ht="23.1" customHeight="1">
      <c r="A42" s="224">
        <v>17</v>
      </c>
      <c r="B42" s="127"/>
      <c r="C42" s="127"/>
      <c r="D42" s="225"/>
      <c r="E42" s="225"/>
      <c r="F42" s="225"/>
      <c r="G42" s="226"/>
      <c r="H42" s="224">
        <v>17</v>
      </c>
      <c r="I42" s="127"/>
      <c r="J42" s="127"/>
      <c r="K42" s="225"/>
      <c r="L42" s="225"/>
      <c r="M42" s="227"/>
    </row>
    <row r="43" spans="1:13" ht="23.1" customHeight="1">
      <c r="A43" s="224">
        <v>18</v>
      </c>
      <c r="B43" s="127"/>
      <c r="C43" s="127"/>
      <c r="D43" s="225"/>
      <c r="E43" s="225"/>
      <c r="F43" s="225"/>
      <c r="G43" s="226"/>
      <c r="H43" s="224">
        <v>18</v>
      </c>
      <c r="I43" s="127"/>
      <c r="J43" s="127"/>
      <c r="K43" s="225"/>
      <c r="L43" s="225"/>
      <c r="M43" s="227"/>
    </row>
    <row r="44" spans="1:13" ht="23.1" customHeight="1">
      <c r="A44" s="224">
        <v>19</v>
      </c>
      <c r="B44" s="127"/>
      <c r="C44" s="127"/>
      <c r="D44" s="225"/>
      <c r="E44" s="225"/>
      <c r="F44" s="225"/>
      <c r="G44" s="226"/>
      <c r="H44" s="224">
        <v>19</v>
      </c>
      <c r="I44" s="127"/>
      <c r="J44" s="127"/>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80</v>
      </c>
      <c r="E46" s="232"/>
      <c r="F46" s="233"/>
      <c r="G46" s="273"/>
      <c r="H46" s="1810" t="s">
        <v>177</v>
      </c>
      <c r="I46" s="1144"/>
      <c r="J46" s="1811"/>
      <c r="K46" s="231">
        <f>SUM(D46,D25,K25)</f>
        <v>228</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24.xml><?xml version="1.0" encoding="utf-8"?>
<worksheet xmlns="http://schemas.openxmlformats.org/spreadsheetml/2006/main" xmlns:r="http://schemas.openxmlformats.org/officeDocument/2006/relationships">
  <dimension ref="A1:O46"/>
  <sheetViews>
    <sheetView tabSelected="1" zoomScale="110" zoomScaleNormal="110" workbookViewId="0">
      <selection activeCell="K2" sqref="K2:M2"/>
    </sheetView>
  </sheetViews>
  <sheetFormatPr defaultRowHeight="15"/>
  <cols>
    <col min="1" max="1" width="4.7109375" style="531" customWidth="1"/>
    <col min="2" max="2" width="12.5703125" style="531" customWidth="1"/>
    <col min="3" max="3" width="26.7109375" style="132" customWidth="1"/>
    <col min="4" max="4" width="7.42578125" style="531" customWidth="1"/>
    <col min="5" max="5" width="7.7109375" style="531" customWidth="1"/>
    <col min="6" max="6" width="6.7109375" style="531" customWidth="1"/>
    <col min="7" max="7" width="2.7109375" style="531" customWidth="1"/>
    <col min="8" max="8" width="4.7109375" style="531" customWidth="1"/>
    <col min="9" max="9" width="12.5703125" style="531" customWidth="1"/>
    <col min="10" max="10" width="29.7109375" style="132" customWidth="1"/>
    <col min="11" max="11" width="5.85546875" style="531" customWidth="1"/>
    <col min="12" max="12" width="6" style="531" customWidth="1"/>
    <col min="13" max="13" width="4.7109375" style="531" customWidth="1"/>
    <col min="14" max="14" width="9.140625" style="531"/>
    <col min="15" max="15" width="59.42578125" style="303" customWidth="1"/>
    <col min="16" max="16384" width="9.140625" style="53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51'!D2</f>
        <v>UC: 56 Dorana Langana C</v>
      </c>
      <c r="E2" s="185"/>
      <c r="F2" s="182"/>
      <c r="G2" s="182"/>
      <c r="H2" s="182"/>
      <c r="I2" s="186"/>
      <c r="J2" s="184" t="s">
        <v>171</v>
      </c>
      <c r="K2" s="1812">
        <f>'Team Hamlet 51'!K2:M2</f>
        <v>45785</v>
      </c>
      <c r="L2" s="1812"/>
      <c r="M2" s="1813"/>
      <c r="O2" s="531"/>
    </row>
    <row r="3" spans="1:15" ht="15.75" thickBot="1">
      <c r="A3" s="187" t="s">
        <v>195</v>
      </c>
      <c r="B3" s="188"/>
      <c r="C3" s="184" t="str">
        <f>'Team Hamlet 51'!C3</f>
        <v>Muhammad Zain</v>
      </c>
      <c r="D3" s="189" t="s">
        <v>163</v>
      </c>
      <c r="E3" s="190"/>
      <c r="F3" s="188"/>
      <c r="G3" s="188"/>
      <c r="H3" s="188"/>
      <c r="I3" s="191"/>
      <c r="J3" s="189" t="s">
        <v>164</v>
      </c>
      <c r="K3" s="188" t="s">
        <v>576</v>
      </c>
      <c r="L3" s="188"/>
      <c r="M3" s="192"/>
      <c r="O3" s="531"/>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224">
        <v>1</v>
      </c>
      <c r="B5" s="537" t="s">
        <v>632</v>
      </c>
      <c r="C5" s="890" t="s">
        <v>2195</v>
      </c>
      <c r="D5" s="162">
        <v>12</v>
      </c>
      <c r="E5" s="162">
        <v>58</v>
      </c>
      <c r="F5" s="162">
        <v>1</v>
      </c>
      <c r="G5" s="226"/>
      <c r="H5" s="224">
        <v>1</v>
      </c>
      <c r="I5" s="537" t="s">
        <v>632</v>
      </c>
      <c r="J5" s="540" t="s">
        <v>2202</v>
      </c>
      <c r="K5" s="162">
        <v>28</v>
      </c>
      <c r="L5" s="162">
        <v>58</v>
      </c>
      <c r="M5" s="162">
        <v>2</v>
      </c>
      <c r="N5" s="163"/>
    </row>
    <row r="6" spans="1:15" ht="23.1" customHeight="1">
      <c r="A6" s="224">
        <v>2</v>
      </c>
      <c r="B6" s="537" t="s">
        <v>632</v>
      </c>
      <c r="C6" s="890" t="s">
        <v>2200</v>
      </c>
      <c r="D6" s="162">
        <v>6</v>
      </c>
      <c r="E6" s="162">
        <v>58</v>
      </c>
      <c r="F6" s="162">
        <v>1</v>
      </c>
      <c r="G6" s="226"/>
      <c r="H6" s="224">
        <v>2</v>
      </c>
      <c r="I6" s="537" t="s">
        <v>632</v>
      </c>
      <c r="J6" s="540" t="s">
        <v>2203</v>
      </c>
      <c r="K6" s="162">
        <v>6</v>
      </c>
      <c r="L6" s="162">
        <v>58</v>
      </c>
      <c r="M6" s="162">
        <v>2</v>
      </c>
      <c r="N6" s="163"/>
      <c r="O6" s="303" t="s">
        <v>172</v>
      </c>
    </row>
    <row r="7" spans="1:15" ht="23.1" customHeight="1">
      <c r="A7" s="224">
        <v>3</v>
      </c>
      <c r="B7" s="537" t="s">
        <v>632</v>
      </c>
      <c r="C7" s="890" t="s">
        <v>2201</v>
      </c>
      <c r="D7" s="162">
        <v>10</v>
      </c>
      <c r="E7" s="162">
        <v>58</v>
      </c>
      <c r="F7" s="162">
        <v>1</v>
      </c>
      <c r="G7" s="226"/>
      <c r="H7" s="224">
        <v>3</v>
      </c>
      <c r="I7" s="537" t="s">
        <v>632</v>
      </c>
      <c r="J7" s="540" t="s">
        <v>2204</v>
      </c>
      <c r="K7" s="162">
        <v>6</v>
      </c>
      <c r="L7" s="162">
        <v>58</v>
      </c>
      <c r="M7" s="162">
        <v>2</v>
      </c>
      <c r="N7" s="163"/>
      <c r="O7" s="304" t="str">
        <f>CONCATENATE(C5," ",C6," ",C7," ",C8," ",C9," ",C10," ",C11," ",C12," ",C13," ",C14," ",C15," ",C16," ",C17," ",C18," ",C19," ",C20," ",C21," ",C22," ",C23," ",C24)</f>
        <v xml:space="preserve"> قسور کے گھر مسجد غوثیہ واا لنک  فریال  کلینک   لنک  یونس رگھڑ والی گلی  سکول نک   زاوار رگھڑ والی گلی    لیاقت والی گلی  وارث والی گلی ۔ ایند پوائینٖٹ             </v>
      </c>
    </row>
    <row r="8" spans="1:15" ht="23.1" customHeight="1">
      <c r="A8" s="224">
        <v>4</v>
      </c>
      <c r="B8" s="537" t="s">
        <v>632</v>
      </c>
      <c r="C8" s="890" t="s">
        <v>2196</v>
      </c>
      <c r="D8" s="162">
        <v>3</v>
      </c>
      <c r="E8" s="162">
        <v>58</v>
      </c>
      <c r="F8" s="162">
        <v>1</v>
      </c>
      <c r="G8" s="226"/>
      <c r="H8" s="224">
        <v>4</v>
      </c>
      <c r="I8" s="537" t="s">
        <v>632</v>
      </c>
      <c r="J8" s="540" t="s">
        <v>2205</v>
      </c>
      <c r="K8" s="162">
        <v>9</v>
      </c>
      <c r="L8" s="162">
        <v>58</v>
      </c>
      <c r="M8" s="162">
        <v>2</v>
      </c>
      <c r="N8" s="163"/>
      <c r="O8" s="305"/>
    </row>
    <row r="9" spans="1:15" ht="23.1" customHeight="1">
      <c r="A9" s="224">
        <v>5</v>
      </c>
      <c r="B9" s="890" t="s">
        <v>632</v>
      </c>
      <c r="C9" s="890" t="s">
        <v>2197</v>
      </c>
      <c r="D9" s="162">
        <v>9</v>
      </c>
      <c r="E9" s="162">
        <v>58</v>
      </c>
      <c r="F9" s="162">
        <v>1</v>
      </c>
      <c r="G9" s="226"/>
      <c r="H9" s="224">
        <v>5</v>
      </c>
      <c r="I9" s="537" t="s">
        <v>632</v>
      </c>
      <c r="J9" s="540" t="s">
        <v>2206</v>
      </c>
      <c r="K9" s="162">
        <v>14</v>
      </c>
      <c r="L9" s="162">
        <v>58</v>
      </c>
      <c r="M9" s="162">
        <v>2</v>
      </c>
      <c r="N9" s="163"/>
      <c r="O9" s="303" t="s">
        <v>175</v>
      </c>
    </row>
    <row r="10" spans="1:15" ht="23.1" customHeight="1">
      <c r="A10" s="224">
        <v>6</v>
      </c>
      <c r="B10" s="890" t="s">
        <v>632</v>
      </c>
      <c r="C10" s="890" t="s">
        <v>2198</v>
      </c>
      <c r="D10" s="162">
        <v>20</v>
      </c>
      <c r="E10" s="162">
        <v>58</v>
      </c>
      <c r="F10" s="162">
        <v>1</v>
      </c>
      <c r="G10" s="226"/>
      <c r="H10" s="224">
        <v>6</v>
      </c>
      <c r="I10" s="890" t="s">
        <v>632</v>
      </c>
      <c r="J10" s="540" t="s">
        <v>2207</v>
      </c>
      <c r="K10" s="162">
        <v>9</v>
      </c>
      <c r="L10" s="162">
        <v>58</v>
      </c>
      <c r="M10" s="162">
        <v>2</v>
      </c>
      <c r="N10" s="163"/>
      <c r="O10" s="304" t="str">
        <f>CONCATENATE(J5," ",J6," ",J7," ",J8," ",J9," ",J10," ",J11," ",J12," ",J13," ",J14," ",J15," ",J16," ",J17," ",J18," ",J19," ",J20," ",J21," ",J22," ",J23," ",J24)</f>
        <v xml:space="preserve">نواز  کے گھر سے شروع  گرین لینڈ سکول والی سایڈ الرحیم سکول والی سائیڈ  ابراھیم سائیڈ جنید والا لنک  بلوچ چوک۔  یاسین کے گھر تک               </v>
      </c>
    </row>
    <row r="11" spans="1:15" ht="23.1" customHeight="1">
      <c r="A11" s="224">
        <v>7</v>
      </c>
      <c r="B11" s="890" t="s">
        <v>632</v>
      </c>
      <c r="C11" s="890" t="s">
        <v>2199</v>
      </c>
      <c r="D11" s="162">
        <v>15</v>
      </c>
      <c r="E11" s="162">
        <v>58</v>
      </c>
      <c r="F11" s="162">
        <v>1</v>
      </c>
      <c r="G11" s="226"/>
      <c r="H11" s="224">
        <v>7</v>
      </c>
      <c r="I11" s="537"/>
      <c r="J11" s="540"/>
      <c r="K11" s="162"/>
      <c r="L11" s="162"/>
      <c r="M11" s="162"/>
      <c r="N11" s="163"/>
      <c r="O11" s="305"/>
    </row>
    <row r="12" spans="1:15" ht="23.1" customHeight="1">
      <c r="A12" s="224">
        <v>8</v>
      </c>
      <c r="B12" s="530"/>
      <c r="C12" s="890"/>
      <c r="D12" s="225"/>
      <c r="E12" s="162"/>
      <c r="F12" s="162"/>
      <c r="G12" s="226"/>
      <c r="H12" s="224">
        <v>8</v>
      </c>
      <c r="I12" s="537"/>
      <c r="J12" s="540"/>
      <c r="K12" s="162"/>
      <c r="L12" s="162"/>
      <c r="M12" s="162"/>
      <c r="N12" s="163"/>
      <c r="O12" s="305"/>
    </row>
    <row r="13" spans="1:15" ht="23.1" customHeight="1">
      <c r="A13" s="224">
        <v>9</v>
      </c>
      <c r="B13" s="530"/>
      <c r="C13" s="890"/>
      <c r="D13" s="225"/>
      <c r="E13" s="162"/>
      <c r="F13" s="162"/>
      <c r="G13" s="226"/>
      <c r="H13" s="224">
        <v>9</v>
      </c>
      <c r="I13" s="530"/>
      <c r="J13" s="162"/>
      <c r="L13" s="162"/>
      <c r="M13" s="162"/>
      <c r="N13" s="163"/>
    </row>
    <row r="14" spans="1:15" ht="23.1" customHeight="1">
      <c r="A14" s="224">
        <v>10</v>
      </c>
      <c r="B14" s="530"/>
      <c r="C14" s="532"/>
      <c r="D14" s="225"/>
      <c r="E14" s="162"/>
      <c r="F14" s="162"/>
      <c r="G14" s="226"/>
      <c r="H14" s="224">
        <v>10</v>
      </c>
      <c r="I14" s="530"/>
      <c r="J14" s="530"/>
      <c r="K14" s="162"/>
      <c r="L14" s="162"/>
      <c r="M14" s="162"/>
      <c r="N14" s="163"/>
    </row>
    <row r="15" spans="1:15" ht="23.1" customHeight="1">
      <c r="A15" s="224">
        <v>11</v>
      </c>
      <c r="B15" s="530"/>
      <c r="C15" s="532"/>
      <c r="D15" s="225"/>
      <c r="E15" s="162"/>
      <c r="F15" s="162"/>
      <c r="G15" s="226"/>
      <c r="H15" s="224">
        <v>11</v>
      </c>
      <c r="I15" s="530"/>
      <c r="J15" s="530"/>
      <c r="K15" s="162"/>
      <c r="L15" s="162"/>
      <c r="M15" s="162"/>
      <c r="N15" s="163"/>
    </row>
    <row r="16" spans="1:15" ht="23.1" customHeight="1">
      <c r="A16" s="224">
        <v>12</v>
      </c>
      <c r="B16" s="530"/>
      <c r="C16" s="532"/>
      <c r="D16" s="225"/>
      <c r="E16" s="162"/>
      <c r="F16" s="162"/>
      <c r="G16" s="226"/>
      <c r="H16" s="224">
        <v>12</v>
      </c>
      <c r="I16" s="530"/>
      <c r="J16" s="530"/>
      <c r="K16" s="162"/>
      <c r="L16" s="162"/>
      <c r="M16" s="162"/>
      <c r="N16" s="163"/>
    </row>
    <row r="17" spans="1:15" ht="23.1" customHeight="1">
      <c r="A17" s="224">
        <v>13</v>
      </c>
      <c r="B17" s="530"/>
      <c r="C17" s="532"/>
      <c r="D17" s="225"/>
      <c r="E17" s="162"/>
      <c r="F17" s="162"/>
      <c r="G17" s="226"/>
      <c r="H17" s="224">
        <v>13</v>
      </c>
      <c r="I17" s="530"/>
      <c r="J17" s="530"/>
      <c r="K17" s="162"/>
      <c r="L17" s="162"/>
      <c r="M17" s="162"/>
      <c r="N17" s="163"/>
    </row>
    <row r="18" spans="1:15" ht="23.1" customHeight="1">
      <c r="A18" s="224">
        <v>14</v>
      </c>
      <c r="B18" s="530"/>
      <c r="C18" s="530"/>
      <c r="D18" s="225"/>
      <c r="E18" s="162"/>
      <c r="F18" s="162"/>
      <c r="G18" s="226"/>
      <c r="H18" s="224">
        <v>14</v>
      </c>
      <c r="I18" s="530"/>
      <c r="J18" s="530"/>
      <c r="K18" s="162"/>
      <c r="L18" s="162"/>
      <c r="M18" s="162"/>
      <c r="N18" s="163"/>
    </row>
    <row r="19" spans="1:15" ht="23.1" customHeight="1">
      <c r="A19" s="224">
        <v>15</v>
      </c>
      <c r="B19" s="530"/>
      <c r="C19" s="532"/>
      <c r="D19" s="225"/>
      <c r="E19" s="162"/>
      <c r="F19" s="162"/>
      <c r="G19" s="226"/>
      <c r="H19" s="224">
        <v>15</v>
      </c>
      <c r="I19" s="532"/>
      <c r="J19" s="530"/>
      <c r="K19" s="225"/>
      <c r="L19" s="225"/>
      <c r="M19" s="225"/>
      <c r="N19" s="163"/>
    </row>
    <row r="20" spans="1:15" ht="23.1" customHeight="1">
      <c r="A20" s="224">
        <v>16</v>
      </c>
      <c r="B20" s="530"/>
      <c r="C20" s="532"/>
      <c r="D20" s="225"/>
      <c r="E20" s="162"/>
      <c r="F20" s="162"/>
      <c r="G20" s="226"/>
      <c r="H20" s="224">
        <v>16</v>
      </c>
      <c r="I20" s="532"/>
      <c r="J20" s="530"/>
      <c r="K20" s="225"/>
      <c r="L20" s="225"/>
      <c r="M20" s="225"/>
      <c r="N20" s="163"/>
    </row>
    <row r="21" spans="1:15" ht="23.1" customHeight="1">
      <c r="A21" s="224">
        <v>17</v>
      </c>
      <c r="B21" s="532"/>
      <c r="C21" s="532"/>
      <c r="D21" s="225"/>
      <c r="E21" s="225"/>
      <c r="F21" s="227"/>
      <c r="G21" s="226"/>
      <c r="H21" s="224">
        <v>17</v>
      </c>
      <c r="I21" s="532"/>
      <c r="J21" s="530"/>
      <c r="K21" s="225"/>
      <c r="L21" s="225"/>
      <c r="M21" s="225"/>
      <c r="N21" s="163"/>
    </row>
    <row r="22" spans="1:15" ht="23.1" customHeight="1">
      <c r="A22" s="224">
        <v>18</v>
      </c>
      <c r="B22" s="532"/>
      <c r="C22" s="532"/>
      <c r="D22" s="225"/>
      <c r="E22" s="225"/>
      <c r="F22" s="227"/>
      <c r="G22" s="226"/>
      <c r="H22" s="224">
        <v>18</v>
      </c>
      <c r="I22" s="532"/>
      <c r="J22" s="532"/>
      <c r="K22" s="225"/>
      <c r="L22" s="225"/>
      <c r="M22" s="225"/>
      <c r="N22" s="163"/>
    </row>
    <row r="23" spans="1:15" ht="23.1" customHeight="1">
      <c r="A23" s="224">
        <v>19</v>
      </c>
      <c r="B23" s="532"/>
      <c r="C23" s="532"/>
      <c r="D23" s="225"/>
      <c r="E23" s="225"/>
      <c r="F23" s="227"/>
      <c r="G23" s="226"/>
      <c r="H23" s="224">
        <v>19</v>
      </c>
      <c r="I23" s="532"/>
      <c r="J23" s="532"/>
      <c r="K23" s="225"/>
      <c r="L23" s="225"/>
      <c r="M23" s="225"/>
      <c r="N23" s="163"/>
    </row>
    <row r="24" spans="1:15" ht="23.1" customHeight="1" thickBot="1">
      <c r="A24" s="228">
        <v>20</v>
      </c>
      <c r="B24" s="204"/>
      <c r="C24" s="204"/>
      <c r="D24" s="229"/>
      <c r="E24" s="229"/>
      <c r="F24" s="230"/>
      <c r="G24" s="226"/>
      <c r="H24" s="228">
        <v>20</v>
      </c>
      <c r="I24" s="204"/>
      <c r="J24" s="204"/>
      <c r="K24" s="229"/>
      <c r="L24" s="229"/>
      <c r="M24" s="230"/>
      <c r="N24" s="163"/>
    </row>
    <row r="25" spans="1:15" ht="23.1" customHeight="1" thickBot="1">
      <c r="A25" s="1810" t="s">
        <v>176</v>
      </c>
      <c r="B25" s="1144"/>
      <c r="C25" s="1811"/>
      <c r="D25" s="231">
        <f>SUM(D5:D24)</f>
        <v>75</v>
      </c>
      <c r="E25" s="232"/>
      <c r="F25" s="233"/>
      <c r="G25" s="226"/>
      <c r="H25" s="1810" t="s">
        <v>176</v>
      </c>
      <c r="I25" s="1144"/>
      <c r="J25" s="1811"/>
      <c r="K25" s="231">
        <f>SUM(K5:K24)</f>
        <v>72</v>
      </c>
      <c r="L25" s="232"/>
      <c r="M25" s="233"/>
      <c r="N25" s="163"/>
    </row>
    <row r="26" spans="1:15" ht="23.1" customHeight="1">
      <c r="A26" s="234">
        <v>1</v>
      </c>
      <c r="B26" s="537" t="s">
        <v>632</v>
      </c>
      <c r="C26" s="792" t="s">
        <v>1806</v>
      </c>
      <c r="D26" s="162">
        <v>4</v>
      </c>
      <c r="E26" s="162">
        <v>58</v>
      </c>
      <c r="F26" s="162">
        <v>3</v>
      </c>
      <c r="G26" s="226"/>
      <c r="H26" s="234">
        <v>1</v>
      </c>
      <c r="I26" s="209"/>
      <c r="J26" s="209"/>
      <c r="K26" s="235"/>
      <c r="L26" s="235"/>
      <c r="M26" s="236"/>
      <c r="N26" s="164"/>
    </row>
    <row r="27" spans="1:15" ht="23.1" customHeight="1">
      <c r="A27" s="224">
        <v>2</v>
      </c>
      <c r="B27" s="537" t="s">
        <v>632</v>
      </c>
      <c r="C27" s="890" t="s">
        <v>2208</v>
      </c>
      <c r="D27" s="162">
        <v>20</v>
      </c>
      <c r="E27" s="162">
        <v>58</v>
      </c>
      <c r="F27" s="162">
        <v>3</v>
      </c>
      <c r="G27" s="226"/>
      <c r="H27" s="224">
        <v>2</v>
      </c>
      <c r="I27" s="532"/>
      <c r="J27" s="532"/>
      <c r="K27" s="225"/>
      <c r="L27" s="225"/>
      <c r="M27" s="227"/>
      <c r="N27" s="164"/>
      <c r="O27" s="306" t="s">
        <v>174</v>
      </c>
    </row>
    <row r="28" spans="1:15" ht="23.1" customHeight="1">
      <c r="A28" s="224">
        <v>3</v>
      </c>
      <c r="B28" s="537" t="s">
        <v>632</v>
      </c>
      <c r="C28" s="890" t="s">
        <v>2209</v>
      </c>
      <c r="D28" s="162">
        <v>3</v>
      </c>
      <c r="E28" s="162">
        <v>58</v>
      </c>
      <c r="F28" s="162">
        <v>3</v>
      </c>
      <c r="G28" s="226"/>
      <c r="H28" s="224">
        <v>3</v>
      </c>
      <c r="I28" s="532"/>
      <c r="J28" s="532"/>
      <c r="K28" s="225"/>
      <c r="L28" s="225"/>
      <c r="M28" s="227"/>
      <c r="N28" s="164"/>
      <c r="O28" s="307" t="str">
        <f>CONCATENATE(C26," ",C27," ",C28," ",C29," ",C30," ",C31," ",C32," ",C33," ",C34," ",C35," ",C36," ",C37," ",C38," ",C39," ",C40," ",C41," ",C42," ",C43," ",C44," ",C45)</f>
        <v xml:space="preserve">محمد ریاض کے گھر سے شروع  الرحیم سکول اور سکول  والی گلی، سیالاں والی گلی  مین سٹریٹ  اے سائیڈٖ  مدرسہ والی گلی، مسجد  والی گلی، ہلکو خان والی گلی  غفار ڈوگر وال  گلی  مین سٹریٹ  بی سائیڈٖ مین سٹریٹ  سی  سائیڈٖ           </v>
      </c>
    </row>
    <row r="29" spans="1:15" ht="23.1" customHeight="1">
      <c r="A29" s="224">
        <v>4</v>
      </c>
      <c r="B29" s="537" t="s">
        <v>632</v>
      </c>
      <c r="C29" s="890" t="s">
        <v>658</v>
      </c>
      <c r="D29" s="162">
        <v>8</v>
      </c>
      <c r="E29" s="162">
        <v>58</v>
      </c>
      <c r="F29" s="162">
        <v>3</v>
      </c>
      <c r="G29" s="226"/>
      <c r="H29" s="224">
        <v>4</v>
      </c>
      <c r="I29" s="532"/>
      <c r="J29" s="532"/>
      <c r="K29" s="225"/>
      <c r="L29" s="225"/>
      <c r="M29" s="227"/>
      <c r="N29" s="164"/>
      <c r="O29" s="305"/>
    </row>
    <row r="30" spans="1:15" ht="23.1" customHeight="1">
      <c r="A30" s="224">
        <v>5</v>
      </c>
      <c r="B30" s="537" t="s">
        <v>632</v>
      </c>
      <c r="C30" s="890" t="s">
        <v>2210</v>
      </c>
      <c r="D30" s="162">
        <v>9</v>
      </c>
      <c r="E30" s="162">
        <v>58</v>
      </c>
      <c r="F30" s="162">
        <v>3</v>
      </c>
      <c r="G30" s="226"/>
      <c r="H30" s="224">
        <v>5</v>
      </c>
      <c r="I30" s="532"/>
      <c r="J30" s="532"/>
      <c r="K30" s="225"/>
      <c r="L30" s="225"/>
      <c r="M30" s="227"/>
    </row>
    <row r="31" spans="1:15" ht="23.1" customHeight="1">
      <c r="A31" s="224">
        <v>6</v>
      </c>
      <c r="B31" s="537" t="s">
        <v>632</v>
      </c>
      <c r="C31" s="890" t="s">
        <v>2211</v>
      </c>
      <c r="D31" s="162">
        <v>10</v>
      </c>
      <c r="E31" s="162">
        <v>58</v>
      </c>
      <c r="F31" s="162">
        <v>3</v>
      </c>
      <c r="G31" s="226"/>
      <c r="H31" s="224">
        <v>6</v>
      </c>
      <c r="I31" s="532"/>
      <c r="J31" s="532"/>
      <c r="K31" s="225"/>
      <c r="L31" s="225"/>
      <c r="M31" s="227"/>
    </row>
    <row r="32" spans="1:15" ht="23.1" customHeight="1">
      <c r="A32" s="224">
        <v>7</v>
      </c>
      <c r="B32" s="890" t="s">
        <v>632</v>
      </c>
      <c r="C32" s="890" t="s">
        <v>2212</v>
      </c>
      <c r="D32" s="162">
        <v>7</v>
      </c>
      <c r="E32" s="162">
        <v>58</v>
      </c>
      <c r="F32" s="162">
        <v>3</v>
      </c>
      <c r="G32" s="226"/>
      <c r="H32" s="224">
        <v>7</v>
      </c>
      <c r="I32" s="532"/>
      <c r="J32" s="532"/>
      <c r="K32" s="225"/>
      <c r="L32" s="225"/>
      <c r="M32" s="227"/>
    </row>
    <row r="33" spans="1:13" ht="23.1" customHeight="1">
      <c r="A33" s="224">
        <v>8</v>
      </c>
      <c r="B33" s="890" t="s">
        <v>632</v>
      </c>
      <c r="C33" s="890" t="s">
        <v>2213</v>
      </c>
      <c r="D33" s="162">
        <v>9</v>
      </c>
      <c r="E33" s="162">
        <v>58</v>
      </c>
      <c r="F33" s="162">
        <v>3</v>
      </c>
      <c r="G33" s="226"/>
      <c r="H33" s="224">
        <v>8</v>
      </c>
      <c r="I33" s="532"/>
      <c r="J33" s="532"/>
      <c r="K33" s="225"/>
      <c r="L33" s="225"/>
      <c r="M33" s="227"/>
    </row>
    <row r="34" spans="1:13" ht="23.1" customHeight="1">
      <c r="A34" s="224">
        <v>9</v>
      </c>
      <c r="B34" s="890" t="s">
        <v>632</v>
      </c>
      <c r="C34" s="890" t="s">
        <v>2214</v>
      </c>
      <c r="D34" s="162">
        <v>14</v>
      </c>
      <c r="E34" s="162">
        <v>58</v>
      </c>
      <c r="F34" s="162">
        <v>3</v>
      </c>
      <c r="G34" s="226"/>
      <c r="H34" s="224">
        <v>9</v>
      </c>
      <c r="I34" s="532"/>
      <c r="J34" s="532"/>
      <c r="K34" s="225"/>
      <c r="L34" s="225"/>
      <c r="M34" s="227"/>
    </row>
    <row r="35" spans="1:13" ht="23.1" customHeight="1">
      <c r="A35" s="224">
        <v>10</v>
      </c>
      <c r="B35" s="530"/>
      <c r="C35" s="537"/>
      <c r="D35" s="225"/>
      <c r="E35" s="162"/>
      <c r="F35" s="162"/>
      <c r="G35" s="226"/>
      <c r="H35" s="224">
        <v>10</v>
      </c>
      <c r="I35" s="532"/>
      <c r="J35" s="532"/>
      <c r="K35" s="225"/>
      <c r="L35" s="225"/>
      <c r="M35" s="227"/>
    </row>
    <row r="36" spans="1:13" ht="23.1" customHeight="1">
      <c r="A36" s="224">
        <v>11</v>
      </c>
      <c r="B36" s="530"/>
      <c r="C36" s="537"/>
      <c r="D36" s="225"/>
      <c r="E36" s="162"/>
      <c r="F36" s="162"/>
      <c r="G36" s="226"/>
      <c r="H36" s="224">
        <v>11</v>
      </c>
      <c r="I36" s="532"/>
      <c r="J36" s="532"/>
      <c r="K36" s="225"/>
      <c r="L36" s="225"/>
      <c r="M36" s="227"/>
    </row>
    <row r="37" spans="1:13" ht="23.1" customHeight="1">
      <c r="A37" s="224">
        <v>12</v>
      </c>
      <c r="B37" s="530"/>
      <c r="C37" s="532"/>
      <c r="D37" s="225"/>
      <c r="E37" s="162"/>
      <c r="F37" s="162"/>
      <c r="G37" s="226"/>
      <c r="H37" s="224">
        <v>12</v>
      </c>
      <c r="I37" s="532"/>
      <c r="J37" s="532"/>
      <c r="K37" s="225"/>
      <c r="L37" s="225"/>
      <c r="M37" s="227"/>
    </row>
    <row r="38" spans="1:13" ht="23.1" customHeight="1">
      <c r="A38" s="224">
        <v>13</v>
      </c>
      <c r="B38" s="532"/>
      <c r="C38" s="532"/>
      <c r="D38" s="225"/>
      <c r="E38" s="225"/>
      <c r="F38" s="225"/>
      <c r="G38" s="226"/>
      <c r="H38" s="224">
        <v>13</v>
      </c>
      <c r="I38" s="532"/>
      <c r="J38" s="532"/>
      <c r="K38" s="225"/>
      <c r="L38" s="225"/>
      <c r="M38" s="227"/>
    </row>
    <row r="39" spans="1:13" ht="23.1" customHeight="1">
      <c r="A39" s="224">
        <v>14</v>
      </c>
      <c r="B39" s="532"/>
      <c r="C39" s="532"/>
      <c r="D39" s="225"/>
      <c r="E39" s="225"/>
      <c r="F39" s="225"/>
      <c r="G39" s="226"/>
      <c r="H39" s="224">
        <v>14</v>
      </c>
      <c r="I39" s="532"/>
      <c r="J39" s="532"/>
      <c r="K39" s="225"/>
      <c r="L39" s="225"/>
      <c r="M39" s="227"/>
    </row>
    <row r="40" spans="1:13" ht="23.1" customHeight="1">
      <c r="A40" s="224">
        <v>15</v>
      </c>
      <c r="B40" s="532"/>
      <c r="C40" s="532"/>
      <c r="D40" s="225"/>
      <c r="E40" s="225"/>
      <c r="F40" s="225"/>
      <c r="G40" s="226"/>
      <c r="H40" s="224">
        <v>15</v>
      </c>
      <c r="I40" s="532"/>
      <c r="J40" s="532"/>
      <c r="K40" s="225"/>
      <c r="L40" s="225"/>
      <c r="M40" s="227"/>
    </row>
    <row r="41" spans="1:13" ht="23.1" customHeight="1">
      <c r="A41" s="224">
        <v>16</v>
      </c>
      <c r="B41" s="532"/>
      <c r="C41" s="532"/>
      <c r="D41" s="225"/>
      <c r="E41" s="225"/>
      <c r="F41" s="225"/>
      <c r="G41" s="226"/>
      <c r="H41" s="224">
        <v>16</v>
      </c>
      <c r="I41" s="532"/>
      <c r="J41" s="532"/>
      <c r="K41" s="225"/>
      <c r="L41" s="225"/>
      <c r="M41" s="227"/>
    </row>
    <row r="42" spans="1:13" ht="23.1" customHeight="1">
      <c r="A42" s="224">
        <v>17</v>
      </c>
      <c r="B42" s="532"/>
      <c r="C42" s="532"/>
      <c r="D42" s="225"/>
      <c r="E42" s="225"/>
      <c r="F42" s="225"/>
      <c r="G42" s="226"/>
      <c r="H42" s="224">
        <v>17</v>
      </c>
      <c r="I42" s="532"/>
      <c r="J42" s="532"/>
      <c r="K42" s="225"/>
      <c r="L42" s="225"/>
      <c r="M42" s="227"/>
    </row>
    <row r="43" spans="1:13" ht="23.1" customHeight="1">
      <c r="A43" s="224">
        <v>18</v>
      </c>
      <c r="B43" s="532"/>
      <c r="C43" s="532"/>
      <c r="D43" s="225"/>
      <c r="E43" s="225"/>
      <c r="F43" s="225"/>
      <c r="G43" s="226"/>
      <c r="H43" s="224">
        <v>18</v>
      </c>
      <c r="I43" s="532"/>
      <c r="J43" s="532"/>
      <c r="K43" s="225"/>
      <c r="L43" s="225"/>
      <c r="M43" s="227"/>
    </row>
    <row r="44" spans="1:13" ht="23.1" customHeight="1">
      <c r="A44" s="224">
        <v>19</v>
      </c>
      <c r="B44" s="532"/>
      <c r="C44" s="532"/>
      <c r="D44" s="225"/>
      <c r="E44" s="225"/>
      <c r="F44" s="225"/>
      <c r="G44" s="226"/>
      <c r="H44" s="224">
        <v>19</v>
      </c>
      <c r="I44" s="532"/>
      <c r="J44" s="532"/>
      <c r="K44" s="225"/>
      <c r="L44" s="225"/>
      <c r="M44" s="227"/>
    </row>
    <row r="45" spans="1:13" ht="23.1" customHeight="1" thickBot="1">
      <c r="A45" s="228">
        <v>20</v>
      </c>
      <c r="B45" s="204"/>
      <c r="C45" s="204"/>
      <c r="D45" s="229"/>
      <c r="E45" s="229"/>
      <c r="F45" s="230"/>
      <c r="G45" s="226"/>
      <c r="H45" s="228">
        <v>20</v>
      </c>
      <c r="I45" s="204"/>
      <c r="J45" s="204"/>
      <c r="K45" s="229"/>
      <c r="L45" s="229"/>
      <c r="M45" s="230"/>
    </row>
    <row r="46" spans="1:13" ht="23.1" customHeight="1" thickBot="1">
      <c r="A46" s="1810" t="s">
        <v>176</v>
      </c>
      <c r="B46" s="1144"/>
      <c r="C46" s="1811"/>
      <c r="D46" s="231">
        <f>SUM(D26:D45)</f>
        <v>84</v>
      </c>
      <c r="E46" s="232"/>
      <c r="F46" s="233"/>
      <c r="G46" s="529"/>
      <c r="H46" s="1810" t="s">
        <v>177</v>
      </c>
      <c r="I46" s="1144"/>
      <c r="J46" s="1811"/>
      <c r="K46" s="231">
        <f>SUM(D46,D25,K25)</f>
        <v>231</v>
      </c>
      <c r="L46" s="232"/>
      <c r="M46" s="233"/>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25.xml><?xml version="1.0" encoding="utf-8"?>
<worksheet xmlns="http://schemas.openxmlformats.org/spreadsheetml/2006/main" xmlns:r="http://schemas.openxmlformats.org/officeDocument/2006/relationships">
  <dimension ref="A1:J14"/>
  <sheetViews>
    <sheetView zoomScale="115" zoomScaleNormal="115" workbookViewId="0">
      <selection activeCell="I5" sqref="I5"/>
    </sheetView>
  </sheetViews>
  <sheetFormatPr defaultColWidth="9" defaultRowHeight="15"/>
  <cols>
    <col min="1" max="1" width="10.28515625" style="546" customWidth="1"/>
    <col min="2" max="2" width="10.42578125" style="546" customWidth="1"/>
    <col min="3" max="3" width="10.7109375" style="546" customWidth="1"/>
    <col min="4" max="4" width="19.7109375" style="546" customWidth="1"/>
    <col min="5" max="5" width="13.7109375" style="546" customWidth="1"/>
    <col min="6" max="6" width="11.5703125" style="546" customWidth="1"/>
    <col min="7" max="7" width="12" style="546" customWidth="1"/>
    <col min="8" max="8" width="17.28515625" style="546" customWidth="1"/>
    <col min="9" max="9" width="24.7109375" style="546" customWidth="1"/>
    <col min="10" max="10" width="6.140625" style="546" customWidth="1"/>
    <col min="11" max="16384" width="9" style="546"/>
  </cols>
  <sheetData>
    <row r="1" spans="1:10" ht="37.5" customHeight="1">
      <c r="A1" s="2251" t="s">
        <v>254</v>
      </c>
      <c r="B1" s="2251"/>
      <c r="C1" s="2251"/>
      <c r="D1" s="2251"/>
      <c r="E1" s="2251"/>
      <c r="F1" s="2251"/>
      <c r="G1" s="2251"/>
      <c r="H1" s="2251"/>
      <c r="I1" s="2251"/>
      <c r="J1" s="2251"/>
    </row>
    <row r="2" spans="1:10" ht="30.75">
      <c r="A2" s="2252"/>
      <c r="B2" s="2253"/>
      <c r="C2" s="2253"/>
      <c r="D2" s="2253"/>
      <c r="E2" s="2253"/>
      <c r="F2" s="2253"/>
      <c r="G2" s="2253"/>
      <c r="H2" s="2253"/>
      <c r="I2" s="2253"/>
      <c r="J2" s="2254"/>
    </row>
    <row r="3" spans="1:10" ht="30.75">
      <c r="A3" s="547" t="s">
        <v>659</v>
      </c>
      <c r="C3" s="547"/>
      <c r="D3" s="547" t="s">
        <v>660</v>
      </c>
      <c r="E3" s="2255" t="s">
        <v>661</v>
      </c>
      <c r="F3" s="2255"/>
      <c r="G3" s="2255"/>
      <c r="H3" s="2252" t="s">
        <v>662</v>
      </c>
      <c r="I3" s="2253"/>
      <c r="J3" s="2254"/>
    </row>
    <row r="4" spans="1:10" ht="47.25" customHeight="1">
      <c r="A4" s="548" t="s">
        <v>257</v>
      </c>
      <c r="B4" s="548" t="s">
        <v>258</v>
      </c>
      <c r="C4" s="548" t="s">
        <v>259</v>
      </c>
      <c r="D4" s="548" t="s">
        <v>260</v>
      </c>
      <c r="E4" s="548" t="s">
        <v>261</v>
      </c>
      <c r="F4" s="548" t="s">
        <v>262</v>
      </c>
      <c r="G4" s="548" t="s">
        <v>663</v>
      </c>
      <c r="H4" s="548" t="s">
        <v>264</v>
      </c>
      <c r="I4" s="548" t="s">
        <v>265</v>
      </c>
      <c r="J4" s="548" t="s">
        <v>0</v>
      </c>
    </row>
    <row r="5" spans="1:10" ht="27" customHeight="1">
      <c r="A5" s="549">
        <v>79</v>
      </c>
      <c r="B5" s="549">
        <v>1</v>
      </c>
      <c r="C5" s="549">
        <v>56</v>
      </c>
      <c r="D5" s="550" t="s">
        <v>664</v>
      </c>
      <c r="E5" s="549" t="s">
        <v>665</v>
      </c>
      <c r="F5" s="549" t="s">
        <v>666</v>
      </c>
      <c r="G5" s="551" t="s">
        <v>667</v>
      </c>
      <c r="H5" s="549" t="s">
        <v>668</v>
      </c>
      <c r="I5" s="552" t="s">
        <v>669</v>
      </c>
      <c r="J5" s="549">
        <v>1</v>
      </c>
    </row>
    <row r="6" spans="1:10" ht="27.75" customHeight="1">
      <c r="A6" s="549">
        <v>12</v>
      </c>
      <c r="B6" s="549">
        <v>2</v>
      </c>
      <c r="C6" s="549">
        <v>56</v>
      </c>
      <c r="D6" s="550" t="s">
        <v>670</v>
      </c>
      <c r="E6" s="549" t="s">
        <v>671</v>
      </c>
      <c r="F6" s="549" t="s">
        <v>672</v>
      </c>
      <c r="G6" s="551" t="s">
        <v>267</v>
      </c>
      <c r="H6" s="549" t="s">
        <v>668</v>
      </c>
      <c r="I6" s="552" t="s">
        <v>673</v>
      </c>
      <c r="J6" s="549">
        <v>2</v>
      </c>
    </row>
    <row r="7" spans="1:10" ht="27.75" customHeight="1">
      <c r="A7" s="549">
        <v>10</v>
      </c>
      <c r="B7" s="549">
        <v>1</v>
      </c>
      <c r="C7" s="549">
        <v>57</v>
      </c>
      <c r="D7" s="550" t="s">
        <v>674</v>
      </c>
      <c r="E7" s="549" t="s">
        <v>675</v>
      </c>
      <c r="F7" s="549" t="s">
        <v>676</v>
      </c>
      <c r="G7" s="551" t="s">
        <v>267</v>
      </c>
      <c r="H7" s="549" t="s">
        <v>677</v>
      </c>
      <c r="I7" s="552" t="s">
        <v>678</v>
      </c>
      <c r="J7" s="549">
        <v>3</v>
      </c>
    </row>
    <row r="8" spans="1:10" ht="27.75" customHeight="1">
      <c r="A8" s="549">
        <v>7</v>
      </c>
      <c r="B8" s="549">
        <v>1</v>
      </c>
      <c r="C8" s="549">
        <v>57</v>
      </c>
      <c r="D8" s="550" t="s">
        <v>679</v>
      </c>
      <c r="E8" s="549" t="s">
        <v>680</v>
      </c>
      <c r="F8" s="549" t="s">
        <v>666</v>
      </c>
      <c r="G8" s="551" t="s">
        <v>667</v>
      </c>
      <c r="H8" s="549" t="s">
        <v>668</v>
      </c>
      <c r="I8" s="552" t="s">
        <v>681</v>
      </c>
      <c r="J8" s="549">
        <v>4</v>
      </c>
    </row>
    <row r="9" spans="1:10" ht="26.25" customHeight="1">
      <c r="A9" s="549">
        <v>3</v>
      </c>
      <c r="B9" s="549">
        <v>1</v>
      </c>
      <c r="C9" s="549">
        <v>58</v>
      </c>
      <c r="D9" s="550" t="s">
        <v>682</v>
      </c>
      <c r="E9" s="549"/>
      <c r="F9" s="549" t="s">
        <v>666</v>
      </c>
      <c r="G9" s="551" t="s">
        <v>667</v>
      </c>
      <c r="H9" s="549" t="s">
        <v>668</v>
      </c>
      <c r="I9" s="552" t="s">
        <v>683</v>
      </c>
      <c r="J9" s="549">
        <v>5</v>
      </c>
    </row>
    <row r="10" spans="1:10" ht="27.75" customHeight="1">
      <c r="A10" s="549">
        <v>10</v>
      </c>
      <c r="B10" s="549">
        <v>2</v>
      </c>
      <c r="C10" s="549">
        <v>58</v>
      </c>
      <c r="D10" s="550" t="s">
        <v>684</v>
      </c>
      <c r="E10" s="549" t="s">
        <v>685</v>
      </c>
      <c r="F10" s="549" t="s">
        <v>676</v>
      </c>
      <c r="G10" s="551" t="s">
        <v>667</v>
      </c>
      <c r="H10" s="549" t="s">
        <v>668</v>
      </c>
      <c r="I10" s="552" t="s">
        <v>686</v>
      </c>
      <c r="J10" s="549">
        <v>6</v>
      </c>
    </row>
    <row r="11" spans="1:10" ht="27.75" customHeight="1">
      <c r="A11" s="549">
        <v>9</v>
      </c>
      <c r="B11" s="549">
        <v>2</v>
      </c>
      <c r="C11" s="549">
        <v>58</v>
      </c>
      <c r="D11" s="550" t="s">
        <v>687</v>
      </c>
      <c r="E11" s="549" t="s">
        <v>688</v>
      </c>
      <c r="F11" s="549" t="s">
        <v>666</v>
      </c>
      <c r="G11" s="551" t="s">
        <v>667</v>
      </c>
      <c r="H11" s="549" t="s">
        <v>668</v>
      </c>
      <c r="I11" s="552" t="s">
        <v>689</v>
      </c>
      <c r="J11" s="549">
        <v>7</v>
      </c>
    </row>
    <row r="12" spans="1:10" ht="27.75" customHeight="1">
      <c r="A12" s="549">
        <v>3</v>
      </c>
      <c r="B12" s="549">
        <v>1</v>
      </c>
      <c r="C12" s="549">
        <v>58</v>
      </c>
      <c r="D12" s="550"/>
      <c r="E12" s="549"/>
      <c r="F12" s="549" t="s">
        <v>666</v>
      </c>
      <c r="G12" s="551" t="s">
        <v>667</v>
      </c>
      <c r="H12" s="549" t="s">
        <v>668</v>
      </c>
      <c r="I12" s="552" t="s">
        <v>690</v>
      </c>
      <c r="J12" s="549">
        <v>8</v>
      </c>
    </row>
    <row r="13" spans="1:10" ht="27.75" customHeight="1">
      <c r="A13" s="549">
        <f>SUM(A5:A12)</f>
        <v>133</v>
      </c>
      <c r="B13" s="2256" t="s">
        <v>691</v>
      </c>
      <c r="C13" s="2257"/>
      <c r="D13" s="553"/>
      <c r="E13" s="553"/>
      <c r="F13" s="553"/>
      <c r="G13" s="553"/>
      <c r="H13" s="554"/>
      <c r="I13" s="2256"/>
      <c r="J13" s="2257"/>
    </row>
    <row r="14" spans="1:10" ht="27.75" customHeight="1">
      <c r="A14" s="2245" t="s">
        <v>268</v>
      </c>
      <c r="B14" s="2246"/>
      <c r="C14" s="2246"/>
      <c r="D14" s="2246"/>
      <c r="E14" s="2247"/>
      <c r="F14" s="2248" t="s">
        <v>269</v>
      </c>
      <c r="G14" s="2249"/>
      <c r="H14" s="2249"/>
      <c r="I14" s="2249"/>
      <c r="J14" s="2250"/>
    </row>
  </sheetData>
  <mergeCells count="8">
    <mergeCell ref="A14:E14"/>
    <mergeCell ref="F14:J14"/>
    <mergeCell ref="A1:J1"/>
    <mergeCell ref="A2:J2"/>
    <mergeCell ref="E3:G3"/>
    <mergeCell ref="H3:J3"/>
    <mergeCell ref="B13:C13"/>
    <mergeCell ref="I13:J13"/>
  </mergeCells>
  <printOptions horizontalCentered="1"/>
  <pageMargins left="0.2" right="0.2" top="0.75" bottom="0.75" header="0.3" footer="0.3"/>
  <pageSetup paperSize="9" fitToWidth="0" fitToHeight="0" orientation="landscape" r:id="rId1"/>
  <drawing r:id="rId2"/>
</worksheet>
</file>

<file path=xl/worksheets/sheet26.xml><?xml version="1.0" encoding="utf-8"?>
<worksheet xmlns="http://schemas.openxmlformats.org/spreadsheetml/2006/main" xmlns:r="http://schemas.openxmlformats.org/officeDocument/2006/relationships">
  <sheetPr>
    <tabColor rgb="FF0CE40C"/>
  </sheetPr>
  <dimension ref="A1:H17"/>
  <sheetViews>
    <sheetView view="pageBreakPreview" zoomScaleNormal="89" zoomScaleSheetLayoutView="100" workbookViewId="0">
      <selection activeCell="G12" sqref="G12"/>
    </sheetView>
  </sheetViews>
  <sheetFormatPr defaultRowHeight="12.75"/>
  <cols>
    <col min="1" max="2" width="9.140625" style="322"/>
    <col min="3" max="3" width="15.5703125" style="322" customWidth="1"/>
    <col min="4" max="4" width="18.28515625" style="322" customWidth="1"/>
    <col min="5" max="5" width="22.5703125" style="322" customWidth="1"/>
    <col min="6" max="6" width="39.42578125" style="322" customWidth="1"/>
    <col min="7" max="7" width="24.5703125" style="322" customWidth="1"/>
    <col min="8" max="8" width="13.28515625" style="322" customWidth="1"/>
    <col min="9" max="258" width="9.140625" style="322"/>
    <col min="259" max="259" width="15.5703125" style="322" customWidth="1"/>
    <col min="260" max="260" width="16" style="322" customWidth="1"/>
    <col min="261" max="261" width="24.7109375" style="322" customWidth="1"/>
    <col min="262" max="262" width="60.85546875" style="322" customWidth="1"/>
    <col min="263" max="263" width="24.5703125" style="322" customWidth="1"/>
    <col min="264" max="264" width="13.28515625" style="322" customWidth="1"/>
    <col min="265" max="514" width="9.140625" style="322"/>
    <col min="515" max="515" width="15.5703125" style="322" customWidth="1"/>
    <col min="516" max="516" width="16" style="322" customWidth="1"/>
    <col min="517" max="517" width="24.7109375" style="322" customWidth="1"/>
    <col min="518" max="518" width="60.85546875" style="322" customWidth="1"/>
    <col min="519" max="519" width="24.5703125" style="322" customWidth="1"/>
    <col min="520" max="520" width="13.28515625" style="322" customWidth="1"/>
    <col min="521" max="770" width="9.140625" style="322"/>
    <col min="771" max="771" width="15.5703125" style="322" customWidth="1"/>
    <col min="772" max="772" width="16" style="322" customWidth="1"/>
    <col min="773" max="773" width="24.7109375" style="322" customWidth="1"/>
    <col min="774" max="774" width="60.85546875" style="322" customWidth="1"/>
    <col min="775" max="775" width="24.5703125" style="322" customWidth="1"/>
    <col min="776" max="776" width="13.28515625" style="322" customWidth="1"/>
    <col min="777" max="1026" width="9.140625" style="322"/>
    <col min="1027" max="1027" width="15.5703125" style="322" customWidth="1"/>
    <col min="1028" max="1028" width="16" style="322" customWidth="1"/>
    <col min="1029" max="1029" width="24.7109375" style="322" customWidth="1"/>
    <col min="1030" max="1030" width="60.85546875" style="322" customWidth="1"/>
    <col min="1031" max="1031" width="24.5703125" style="322" customWidth="1"/>
    <col min="1032" max="1032" width="13.28515625" style="322" customWidth="1"/>
    <col min="1033" max="1282" width="9.140625" style="322"/>
    <col min="1283" max="1283" width="15.5703125" style="322" customWidth="1"/>
    <col min="1284" max="1284" width="16" style="322" customWidth="1"/>
    <col min="1285" max="1285" width="24.7109375" style="322" customWidth="1"/>
    <col min="1286" max="1286" width="60.85546875" style="322" customWidth="1"/>
    <col min="1287" max="1287" width="24.5703125" style="322" customWidth="1"/>
    <col min="1288" max="1288" width="13.28515625" style="322" customWidth="1"/>
    <col min="1289" max="1538" width="9.140625" style="322"/>
    <col min="1539" max="1539" width="15.5703125" style="322" customWidth="1"/>
    <col min="1540" max="1540" width="16" style="322" customWidth="1"/>
    <col min="1541" max="1541" width="24.7109375" style="322" customWidth="1"/>
    <col min="1542" max="1542" width="60.85546875" style="322" customWidth="1"/>
    <col min="1543" max="1543" width="24.5703125" style="322" customWidth="1"/>
    <col min="1544" max="1544" width="13.28515625" style="322" customWidth="1"/>
    <col min="1545" max="1794" width="9.140625" style="322"/>
    <col min="1795" max="1795" width="15.5703125" style="322" customWidth="1"/>
    <col min="1796" max="1796" width="16" style="322" customWidth="1"/>
    <col min="1797" max="1797" width="24.7109375" style="322" customWidth="1"/>
    <col min="1798" max="1798" width="60.85546875" style="322" customWidth="1"/>
    <col min="1799" max="1799" width="24.5703125" style="322" customWidth="1"/>
    <col min="1800" max="1800" width="13.28515625" style="322" customWidth="1"/>
    <col min="1801" max="2050" width="9.140625" style="322"/>
    <col min="2051" max="2051" width="15.5703125" style="322" customWidth="1"/>
    <col min="2052" max="2052" width="16" style="322" customWidth="1"/>
    <col min="2053" max="2053" width="24.7109375" style="322" customWidth="1"/>
    <col min="2054" max="2054" width="60.85546875" style="322" customWidth="1"/>
    <col min="2055" max="2055" width="24.5703125" style="322" customWidth="1"/>
    <col min="2056" max="2056" width="13.28515625" style="322" customWidth="1"/>
    <col min="2057" max="2306" width="9.140625" style="322"/>
    <col min="2307" max="2307" width="15.5703125" style="322" customWidth="1"/>
    <col min="2308" max="2308" width="16" style="322" customWidth="1"/>
    <col min="2309" max="2309" width="24.7109375" style="322" customWidth="1"/>
    <col min="2310" max="2310" width="60.85546875" style="322" customWidth="1"/>
    <col min="2311" max="2311" width="24.5703125" style="322" customWidth="1"/>
    <col min="2312" max="2312" width="13.28515625" style="322" customWidth="1"/>
    <col min="2313" max="2562" width="9.140625" style="322"/>
    <col min="2563" max="2563" width="15.5703125" style="322" customWidth="1"/>
    <col min="2564" max="2564" width="16" style="322" customWidth="1"/>
    <col min="2565" max="2565" width="24.7109375" style="322" customWidth="1"/>
    <col min="2566" max="2566" width="60.85546875" style="322" customWidth="1"/>
    <col min="2567" max="2567" width="24.5703125" style="322" customWidth="1"/>
    <col min="2568" max="2568" width="13.28515625" style="322" customWidth="1"/>
    <col min="2569" max="2818" width="9.140625" style="322"/>
    <col min="2819" max="2819" width="15.5703125" style="322" customWidth="1"/>
    <col min="2820" max="2820" width="16" style="322" customWidth="1"/>
    <col min="2821" max="2821" width="24.7109375" style="322" customWidth="1"/>
    <col min="2822" max="2822" width="60.85546875" style="322" customWidth="1"/>
    <col min="2823" max="2823" width="24.5703125" style="322" customWidth="1"/>
    <col min="2824" max="2824" width="13.28515625" style="322" customWidth="1"/>
    <col min="2825" max="3074" width="9.140625" style="322"/>
    <col min="3075" max="3075" width="15.5703125" style="322" customWidth="1"/>
    <col min="3076" max="3076" width="16" style="322" customWidth="1"/>
    <col min="3077" max="3077" width="24.7109375" style="322" customWidth="1"/>
    <col min="3078" max="3078" width="60.85546875" style="322" customWidth="1"/>
    <col min="3079" max="3079" width="24.5703125" style="322" customWidth="1"/>
    <col min="3080" max="3080" width="13.28515625" style="322" customWidth="1"/>
    <col min="3081" max="3330" width="9.140625" style="322"/>
    <col min="3331" max="3331" width="15.5703125" style="322" customWidth="1"/>
    <col min="3332" max="3332" width="16" style="322" customWidth="1"/>
    <col min="3333" max="3333" width="24.7109375" style="322" customWidth="1"/>
    <col min="3334" max="3334" width="60.85546875" style="322" customWidth="1"/>
    <col min="3335" max="3335" width="24.5703125" style="322" customWidth="1"/>
    <col min="3336" max="3336" width="13.28515625" style="322" customWidth="1"/>
    <col min="3337" max="3586" width="9.140625" style="322"/>
    <col min="3587" max="3587" width="15.5703125" style="322" customWidth="1"/>
    <col min="3588" max="3588" width="16" style="322" customWidth="1"/>
    <col min="3589" max="3589" width="24.7109375" style="322" customWidth="1"/>
    <col min="3590" max="3590" width="60.85546875" style="322" customWidth="1"/>
    <col min="3591" max="3591" width="24.5703125" style="322" customWidth="1"/>
    <col min="3592" max="3592" width="13.28515625" style="322" customWidth="1"/>
    <col min="3593" max="3842" width="9.140625" style="322"/>
    <col min="3843" max="3843" width="15.5703125" style="322" customWidth="1"/>
    <col min="3844" max="3844" width="16" style="322" customWidth="1"/>
    <col min="3845" max="3845" width="24.7109375" style="322" customWidth="1"/>
    <col min="3846" max="3846" width="60.85546875" style="322" customWidth="1"/>
    <col min="3847" max="3847" width="24.5703125" style="322" customWidth="1"/>
    <col min="3848" max="3848" width="13.28515625" style="322" customWidth="1"/>
    <col min="3849" max="4098" width="9.140625" style="322"/>
    <col min="4099" max="4099" width="15.5703125" style="322" customWidth="1"/>
    <col min="4100" max="4100" width="16" style="322" customWidth="1"/>
    <col min="4101" max="4101" width="24.7109375" style="322" customWidth="1"/>
    <col min="4102" max="4102" width="60.85546875" style="322" customWidth="1"/>
    <col min="4103" max="4103" width="24.5703125" style="322" customWidth="1"/>
    <col min="4104" max="4104" width="13.28515625" style="322" customWidth="1"/>
    <col min="4105" max="4354" width="9.140625" style="322"/>
    <col min="4355" max="4355" width="15.5703125" style="322" customWidth="1"/>
    <col min="4356" max="4356" width="16" style="322" customWidth="1"/>
    <col min="4357" max="4357" width="24.7109375" style="322" customWidth="1"/>
    <col min="4358" max="4358" width="60.85546875" style="322" customWidth="1"/>
    <col min="4359" max="4359" width="24.5703125" style="322" customWidth="1"/>
    <col min="4360" max="4360" width="13.28515625" style="322" customWidth="1"/>
    <col min="4361" max="4610" width="9.140625" style="322"/>
    <col min="4611" max="4611" width="15.5703125" style="322" customWidth="1"/>
    <col min="4612" max="4612" width="16" style="322" customWidth="1"/>
    <col min="4613" max="4613" width="24.7109375" style="322" customWidth="1"/>
    <col min="4614" max="4614" width="60.85546875" style="322" customWidth="1"/>
    <col min="4615" max="4615" width="24.5703125" style="322" customWidth="1"/>
    <col min="4616" max="4616" width="13.28515625" style="322" customWidth="1"/>
    <col min="4617" max="4866" width="9.140625" style="322"/>
    <col min="4867" max="4867" width="15.5703125" style="322" customWidth="1"/>
    <col min="4868" max="4868" width="16" style="322" customWidth="1"/>
    <col min="4869" max="4869" width="24.7109375" style="322" customWidth="1"/>
    <col min="4870" max="4870" width="60.85546875" style="322" customWidth="1"/>
    <col min="4871" max="4871" width="24.5703125" style="322" customWidth="1"/>
    <col min="4872" max="4872" width="13.28515625" style="322" customWidth="1"/>
    <col min="4873" max="5122" width="9.140625" style="322"/>
    <col min="5123" max="5123" width="15.5703125" style="322" customWidth="1"/>
    <col min="5124" max="5124" width="16" style="322" customWidth="1"/>
    <col min="5125" max="5125" width="24.7109375" style="322" customWidth="1"/>
    <col min="5126" max="5126" width="60.85546875" style="322" customWidth="1"/>
    <col min="5127" max="5127" width="24.5703125" style="322" customWidth="1"/>
    <col min="5128" max="5128" width="13.28515625" style="322" customWidth="1"/>
    <col min="5129" max="5378" width="9.140625" style="322"/>
    <col min="5379" max="5379" width="15.5703125" style="322" customWidth="1"/>
    <col min="5380" max="5380" width="16" style="322" customWidth="1"/>
    <col min="5381" max="5381" width="24.7109375" style="322" customWidth="1"/>
    <col min="5382" max="5382" width="60.85546875" style="322" customWidth="1"/>
    <col min="5383" max="5383" width="24.5703125" style="322" customWidth="1"/>
    <col min="5384" max="5384" width="13.28515625" style="322" customWidth="1"/>
    <col min="5385" max="5634" width="9.140625" style="322"/>
    <col min="5635" max="5635" width="15.5703125" style="322" customWidth="1"/>
    <col min="5636" max="5636" width="16" style="322" customWidth="1"/>
    <col min="5637" max="5637" width="24.7109375" style="322" customWidth="1"/>
    <col min="5638" max="5638" width="60.85546875" style="322" customWidth="1"/>
    <col min="5639" max="5639" width="24.5703125" style="322" customWidth="1"/>
    <col min="5640" max="5640" width="13.28515625" style="322" customWidth="1"/>
    <col min="5641" max="5890" width="9.140625" style="322"/>
    <col min="5891" max="5891" width="15.5703125" style="322" customWidth="1"/>
    <col min="5892" max="5892" width="16" style="322" customWidth="1"/>
    <col min="5893" max="5893" width="24.7109375" style="322" customWidth="1"/>
    <col min="5894" max="5894" width="60.85546875" style="322" customWidth="1"/>
    <col min="5895" max="5895" width="24.5703125" style="322" customWidth="1"/>
    <col min="5896" max="5896" width="13.28515625" style="322" customWidth="1"/>
    <col min="5897" max="6146" width="9.140625" style="322"/>
    <col min="6147" max="6147" width="15.5703125" style="322" customWidth="1"/>
    <col min="6148" max="6148" width="16" style="322" customWidth="1"/>
    <col min="6149" max="6149" width="24.7109375" style="322" customWidth="1"/>
    <col min="6150" max="6150" width="60.85546875" style="322" customWidth="1"/>
    <col min="6151" max="6151" width="24.5703125" style="322" customWidth="1"/>
    <col min="6152" max="6152" width="13.28515625" style="322" customWidth="1"/>
    <col min="6153" max="6402" width="9.140625" style="322"/>
    <col min="6403" max="6403" width="15.5703125" style="322" customWidth="1"/>
    <col min="6404" max="6404" width="16" style="322" customWidth="1"/>
    <col min="6405" max="6405" width="24.7109375" style="322" customWidth="1"/>
    <col min="6406" max="6406" width="60.85546875" style="322" customWidth="1"/>
    <col min="6407" max="6407" width="24.5703125" style="322" customWidth="1"/>
    <col min="6408" max="6408" width="13.28515625" style="322" customWidth="1"/>
    <col min="6409" max="6658" width="9.140625" style="322"/>
    <col min="6659" max="6659" width="15.5703125" style="322" customWidth="1"/>
    <col min="6660" max="6660" width="16" style="322" customWidth="1"/>
    <col min="6661" max="6661" width="24.7109375" style="322" customWidth="1"/>
    <col min="6662" max="6662" width="60.85546875" style="322" customWidth="1"/>
    <col min="6663" max="6663" width="24.5703125" style="322" customWidth="1"/>
    <col min="6664" max="6664" width="13.28515625" style="322" customWidth="1"/>
    <col min="6665" max="6914" width="9.140625" style="322"/>
    <col min="6915" max="6915" width="15.5703125" style="322" customWidth="1"/>
    <col min="6916" max="6916" width="16" style="322" customWidth="1"/>
    <col min="6917" max="6917" width="24.7109375" style="322" customWidth="1"/>
    <col min="6918" max="6918" width="60.85546875" style="322" customWidth="1"/>
    <col min="6919" max="6919" width="24.5703125" style="322" customWidth="1"/>
    <col min="6920" max="6920" width="13.28515625" style="322" customWidth="1"/>
    <col min="6921" max="7170" width="9.140625" style="322"/>
    <col min="7171" max="7171" width="15.5703125" style="322" customWidth="1"/>
    <col min="7172" max="7172" width="16" style="322" customWidth="1"/>
    <col min="7173" max="7173" width="24.7109375" style="322" customWidth="1"/>
    <col min="7174" max="7174" width="60.85546875" style="322" customWidth="1"/>
    <col min="7175" max="7175" width="24.5703125" style="322" customWidth="1"/>
    <col min="7176" max="7176" width="13.28515625" style="322" customWidth="1"/>
    <col min="7177" max="7426" width="9.140625" style="322"/>
    <col min="7427" max="7427" width="15.5703125" style="322" customWidth="1"/>
    <col min="7428" max="7428" width="16" style="322" customWidth="1"/>
    <col min="7429" max="7429" width="24.7109375" style="322" customWidth="1"/>
    <col min="7430" max="7430" width="60.85546875" style="322" customWidth="1"/>
    <col min="7431" max="7431" width="24.5703125" style="322" customWidth="1"/>
    <col min="7432" max="7432" width="13.28515625" style="322" customWidth="1"/>
    <col min="7433" max="7682" width="9.140625" style="322"/>
    <col min="7683" max="7683" width="15.5703125" style="322" customWidth="1"/>
    <col min="7684" max="7684" width="16" style="322" customWidth="1"/>
    <col min="7685" max="7685" width="24.7109375" style="322" customWidth="1"/>
    <col min="7686" max="7686" width="60.85546875" style="322" customWidth="1"/>
    <col min="7687" max="7687" width="24.5703125" style="322" customWidth="1"/>
    <col min="7688" max="7688" width="13.28515625" style="322" customWidth="1"/>
    <col min="7689" max="7938" width="9.140625" style="322"/>
    <col min="7939" max="7939" width="15.5703125" style="322" customWidth="1"/>
    <col min="7940" max="7940" width="16" style="322" customWidth="1"/>
    <col min="7941" max="7941" width="24.7109375" style="322" customWidth="1"/>
    <col min="7942" max="7942" width="60.85546875" style="322" customWidth="1"/>
    <col min="7943" max="7943" width="24.5703125" style="322" customWidth="1"/>
    <col min="7944" max="7944" width="13.28515625" style="322" customWidth="1"/>
    <col min="7945" max="8194" width="9.140625" style="322"/>
    <col min="8195" max="8195" width="15.5703125" style="322" customWidth="1"/>
    <col min="8196" max="8196" width="16" style="322" customWidth="1"/>
    <col min="8197" max="8197" width="24.7109375" style="322" customWidth="1"/>
    <col min="8198" max="8198" width="60.85546875" style="322" customWidth="1"/>
    <col min="8199" max="8199" width="24.5703125" style="322" customWidth="1"/>
    <col min="8200" max="8200" width="13.28515625" style="322" customWidth="1"/>
    <col min="8201" max="8450" width="9.140625" style="322"/>
    <col min="8451" max="8451" width="15.5703125" style="322" customWidth="1"/>
    <col min="8452" max="8452" width="16" style="322" customWidth="1"/>
    <col min="8453" max="8453" width="24.7109375" style="322" customWidth="1"/>
    <col min="8454" max="8454" width="60.85546875" style="322" customWidth="1"/>
    <col min="8455" max="8455" width="24.5703125" style="322" customWidth="1"/>
    <col min="8456" max="8456" width="13.28515625" style="322" customWidth="1"/>
    <col min="8457" max="8706" width="9.140625" style="322"/>
    <col min="8707" max="8707" width="15.5703125" style="322" customWidth="1"/>
    <col min="8708" max="8708" width="16" style="322" customWidth="1"/>
    <col min="8709" max="8709" width="24.7109375" style="322" customWidth="1"/>
    <col min="8710" max="8710" width="60.85546875" style="322" customWidth="1"/>
    <col min="8711" max="8711" width="24.5703125" style="322" customWidth="1"/>
    <col min="8712" max="8712" width="13.28515625" style="322" customWidth="1"/>
    <col min="8713" max="8962" width="9.140625" style="322"/>
    <col min="8963" max="8963" width="15.5703125" style="322" customWidth="1"/>
    <col min="8964" max="8964" width="16" style="322" customWidth="1"/>
    <col min="8965" max="8965" width="24.7109375" style="322" customWidth="1"/>
    <col min="8966" max="8966" width="60.85546875" style="322" customWidth="1"/>
    <col min="8967" max="8967" width="24.5703125" style="322" customWidth="1"/>
    <col min="8968" max="8968" width="13.28515625" style="322" customWidth="1"/>
    <col min="8969" max="9218" width="9.140625" style="322"/>
    <col min="9219" max="9219" width="15.5703125" style="322" customWidth="1"/>
    <col min="9220" max="9220" width="16" style="322" customWidth="1"/>
    <col min="9221" max="9221" width="24.7109375" style="322" customWidth="1"/>
    <col min="9222" max="9222" width="60.85546875" style="322" customWidth="1"/>
    <col min="9223" max="9223" width="24.5703125" style="322" customWidth="1"/>
    <col min="9224" max="9224" width="13.28515625" style="322" customWidth="1"/>
    <col min="9225" max="9474" width="9.140625" style="322"/>
    <col min="9475" max="9475" width="15.5703125" style="322" customWidth="1"/>
    <col min="9476" max="9476" width="16" style="322" customWidth="1"/>
    <col min="9477" max="9477" width="24.7109375" style="322" customWidth="1"/>
    <col min="9478" max="9478" width="60.85546875" style="322" customWidth="1"/>
    <col min="9479" max="9479" width="24.5703125" style="322" customWidth="1"/>
    <col min="9480" max="9480" width="13.28515625" style="322" customWidth="1"/>
    <col min="9481" max="9730" width="9.140625" style="322"/>
    <col min="9731" max="9731" width="15.5703125" style="322" customWidth="1"/>
    <col min="9732" max="9732" width="16" style="322" customWidth="1"/>
    <col min="9733" max="9733" width="24.7109375" style="322" customWidth="1"/>
    <col min="9734" max="9734" width="60.85546875" style="322" customWidth="1"/>
    <col min="9735" max="9735" width="24.5703125" style="322" customWidth="1"/>
    <col min="9736" max="9736" width="13.28515625" style="322" customWidth="1"/>
    <col min="9737" max="9986" width="9.140625" style="322"/>
    <col min="9987" max="9987" width="15.5703125" style="322" customWidth="1"/>
    <col min="9988" max="9988" width="16" style="322" customWidth="1"/>
    <col min="9989" max="9989" width="24.7109375" style="322" customWidth="1"/>
    <col min="9990" max="9990" width="60.85546875" style="322" customWidth="1"/>
    <col min="9991" max="9991" width="24.5703125" style="322" customWidth="1"/>
    <col min="9992" max="9992" width="13.28515625" style="322" customWidth="1"/>
    <col min="9993" max="10242" width="9.140625" style="322"/>
    <col min="10243" max="10243" width="15.5703125" style="322" customWidth="1"/>
    <col min="10244" max="10244" width="16" style="322" customWidth="1"/>
    <col min="10245" max="10245" width="24.7109375" style="322" customWidth="1"/>
    <col min="10246" max="10246" width="60.85546875" style="322" customWidth="1"/>
    <col min="10247" max="10247" width="24.5703125" style="322" customWidth="1"/>
    <col min="10248" max="10248" width="13.28515625" style="322" customWidth="1"/>
    <col min="10249" max="10498" width="9.140625" style="322"/>
    <col min="10499" max="10499" width="15.5703125" style="322" customWidth="1"/>
    <col min="10500" max="10500" width="16" style="322" customWidth="1"/>
    <col min="10501" max="10501" width="24.7109375" style="322" customWidth="1"/>
    <col min="10502" max="10502" width="60.85546875" style="322" customWidth="1"/>
    <col min="10503" max="10503" width="24.5703125" style="322" customWidth="1"/>
    <col min="10504" max="10504" width="13.28515625" style="322" customWidth="1"/>
    <col min="10505" max="10754" width="9.140625" style="322"/>
    <col min="10755" max="10755" width="15.5703125" style="322" customWidth="1"/>
    <col min="10756" max="10756" width="16" style="322" customWidth="1"/>
    <col min="10757" max="10757" width="24.7109375" style="322" customWidth="1"/>
    <col min="10758" max="10758" width="60.85546875" style="322" customWidth="1"/>
    <col min="10759" max="10759" width="24.5703125" style="322" customWidth="1"/>
    <col min="10760" max="10760" width="13.28515625" style="322" customWidth="1"/>
    <col min="10761" max="11010" width="9.140625" style="322"/>
    <col min="11011" max="11011" width="15.5703125" style="322" customWidth="1"/>
    <col min="11012" max="11012" width="16" style="322" customWidth="1"/>
    <col min="11013" max="11013" width="24.7109375" style="322" customWidth="1"/>
    <col min="11014" max="11014" width="60.85546875" style="322" customWidth="1"/>
    <col min="11015" max="11015" width="24.5703125" style="322" customWidth="1"/>
    <col min="11016" max="11016" width="13.28515625" style="322" customWidth="1"/>
    <col min="11017" max="11266" width="9.140625" style="322"/>
    <col min="11267" max="11267" width="15.5703125" style="322" customWidth="1"/>
    <col min="11268" max="11268" width="16" style="322" customWidth="1"/>
    <col min="11269" max="11269" width="24.7109375" style="322" customWidth="1"/>
    <col min="11270" max="11270" width="60.85546875" style="322" customWidth="1"/>
    <col min="11271" max="11271" width="24.5703125" style="322" customWidth="1"/>
    <col min="11272" max="11272" width="13.28515625" style="322" customWidth="1"/>
    <col min="11273" max="11522" width="9.140625" style="322"/>
    <col min="11523" max="11523" width="15.5703125" style="322" customWidth="1"/>
    <col min="11524" max="11524" width="16" style="322" customWidth="1"/>
    <col min="11525" max="11525" width="24.7109375" style="322" customWidth="1"/>
    <col min="11526" max="11526" width="60.85546875" style="322" customWidth="1"/>
    <col min="11527" max="11527" width="24.5703125" style="322" customWidth="1"/>
    <col min="11528" max="11528" width="13.28515625" style="322" customWidth="1"/>
    <col min="11529" max="11778" width="9.140625" style="322"/>
    <col min="11779" max="11779" width="15.5703125" style="322" customWidth="1"/>
    <col min="11780" max="11780" width="16" style="322" customWidth="1"/>
    <col min="11781" max="11781" width="24.7109375" style="322" customWidth="1"/>
    <col min="11782" max="11782" width="60.85546875" style="322" customWidth="1"/>
    <col min="11783" max="11783" width="24.5703125" style="322" customWidth="1"/>
    <col min="11784" max="11784" width="13.28515625" style="322" customWidth="1"/>
    <col min="11785" max="12034" width="9.140625" style="322"/>
    <col min="12035" max="12035" width="15.5703125" style="322" customWidth="1"/>
    <col min="12036" max="12036" width="16" style="322" customWidth="1"/>
    <col min="12037" max="12037" width="24.7109375" style="322" customWidth="1"/>
    <col min="12038" max="12038" width="60.85546875" style="322" customWidth="1"/>
    <col min="12039" max="12039" width="24.5703125" style="322" customWidth="1"/>
    <col min="12040" max="12040" width="13.28515625" style="322" customWidth="1"/>
    <col min="12041" max="12290" width="9.140625" style="322"/>
    <col min="12291" max="12291" width="15.5703125" style="322" customWidth="1"/>
    <col min="12292" max="12292" width="16" style="322" customWidth="1"/>
    <col min="12293" max="12293" width="24.7109375" style="322" customWidth="1"/>
    <col min="12294" max="12294" width="60.85546875" style="322" customWidth="1"/>
    <col min="12295" max="12295" width="24.5703125" style="322" customWidth="1"/>
    <col min="12296" max="12296" width="13.28515625" style="322" customWidth="1"/>
    <col min="12297" max="12546" width="9.140625" style="322"/>
    <col min="12547" max="12547" width="15.5703125" style="322" customWidth="1"/>
    <col min="12548" max="12548" width="16" style="322" customWidth="1"/>
    <col min="12549" max="12549" width="24.7109375" style="322" customWidth="1"/>
    <col min="12550" max="12550" width="60.85546875" style="322" customWidth="1"/>
    <col min="12551" max="12551" width="24.5703125" style="322" customWidth="1"/>
    <col min="12552" max="12552" width="13.28515625" style="322" customWidth="1"/>
    <col min="12553" max="12802" width="9.140625" style="322"/>
    <col min="12803" max="12803" width="15.5703125" style="322" customWidth="1"/>
    <col min="12804" max="12804" width="16" style="322" customWidth="1"/>
    <col min="12805" max="12805" width="24.7109375" style="322" customWidth="1"/>
    <col min="12806" max="12806" width="60.85546875" style="322" customWidth="1"/>
    <col min="12807" max="12807" width="24.5703125" style="322" customWidth="1"/>
    <col min="12808" max="12808" width="13.28515625" style="322" customWidth="1"/>
    <col min="12809" max="13058" width="9.140625" style="322"/>
    <col min="13059" max="13059" width="15.5703125" style="322" customWidth="1"/>
    <col min="13060" max="13060" width="16" style="322" customWidth="1"/>
    <col min="13061" max="13061" width="24.7109375" style="322" customWidth="1"/>
    <col min="13062" max="13062" width="60.85546875" style="322" customWidth="1"/>
    <col min="13063" max="13063" width="24.5703125" style="322" customWidth="1"/>
    <col min="13064" max="13064" width="13.28515625" style="322" customWidth="1"/>
    <col min="13065" max="13314" width="9.140625" style="322"/>
    <col min="13315" max="13315" width="15.5703125" style="322" customWidth="1"/>
    <col min="13316" max="13316" width="16" style="322" customWidth="1"/>
    <col min="13317" max="13317" width="24.7109375" style="322" customWidth="1"/>
    <col min="13318" max="13318" width="60.85546875" style="322" customWidth="1"/>
    <col min="13319" max="13319" width="24.5703125" style="322" customWidth="1"/>
    <col min="13320" max="13320" width="13.28515625" style="322" customWidth="1"/>
    <col min="13321" max="13570" width="9.140625" style="322"/>
    <col min="13571" max="13571" width="15.5703125" style="322" customWidth="1"/>
    <col min="13572" max="13572" width="16" style="322" customWidth="1"/>
    <col min="13573" max="13573" width="24.7109375" style="322" customWidth="1"/>
    <col min="13574" max="13574" width="60.85546875" style="322" customWidth="1"/>
    <col min="13575" max="13575" width="24.5703125" style="322" customWidth="1"/>
    <col min="13576" max="13576" width="13.28515625" style="322" customWidth="1"/>
    <col min="13577" max="13826" width="9.140625" style="322"/>
    <col min="13827" max="13827" width="15.5703125" style="322" customWidth="1"/>
    <col min="13828" max="13828" width="16" style="322" customWidth="1"/>
    <col min="13829" max="13829" width="24.7109375" style="322" customWidth="1"/>
    <col min="13830" max="13830" width="60.85546875" style="322" customWidth="1"/>
    <col min="13831" max="13831" width="24.5703125" style="322" customWidth="1"/>
    <col min="13832" max="13832" width="13.28515625" style="322" customWidth="1"/>
    <col min="13833" max="14082" width="9.140625" style="322"/>
    <col min="14083" max="14083" width="15.5703125" style="322" customWidth="1"/>
    <col min="14084" max="14084" width="16" style="322" customWidth="1"/>
    <col min="14085" max="14085" width="24.7109375" style="322" customWidth="1"/>
    <col min="14086" max="14086" width="60.85546875" style="322" customWidth="1"/>
    <col min="14087" max="14087" width="24.5703125" style="322" customWidth="1"/>
    <col min="14088" max="14088" width="13.28515625" style="322" customWidth="1"/>
    <col min="14089" max="14338" width="9.140625" style="322"/>
    <col min="14339" max="14339" width="15.5703125" style="322" customWidth="1"/>
    <col min="14340" max="14340" width="16" style="322" customWidth="1"/>
    <col min="14341" max="14341" width="24.7109375" style="322" customWidth="1"/>
    <col min="14342" max="14342" width="60.85546875" style="322" customWidth="1"/>
    <col min="14343" max="14343" width="24.5703125" style="322" customWidth="1"/>
    <col min="14344" max="14344" width="13.28515625" style="322" customWidth="1"/>
    <col min="14345" max="14594" width="9.140625" style="322"/>
    <col min="14595" max="14595" width="15.5703125" style="322" customWidth="1"/>
    <col min="14596" max="14596" width="16" style="322" customWidth="1"/>
    <col min="14597" max="14597" width="24.7109375" style="322" customWidth="1"/>
    <col min="14598" max="14598" width="60.85546875" style="322" customWidth="1"/>
    <col min="14599" max="14599" width="24.5703125" style="322" customWidth="1"/>
    <col min="14600" max="14600" width="13.28515625" style="322" customWidth="1"/>
    <col min="14601" max="14850" width="9.140625" style="322"/>
    <col min="14851" max="14851" width="15.5703125" style="322" customWidth="1"/>
    <col min="14852" max="14852" width="16" style="322" customWidth="1"/>
    <col min="14853" max="14853" width="24.7109375" style="322" customWidth="1"/>
    <col min="14854" max="14854" width="60.85546875" style="322" customWidth="1"/>
    <col min="14855" max="14855" width="24.5703125" style="322" customWidth="1"/>
    <col min="14856" max="14856" width="13.28515625" style="322" customWidth="1"/>
    <col min="14857" max="15106" width="9.140625" style="322"/>
    <col min="15107" max="15107" width="15.5703125" style="322" customWidth="1"/>
    <col min="15108" max="15108" width="16" style="322" customWidth="1"/>
    <col min="15109" max="15109" width="24.7109375" style="322" customWidth="1"/>
    <col min="15110" max="15110" width="60.85546875" style="322" customWidth="1"/>
    <col min="15111" max="15111" width="24.5703125" style="322" customWidth="1"/>
    <col min="15112" max="15112" width="13.28515625" style="322" customWidth="1"/>
    <col min="15113" max="15362" width="9.140625" style="322"/>
    <col min="15363" max="15363" width="15.5703125" style="322" customWidth="1"/>
    <col min="15364" max="15364" width="16" style="322" customWidth="1"/>
    <col min="15365" max="15365" width="24.7109375" style="322" customWidth="1"/>
    <col min="15366" max="15366" width="60.85546875" style="322" customWidth="1"/>
    <col min="15367" max="15367" width="24.5703125" style="322" customWidth="1"/>
    <col min="15368" max="15368" width="13.28515625" style="322" customWidth="1"/>
    <col min="15369" max="15618" width="9.140625" style="322"/>
    <col min="15619" max="15619" width="15.5703125" style="322" customWidth="1"/>
    <col min="15620" max="15620" width="16" style="322" customWidth="1"/>
    <col min="15621" max="15621" width="24.7109375" style="322" customWidth="1"/>
    <col min="15622" max="15622" width="60.85546875" style="322" customWidth="1"/>
    <col min="15623" max="15623" width="24.5703125" style="322" customWidth="1"/>
    <col min="15624" max="15624" width="13.28515625" style="322" customWidth="1"/>
    <col min="15625" max="15874" width="9.140625" style="322"/>
    <col min="15875" max="15875" width="15.5703125" style="322" customWidth="1"/>
    <col min="15876" max="15876" width="16" style="322" customWidth="1"/>
    <col min="15877" max="15877" width="24.7109375" style="322" customWidth="1"/>
    <col min="15878" max="15878" width="60.85546875" style="322" customWidth="1"/>
    <col min="15879" max="15879" width="24.5703125" style="322" customWidth="1"/>
    <col min="15880" max="15880" width="13.28515625" style="322" customWidth="1"/>
    <col min="15881" max="16130" width="9.140625" style="322"/>
    <col min="16131" max="16131" width="15.5703125" style="322" customWidth="1"/>
    <col min="16132" max="16132" width="16" style="322" customWidth="1"/>
    <col min="16133" max="16133" width="24.7109375" style="322" customWidth="1"/>
    <col min="16134" max="16134" width="60.85546875" style="322" customWidth="1"/>
    <col min="16135" max="16135" width="24.5703125" style="322" customWidth="1"/>
    <col min="16136" max="16136" width="13.28515625" style="322" customWidth="1"/>
    <col min="16137" max="16384" width="9.140625" style="322"/>
  </cols>
  <sheetData>
    <row r="1" spans="1:8" ht="42" customHeight="1">
      <c r="C1" s="2258" t="s">
        <v>270</v>
      </c>
      <c r="D1" s="2258"/>
      <c r="E1" s="2258"/>
      <c r="F1" s="2258"/>
      <c r="G1" s="2258"/>
      <c r="H1" s="2258"/>
    </row>
    <row r="2" spans="1:8" ht="30.75" customHeight="1">
      <c r="D2" s="323" t="s">
        <v>271</v>
      </c>
      <c r="E2" s="324" t="s">
        <v>272</v>
      </c>
      <c r="F2" s="324" t="s">
        <v>273</v>
      </c>
      <c r="G2" s="2259" t="s">
        <v>274</v>
      </c>
      <c r="H2" s="2259"/>
    </row>
    <row r="3" spans="1:8" ht="67.5" customHeight="1">
      <c r="A3" s="325" t="s">
        <v>275</v>
      </c>
      <c r="B3" s="325" t="s">
        <v>276</v>
      </c>
      <c r="C3" s="326" t="s">
        <v>277</v>
      </c>
      <c r="D3" s="327" t="s">
        <v>156</v>
      </c>
      <c r="E3" s="327" t="s">
        <v>278</v>
      </c>
      <c r="F3" s="328" t="s">
        <v>279</v>
      </c>
      <c r="G3" s="327" t="s">
        <v>280</v>
      </c>
      <c r="H3" s="327" t="s">
        <v>0</v>
      </c>
    </row>
    <row r="4" spans="1:8" ht="21.75" customHeight="1">
      <c r="A4" s="325">
        <v>3</v>
      </c>
      <c r="B4" s="325">
        <v>7</v>
      </c>
      <c r="C4" s="325">
        <v>0</v>
      </c>
      <c r="D4" s="325" t="s">
        <v>398</v>
      </c>
      <c r="E4" s="327" t="s">
        <v>281</v>
      </c>
      <c r="F4" s="329" t="s">
        <v>180</v>
      </c>
      <c r="G4" s="330" t="s">
        <v>395</v>
      </c>
      <c r="H4" s="325">
        <v>1</v>
      </c>
    </row>
    <row r="5" spans="1:8" ht="21.75" customHeight="1">
      <c r="A5" s="325">
        <v>2</v>
      </c>
      <c r="B5" s="325">
        <v>9</v>
      </c>
      <c r="C5" s="325">
        <v>0</v>
      </c>
      <c r="D5" s="325" t="s">
        <v>282</v>
      </c>
      <c r="E5" s="327" t="s">
        <v>283</v>
      </c>
      <c r="F5" s="329" t="s">
        <v>284</v>
      </c>
      <c r="G5" s="329" t="s">
        <v>285</v>
      </c>
      <c r="H5" s="325">
        <v>2</v>
      </c>
    </row>
    <row r="6" spans="1:8" ht="21.75" customHeight="1">
      <c r="A6" s="325">
        <v>1</v>
      </c>
      <c r="B6" s="325">
        <v>6</v>
      </c>
      <c r="C6" s="325">
        <v>0</v>
      </c>
      <c r="D6" s="325" t="s">
        <v>286</v>
      </c>
      <c r="E6" s="327" t="s">
        <v>248</v>
      </c>
      <c r="F6" s="329" t="s">
        <v>284</v>
      </c>
      <c r="G6" s="329" t="s">
        <v>287</v>
      </c>
      <c r="H6" s="325">
        <v>3</v>
      </c>
    </row>
    <row r="7" spans="1:8" ht="21.75" customHeight="1">
      <c r="A7" s="325">
        <v>2</v>
      </c>
      <c r="B7" s="325">
        <v>9</v>
      </c>
      <c r="C7" s="325">
        <v>0</v>
      </c>
      <c r="D7" s="325" t="s">
        <v>288</v>
      </c>
      <c r="E7" s="327" t="s">
        <v>289</v>
      </c>
      <c r="F7" s="329" t="s">
        <v>253</v>
      </c>
      <c r="G7" s="329" t="s">
        <v>290</v>
      </c>
      <c r="H7" s="325">
        <v>4</v>
      </c>
    </row>
    <row r="8" spans="1:8" ht="21.75" customHeight="1">
      <c r="A8" s="325">
        <v>2</v>
      </c>
      <c r="B8" s="325">
        <v>10</v>
      </c>
      <c r="C8" s="325">
        <v>0</v>
      </c>
      <c r="D8" s="325" t="s">
        <v>291</v>
      </c>
      <c r="E8" s="327" t="s">
        <v>292</v>
      </c>
      <c r="F8" s="329" t="s">
        <v>245</v>
      </c>
      <c r="G8" s="329" t="s">
        <v>293</v>
      </c>
      <c r="H8" s="325">
        <v>5</v>
      </c>
    </row>
    <row r="9" spans="1:8" ht="21.75" customHeight="1">
      <c r="A9" s="325">
        <v>3</v>
      </c>
      <c r="B9" s="325">
        <v>10</v>
      </c>
      <c r="C9" s="325">
        <v>0</v>
      </c>
      <c r="D9" s="325" t="s">
        <v>294</v>
      </c>
      <c r="E9" s="327" t="s">
        <v>295</v>
      </c>
      <c r="F9" s="329" t="s">
        <v>245</v>
      </c>
      <c r="G9" s="329" t="s">
        <v>296</v>
      </c>
      <c r="H9" s="325">
        <v>6</v>
      </c>
    </row>
    <row r="10" spans="1:8" ht="21.75" customHeight="1">
      <c r="A10" s="325">
        <v>1</v>
      </c>
      <c r="B10" s="325">
        <v>9</v>
      </c>
      <c r="C10" s="325">
        <v>0</v>
      </c>
      <c r="D10" s="325"/>
      <c r="E10" s="327"/>
      <c r="F10" s="329" t="s">
        <v>397</v>
      </c>
      <c r="G10" s="329" t="s">
        <v>396</v>
      </c>
      <c r="H10" s="325">
        <v>7</v>
      </c>
    </row>
    <row r="11" spans="1:8" ht="21.75" customHeight="1">
      <c r="A11" s="325"/>
      <c r="B11" s="325"/>
      <c r="C11" s="325"/>
      <c r="D11" s="325"/>
      <c r="E11" s="327"/>
      <c r="F11" s="329"/>
      <c r="G11" s="329"/>
      <c r="H11" s="325"/>
    </row>
    <row r="12" spans="1:8" ht="21.75" customHeight="1">
      <c r="A12" s="325"/>
      <c r="B12" s="325"/>
      <c r="C12" s="325"/>
      <c r="D12" s="325"/>
      <c r="E12" s="327"/>
      <c r="F12" s="330"/>
      <c r="G12" s="331"/>
      <c r="H12" s="325"/>
    </row>
    <row r="13" spans="1:8" ht="21.75" customHeight="1">
      <c r="A13" s="325"/>
      <c r="B13" s="325"/>
      <c r="C13" s="325"/>
      <c r="D13" s="325"/>
      <c r="E13" s="332"/>
      <c r="F13" s="333"/>
      <c r="G13" s="331"/>
      <c r="H13" s="325"/>
    </row>
    <row r="14" spans="1:8" ht="21.75" customHeight="1">
      <c r="A14" s="334"/>
      <c r="B14" s="334"/>
      <c r="C14" s="334"/>
      <c r="D14" s="325"/>
      <c r="E14" s="327"/>
      <c r="F14" s="329"/>
      <c r="G14" s="329"/>
      <c r="H14" s="325"/>
    </row>
    <row r="15" spans="1:8" ht="21.75" customHeight="1">
      <c r="A15" s="335"/>
      <c r="B15" s="335"/>
      <c r="C15" s="336"/>
      <c r="D15" s="336"/>
      <c r="E15" s="337"/>
      <c r="F15" s="338"/>
      <c r="G15" s="331"/>
      <c r="H15" s="339"/>
    </row>
    <row r="16" spans="1:8" ht="9.75" customHeight="1">
      <c r="C16" s="340"/>
      <c r="D16" s="340"/>
      <c r="E16" s="341"/>
      <c r="F16" s="342"/>
      <c r="G16" s="342"/>
      <c r="H16" s="343"/>
    </row>
    <row r="17" spans="3:7" ht="21.75" customHeight="1">
      <c r="C17" s="344" t="s">
        <v>297</v>
      </c>
      <c r="F17" s="344" t="s">
        <v>298</v>
      </c>
      <c r="G17" s="344"/>
    </row>
  </sheetData>
  <mergeCells count="2">
    <mergeCell ref="C1:H1"/>
    <mergeCell ref="G2:H2"/>
  </mergeCells>
  <pageMargins left="1.36" right="0.7" top="0.3" bottom="0.75" header="0.28999999999999998" footer="0.3"/>
  <pageSetup paperSize="9" scale="70"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A1:G40"/>
  <sheetViews>
    <sheetView workbookViewId="0">
      <selection activeCell="J32" sqref="J32"/>
    </sheetView>
  </sheetViews>
  <sheetFormatPr defaultColWidth="9.140625" defaultRowHeight="23.25"/>
  <cols>
    <col min="1" max="1" width="24.5703125" style="422" customWidth="1"/>
    <col min="2" max="2" width="21.7109375" style="422" customWidth="1"/>
    <col min="3" max="3" width="30.5703125" style="422" customWidth="1"/>
    <col min="4" max="4" width="8.85546875" style="422" customWidth="1"/>
    <col min="5" max="5" width="8.5703125" style="422" customWidth="1"/>
    <col min="6" max="6" width="13.7109375" style="422" customWidth="1"/>
    <col min="7" max="7" width="6.5703125" style="422" customWidth="1"/>
    <col min="8" max="8" width="9.140625" style="422"/>
    <col min="9" max="9" width="22.140625" style="422" customWidth="1"/>
    <col min="10" max="10" width="25.28515625" style="422" customWidth="1"/>
    <col min="11" max="11" width="34.7109375" style="422" customWidth="1"/>
    <col min="12" max="12" width="25.42578125" style="422" customWidth="1"/>
    <col min="13" max="13" width="36.7109375" style="422" customWidth="1"/>
    <col min="14" max="14" width="33.7109375" style="422" customWidth="1"/>
    <col min="15" max="16384" width="9.140625" style="422"/>
  </cols>
  <sheetData>
    <row r="1" spans="1:7" ht="45" customHeight="1" thickBot="1">
      <c r="A1" s="1827" t="s">
        <v>358</v>
      </c>
      <c r="B1" s="1827"/>
      <c r="C1" s="1827"/>
      <c r="D1" s="1827"/>
      <c r="E1" s="1827"/>
      <c r="F1" s="1827"/>
      <c r="G1" s="1827"/>
    </row>
    <row r="2" spans="1:7" ht="22.9" customHeight="1" thickTop="1">
      <c r="A2" s="1828" t="str">
        <f>'AIC Sheet Urdu 3'!O4</f>
        <v>مہم کا نام : SNID 1 Sep to 4 Sep 2025</v>
      </c>
      <c r="B2" s="1829"/>
      <c r="C2" s="1828" t="s">
        <v>404</v>
      </c>
      <c r="D2" s="1830"/>
      <c r="E2" s="1831" t="s">
        <v>405</v>
      </c>
      <c r="F2" s="1832"/>
      <c r="G2" s="1833"/>
    </row>
    <row r="3" spans="1:7" ht="22.9" customHeight="1">
      <c r="A3" s="1834" t="s">
        <v>359</v>
      </c>
      <c r="B3" s="1835"/>
      <c r="C3" s="1836" t="s">
        <v>360</v>
      </c>
      <c r="D3" s="1835"/>
      <c r="E3" s="1837" t="s">
        <v>361</v>
      </c>
      <c r="F3" s="1837"/>
      <c r="G3" s="1838"/>
    </row>
    <row r="4" spans="1:7" ht="29.25" customHeight="1">
      <c r="A4" s="1839" t="s">
        <v>362</v>
      </c>
      <c r="B4" s="1840"/>
      <c r="C4" s="1840"/>
      <c r="D4" s="1840"/>
      <c r="E4" s="1840"/>
      <c r="F4" s="1840"/>
      <c r="G4" s="1841"/>
    </row>
    <row r="5" spans="1:7" ht="29.25" customHeight="1">
      <c r="A5" s="1842">
        <v>45666</v>
      </c>
      <c r="B5" s="1843"/>
      <c r="C5" s="1843"/>
      <c r="D5" s="1844"/>
      <c r="E5" s="1845" t="s">
        <v>182</v>
      </c>
      <c r="F5" s="1846"/>
      <c r="G5" s="1847"/>
    </row>
    <row r="6" spans="1:7" ht="19.5" customHeight="1">
      <c r="A6" s="423" t="s">
        <v>363</v>
      </c>
      <c r="B6" s="423" t="s">
        <v>364</v>
      </c>
      <c r="C6" s="423" t="s">
        <v>365</v>
      </c>
      <c r="D6" s="423" t="s">
        <v>366</v>
      </c>
      <c r="E6" s="424" t="s">
        <v>367</v>
      </c>
      <c r="F6" s="425" t="s">
        <v>368</v>
      </c>
      <c r="G6" s="423" t="s">
        <v>0</v>
      </c>
    </row>
    <row r="7" spans="1:7" ht="27.75" customHeight="1">
      <c r="A7" s="426" t="s">
        <v>369</v>
      </c>
      <c r="B7" s="477" t="s">
        <v>401</v>
      </c>
      <c r="C7" s="477" t="s">
        <v>406</v>
      </c>
      <c r="D7" s="429">
        <v>9</v>
      </c>
      <c r="E7" s="428">
        <v>0.55208333333333337</v>
      </c>
      <c r="F7" s="429" t="s">
        <v>371</v>
      </c>
      <c r="G7" s="423">
        <v>1</v>
      </c>
    </row>
    <row r="8" spans="1:7" ht="24">
      <c r="A8" s="1848" t="s">
        <v>372</v>
      </c>
      <c r="B8" s="477" t="s">
        <v>401</v>
      </c>
      <c r="C8" s="477" t="s">
        <v>402</v>
      </c>
      <c r="D8" s="429">
        <v>8</v>
      </c>
      <c r="E8" s="428">
        <v>0.56597222222222221</v>
      </c>
      <c r="F8" s="429" t="s">
        <v>373</v>
      </c>
      <c r="G8" s="423">
        <v>2</v>
      </c>
    </row>
    <row r="9" spans="1:7" ht="22.15" customHeight="1">
      <c r="A9" s="1849"/>
      <c r="B9" s="477" t="s">
        <v>401</v>
      </c>
      <c r="C9" s="477" t="s">
        <v>315</v>
      </c>
      <c r="D9" s="429">
        <v>6</v>
      </c>
      <c r="E9" s="428">
        <v>0.57986111111111116</v>
      </c>
      <c r="F9" s="429" t="s">
        <v>375</v>
      </c>
      <c r="G9" s="423">
        <v>3</v>
      </c>
    </row>
    <row r="10" spans="1:7" ht="22.15" customHeight="1">
      <c r="A10" s="1849"/>
      <c r="B10" s="477" t="s">
        <v>407</v>
      </c>
      <c r="C10" s="477" t="s">
        <v>313</v>
      </c>
      <c r="D10" s="429">
        <v>10</v>
      </c>
      <c r="E10" s="428">
        <v>0.60069444444444442</v>
      </c>
      <c r="F10" s="429" t="s">
        <v>376</v>
      </c>
      <c r="G10" s="423">
        <v>4</v>
      </c>
    </row>
    <row r="11" spans="1:7" ht="24">
      <c r="A11" s="423" t="s">
        <v>379</v>
      </c>
      <c r="B11" s="429" t="s">
        <v>377</v>
      </c>
      <c r="C11" s="429" t="s">
        <v>403</v>
      </c>
      <c r="D11" s="429">
        <v>7</v>
      </c>
      <c r="E11" s="428">
        <v>0.61805555555555558</v>
      </c>
      <c r="F11" s="429" t="s">
        <v>378</v>
      </c>
      <c r="G11" s="423">
        <v>5</v>
      </c>
    </row>
    <row r="12" spans="1:7">
      <c r="A12" s="1842">
        <v>45697</v>
      </c>
      <c r="B12" s="1843"/>
      <c r="C12" s="1843"/>
      <c r="D12" s="1844"/>
      <c r="E12" s="1845" t="s">
        <v>380</v>
      </c>
      <c r="F12" s="1846"/>
      <c r="G12" s="1847"/>
    </row>
    <row r="13" spans="1:7" ht="30" customHeight="1">
      <c r="A13" s="423" t="s">
        <v>363</v>
      </c>
      <c r="B13" s="423" t="s">
        <v>364</v>
      </c>
      <c r="C13" s="423" t="s">
        <v>365</v>
      </c>
      <c r="D13" s="423" t="s">
        <v>366</v>
      </c>
      <c r="E13" s="424" t="s">
        <v>367</v>
      </c>
      <c r="F13" s="425" t="s">
        <v>368</v>
      </c>
      <c r="G13" s="423" t="s">
        <v>0</v>
      </c>
    </row>
    <row r="14" spans="1:7" ht="24">
      <c r="A14" s="426" t="s">
        <v>369</v>
      </c>
      <c r="B14" s="429" t="s">
        <v>401</v>
      </c>
      <c r="C14" s="477" t="s">
        <v>399</v>
      </c>
      <c r="D14" s="429">
        <v>6</v>
      </c>
      <c r="E14" s="428">
        <v>0.55208333333333337</v>
      </c>
      <c r="F14" s="429" t="s">
        <v>371</v>
      </c>
      <c r="G14" s="423">
        <v>1</v>
      </c>
    </row>
    <row r="15" spans="1:7" ht="24">
      <c r="A15" s="1848" t="s">
        <v>372</v>
      </c>
      <c r="B15" s="429" t="s">
        <v>407</v>
      </c>
      <c r="C15" s="429" t="s">
        <v>408</v>
      </c>
      <c r="D15" s="429">
        <v>9</v>
      </c>
      <c r="E15" s="428">
        <v>0.56597222222222221</v>
      </c>
      <c r="F15" s="429" t="s">
        <v>373</v>
      </c>
      <c r="G15" s="423">
        <v>2</v>
      </c>
    </row>
    <row r="16" spans="1:7" ht="24">
      <c r="A16" s="1849"/>
      <c r="B16" s="429" t="s">
        <v>409</v>
      </c>
      <c r="C16" s="429" t="s">
        <v>406</v>
      </c>
      <c r="D16" s="429">
        <v>8</v>
      </c>
      <c r="E16" s="428">
        <v>0.57986111111111116</v>
      </c>
      <c r="F16" s="429" t="s">
        <v>375</v>
      </c>
      <c r="G16" s="423">
        <v>3</v>
      </c>
    </row>
    <row r="17" spans="1:7" ht="22.15" customHeight="1">
      <c r="A17" s="1849"/>
      <c r="B17" s="429" t="s">
        <v>370</v>
      </c>
      <c r="C17" s="429" t="s">
        <v>313</v>
      </c>
      <c r="D17" s="429">
        <v>10</v>
      </c>
      <c r="E17" s="428">
        <v>0.60069444444444442</v>
      </c>
      <c r="F17" s="429" t="s">
        <v>376</v>
      </c>
      <c r="G17" s="423">
        <v>4</v>
      </c>
    </row>
    <row r="18" spans="1:7" ht="19.5" customHeight="1">
      <c r="A18" s="423" t="s">
        <v>379</v>
      </c>
      <c r="B18" s="429" t="s">
        <v>374</v>
      </c>
      <c r="C18" s="429" t="s">
        <v>403</v>
      </c>
      <c r="D18" s="429">
        <v>7</v>
      </c>
      <c r="E18" s="428">
        <v>0.61805555555555558</v>
      </c>
      <c r="F18" s="429" t="s">
        <v>378</v>
      </c>
      <c r="G18" s="423">
        <v>5</v>
      </c>
    </row>
    <row r="19" spans="1:7" ht="19.5" customHeight="1">
      <c r="A19" s="1842">
        <v>45725</v>
      </c>
      <c r="B19" s="1843"/>
      <c r="C19" s="1843"/>
      <c r="D19" s="1844"/>
      <c r="E19" s="1845" t="s">
        <v>381</v>
      </c>
      <c r="F19" s="1846"/>
      <c r="G19" s="1847"/>
    </row>
    <row r="20" spans="1:7" ht="19.5" customHeight="1">
      <c r="A20" s="423" t="s">
        <v>400</v>
      </c>
      <c r="B20" s="423" t="s">
        <v>364</v>
      </c>
      <c r="C20" s="423" t="s">
        <v>365</v>
      </c>
      <c r="D20" s="423" t="s">
        <v>366</v>
      </c>
      <c r="E20" s="424" t="s">
        <v>367</v>
      </c>
      <c r="F20" s="425" t="s">
        <v>368</v>
      </c>
      <c r="G20" s="423" t="s">
        <v>0</v>
      </c>
    </row>
    <row r="21" spans="1:7" ht="24">
      <c r="A21" s="426" t="s">
        <v>369</v>
      </c>
      <c r="B21" s="429" t="s">
        <v>401</v>
      </c>
      <c r="C21" s="429" t="s">
        <v>410</v>
      </c>
      <c r="D21" s="429">
        <v>6</v>
      </c>
      <c r="E21" s="428">
        <v>0.55208333333333337</v>
      </c>
      <c r="F21" s="429" t="s">
        <v>371</v>
      </c>
      <c r="G21" s="423">
        <v>1</v>
      </c>
    </row>
    <row r="22" spans="1:7" ht="24">
      <c r="A22" s="1848" t="s">
        <v>372</v>
      </c>
      <c r="B22" s="429" t="s">
        <v>374</v>
      </c>
      <c r="C22" s="429" t="s">
        <v>313</v>
      </c>
      <c r="D22" s="429">
        <v>10</v>
      </c>
      <c r="E22" s="428">
        <v>0.56597222222222221</v>
      </c>
      <c r="F22" s="429" t="s">
        <v>373</v>
      </c>
      <c r="G22" s="423">
        <v>2</v>
      </c>
    </row>
    <row r="23" spans="1:7" ht="24">
      <c r="A23" s="1849"/>
      <c r="B23" s="478" t="s">
        <v>407</v>
      </c>
      <c r="C23" s="429" t="s">
        <v>411</v>
      </c>
      <c r="D23" s="429">
        <v>9</v>
      </c>
      <c r="E23" s="428">
        <v>0.57986111111111116</v>
      </c>
      <c r="F23" s="429" t="s">
        <v>375</v>
      </c>
      <c r="G23" s="423">
        <v>3</v>
      </c>
    </row>
    <row r="24" spans="1:7" ht="22.5" customHeight="1">
      <c r="A24" s="1849"/>
      <c r="B24" s="479" t="s">
        <v>382</v>
      </c>
      <c r="C24" s="429" t="s">
        <v>406</v>
      </c>
      <c r="D24" s="429">
        <v>8</v>
      </c>
      <c r="E24" s="428">
        <v>0.60069444444444442</v>
      </c>
      <c r="F24" s="429" t="s">
        <v>376</v>
      </c>
      <c r="G24" s="423">
        <v>4</v>
      </c>
    </row>
    <row r="25" spans="1:7" ht="20.25" customHeight="1">
      <c r="A25" s="423" t="s">
        <v>379</v>
      </c>
      <c r="B25" s="429" t="s">
        <v>409</v>
      </c>
      <c r="C25" s="429" t="s">
        <v>412</v>
      </c>
      <c r="D25" s="429">
        <v>7</v>
      </c>
      <c r="E25" s="428">
        <v>0.61805555555555558</v>
      </c>
      <c r="F25" s="429" t="s">
        <v>378</v>
      </c>
      <c r="G25" s="423">
        <v>5</v>
      </c>
    </row>
    <row r="26" spans="1:7">
      <c r="A26" s="1842">
        <v>45756</v>
      </c>
      <c r="B26" s="1843"/>
      <c r="C26" s="1843"/>
      <c r="D26" s="1844"/>
      <c r="E26" s="1845" t="s">
        <v>383</v>
      </c>
      <c r="F26" s="1846"/>
      <c r="G26" s="1847"/>
    </row>
    <row r="27" spans="1:7" ht="19.5" customHeight="1">
      <c r="A27" s="423" t="s">
        <v>400</v>
      </c>
      <c r="B27" s="423" t="s">
        <v>364</v>
      </c>
      <c r="C27" s="423" t="s">
        <v>365</v>
      </c>
      <c r="D27" s="423" t="s">
        <v>366</v>
      </c>
      <c r="E27" s="424" t="s">
        <v>367</v>
      </c>
      <c r="F27" s="425" t="s">
        <v>368</v>
      </c>
      <c r="G27" s="423" t="s">
        <v>0</v>
      </c>
    </row>
    <row r="28" spans="1:7" ht="24">
      <c r="A28" s="426" t="s">
        <v>369</v>
      </c>
      <c r="B28" s="477" t="s">
        <v>401</v>
      </c>
      <c r="C28" s="477" t="s">
        <v>406</v>
      </c>
      <c r="D28" s="429">
        <v>9</v>
      </c>
      <c r="E28" s="428">
        <v>0.55208333333333337</v>
      </c>
      <c r="F28" s="429" t="s">
        <v>371</v>
      </c>
      <c r="G28" s="423">
        <v>1</v>
      </c>
    </row>
    <row r="29" spans="1:7" ht="24">
      <c r="A29" s="1848" t="s">
        <v>372</v>
      </c>
      <c r="B29" s="477" t="s">
        <v>370</v>
      </c>
      <c r="C29" s="477" t="s">
        <v>413</v>
      </c>
      <c r="D29" s="429">
        <v>8</v>
      </c>
      <c r="E29" s="428">
        <v>0.56597222222222221</v>
      </c>
      <c r="F29" s="429" t="s">
        <v>373</v>
      </c>
      <c r="G29" s="423">
        <v>2</v>
      </c>
    </row>
    <row r="30" spans="1:7" ht="24">
      <c r="A30" s="1849"/>
      <c r="B30" s="477" t="s">
        <v>401</v>
      </c>
      <c r="C30" s="477" t="s">
        <v>315</v>
      </c>
      <c r="D30" s="429">
        <v>6</v>
      </c>
      <c r="E30" s="428">
        <v>0.57986111111111116</v>
      </c>
      <c r="F30" s="429" t="s">
        <v>375</v>
      </c>
      <c r="G30" s="423">
        <v>3</v>
      </c>
    </row>
    <row r="31" spans="1:7" ht="24" customHeight="1">
      <c r="A31" s="1849"/>
      <c r="B31" s="477" t="s">
        <v>409</v>
      </c>
      <c r="C31" s="477" t="s">
        <v>313</v>
      </c>
      <c r="D31" s="429">
        <v>10</v>
      </c>
      <c r="E31" s="428">
        <v>0.60069444444444442</v>
      </c>
      <c r="F31" s="429" t="s">
        <v>376</v>
      </c>
      <c r="G31" s="423">
        <v>4</v>
      </c>
    </row>
    <row r="32" spans="1:7" ht="24">
      <c r="A32" s="423" t="s">
        <v>379</v>
      </c>
      <c r="B32" s="429" t="s">
        <v>382</v>
      </c>
      <c r="C32" s="429" t="s">
        <v>403</v>
      </c>
      <c r="D32" s="429">
        <v>7</v>
      </c>
      <c r="E32" s="428">
        <v>0.61805555555555558</v>
      </c>
      <c r="F32" s="429" t="s">
        <v>378</v>
      </c>
      <c r="G32" s="423">
        <v>5</v>
      </c>
    </row>
    <row r="33" spans="1:7">
      <c r="A33" s="1842">
        <v>45786</v>
      </c>
      <c r="B33" s="1843"/>
      <c r="C33" s="1843"/>
      <c r="D33" s="1844"/>
      <c r="E33" s="1850" t="s">
        <v>384</v>
      </c>
      <c r="F33" s="1850"/>
      <c r="G33" s="1850"/>
    </row>
    <row r="34" spans="1:7" ht="19.5" customHeight="1">
      <c r="A34" s="423" t="s">
        <v>400</v>
      </c>
      <c r="B34" s="423" t="s">
        <v>364</v>
      </c>
      <c r="C34" s="423" t="s">
        <v>365</v>
      </c>
      <c r="D34" s="423" t="s">
        <v>366</v>
      </c>
      <c r="E34" s="424" t="s">
        <v>367</v>
      </c>
      <c r="F34" s="425" t="s">
        <v>368</v>
      </c>
      <c r="G34" s="423" t="s">
        <v>0</v>
      </c>
    </row>
    <row r="35" spans="1:7" ht="24">
      <c r="A35" s="426" t="s">
        <v>369</v>
      </c>
      <c r="B35" s="429" t="s">
        <v>401</v>
      </c>
      <c r="C35" s="429" t="s">
        <v>414</v>
      </c>
      <c r="D35" s="429">
        <v>6</v>
      </c>
      <c r="E35" s="428">
        <v>0.55208333333333337</v>
      </c>
      <c r="F35" s="429" t="s">
        <v>371</v>
      </c>
      <c r="G35" s="423">
        <v>1</v>
      </c>
    </row>
    <row r="36" spans="1:7" ht="24">
      <c r="A36" s="1848" t="s">
        <v>372</v>
      </c>
      <c r="B36" s="429" t="s">
        <v>407</v>
      </c>
      <c r="C36" s="429" t="s">
        <v>313</v>
      </c>
      <c r="D36" s="429">
        <v>10</v>
      </c>
      <c r="E36" s="428">
        <v>0.56597222222222221</v>
      </c>
      <c r="F36" s="429" t="s">
        <v>373</v>
      </c>
      <c r="G36" s="423">
        <v>2</v>
      </c>
    </row>
    <row r="37" spans="1:7" ht="24">
      <c r="A37" s="1849"/>
      <c r="B37" s="429" t="s">
        <v>382</v>
      </c>
      <c r="C37" s="429" t="s">
        <v>408</v>
      </c>
      <c r="D37" s="429">
        <v>9</v>
      </c>
      <c r="E37" s="428">
        <v>0.57986111111111116</v>
      </c>
      <c r="F37" s="429" t="s">
        <v>375</v>
      </c>
      <c r="G37" s="423">
        <v>3</v>
      </c>
    </row>
    <row r="38" spans="1:7" ht="24">
      <c r="A38" s="1849"/>
      <c r="B38" s="429" t="s">
        <v>409</v>
      </c>
      <c r="C38" s="429" t="s">
        <v>406</v>
      </c>
      <c r="D38" s="429">
        <v>8</v>
      </c>
      <c r="E38" s="428">
        <v>0.60069444444444442</v>
      </c>
      <c r="F38" s="429" t="s">
        <v>376</v>
      </c>
      <c r="G38" s="423">
        <v>4</v>
      </c>
    </row>
    <row r="39" spans="1:7" ht="24.75" thickBot="1">
      <c r="A39" s="423" t="s">
        <v>379</v>
      </c>
      <c r="B39" s="429" t="s">
        <v>407</v>
      </c>
      <c r="C39" s="429" t="s">
        <v>403</v>
      </c>
      <c r="D39" s="429">
        <v>7</v>
      </c>
      <c r="E39" s="428">
        <v>0.61805555555555558</v>
      </c>
      <c r="F39" s="429" t="s">
        <v>378</v>
      </c>
      <c r="G39" s="423">
        <v>5</v>
      </c>
    </row>
    <row r="40" spans="1:7" ht="24" thickTop="1">
      <c r="A40" s="1851" t="s">
        <v>385</v>
      </c>
      <c r="B40" s="1852"/>
      <c r="C40" s="432"/>
      <c r="D40" s="1852" t="s">
        <v>386</v>
      </c>
      <c r="E40" s="1852"/>
      <c r="F40" s="1852"/>
      <c r="G40" s="1853"/>
    </row>
  </sheetData>
  <mergeCells count="25">
    <mergeCell ref="A29:A31"/>
    <mergeCell ref="A33:D33"/>
    <mergeCell ref="E33:G33"/>
    <mergeCell ref="A36:A38"/>
    <mergeCell ref="A40:B40"/>
    <mergeCell ref="D40:G40"/>
    <mergeCell ref="A15:A17"/>
    <mergeCell ref="A19:D19"/>
    <mergeCell ref="E19:G19"/>
    <mergeCell ref="A22:A24"/>
    <mergeCell ref="A26:D26"/>
    <mergeCell ref="E26:G26"/>
    <mergeCell ref="A4:G4"/>
    <mergeCell ref="A5:D5"/>
    <mergeCell ref="E5:G5"/>
    <mergeCell ref="A8:A10"/>
    <mergeCell ref="A12:D12"/>
    <mergeCell ref="E12:G12"/>
    <mergeCell ref="A1:G1"/>
    <mergeCell ref="A2:B2"/>
    <mergeCell ref="C2:D2"/>
    <mergeCell ref="E2:G2"/>
    <mergeCell ref="A3:B3"/>
    <mergeCell ref="C3:D3"/>
    <mergeCell ref="E3:G3"/>
  </mergeCells>
  <pageMargins left="0" right="0" top="0" bottom="0" header="0.3" footer="0.3"/>
  <pageSetup scale="82" orientation="portrait" horizontalDpi="4294967295" verticalDpi="4294967295" r:id="rId1"/>
  <drawing r:id="rId2"/>
</worksheet>
</file>

<file path=xl/worksheets/sheet28.xml><?xml version="1.0" encoding="utf-8"?>
<worksheet xmlns="http://schemas.openxmlformats.org/spreadsheetml/2006/main" xmlns:r="http://schemas.openxmlformats.org/officeDocument/2006/relationships">
  <sheetPr>
    <pageSetUpPr fitToPage="1"/>
  </sheetPr>
  <dimension ref="A1:W28"/>
  <sheetViews>
    <sheetView zoomScale="54" workbookViewId="0">
      <selection activeCell="J6" sqref="J6"/>
    </sheetView>
  </sheetViews>
  <sheetFormatPr defaultColWidth="10.42578125" defaultRowHeight="14.25"/>
  <cols>
    <col min="1" max="1" width="9" style="487" customWidth="1"/>
    <col min="2" max="2" width="10.140625" style="487" bestFit="1" customWidth="1"/>
    <col min="3" max="3" width="28.5703125" style="487" customWidth="1"/>
    <col min="4" max="4" width="32.28515625" style="487" customWidth="1"/>
    <col min="5" max="5" width="50.42578125" style="487" customWidth="1"/>
    <col min="6" max="6" width="28.140625" style="487" customWidth="1"/>
    <col min="7" max="7" width="32.85546875" style="487" customWidth="1"/>
    <col min="8" max="8" width="32.28515625" style="487" customWidth="1"/>
    <col min="9" max="9" width="32.7109375" style="487" customWidth="1"/>
    <col min="10" max="10" width="55.7109375" style="487" customWidth="1"/>
    <col min="11" max="13" width="10.42578125" style="487"/>
    <col min="14" max="14" width="0.28515625" style="487" customWidth="1"/>
    <col min="15" max="16384" width="10.42578125" style="487"/>
  </cols>
  <sheetData>
    <row r="1" spans="1:23" s="482" customFormat="1" ht="26.25">
      <c r="A1" s="1819" t="s">
        <v>420</v>
      </c>
      <c r="B1" s="1820"/>
      <c r="C1" s="1820"/>
      <c r="D1" s="1820"/>
      <c r="E1" s="1820"/>
      <c r="F1" s="1820"/>
      <c r="G1" s="1820"/>
      <c r="H1" s="1820"/>
      <c r="I1" s="1820"/>
      <c r="J1" s="1821"/>
    </row>
    <row r="2" spans="1:23">
      <c r="A2" s="483"/>
      <c r="B2" s="484"/>
      <c r="C2" s="485"/>
      <c r="D2" s="484"/>
      <c r="E2" s="484"/>
      <c r="F2" s="484"/>
      <c r="G2" s="484"/>
      <c r="H2" s="484"/>
      <c r="I2" s="484"/>
      <c r="J2" s="486"/>
    </row>
    <row r="3" spans="1:23" ht="23.25">
      <c r="A3" s="488" t="s">
        <v>421</v>
      </c>
      <c r="B3" s="489"/>
      <c r="C3" s="489"/>
      <c r="D3" s="489" t="s">
        <v>422</v>
      </c>
      <c r="E3" s="489"/>
      <c r="F3" s="489"/>
      <c r="G3" s="489" t="s">
        <v>423</v>
      </c>
      <c r="H3" s="489"/>
      <c r="I3" s="489" t="s">
        <v>424</v>
      </c>
      <c r="J3" s="490"/>
    </row>
    <row r="4" spans="1:23" ht="23.25">
      <c r="A4" s="483"/>
      <c r="B4" s="491"/>
      <c r="C4" s="491"/>
      <c r="D4" s="491"/>
      <c r="E4" s="491"/>
      <c r="F4" s="491"/>
      <c r="G4" s="491"/>
      <c r="H4" s="491"/>
      <c r="I4" s="491"/>
      <c r="J4" s="492"/>
    </row>
    <row r="5" spans="1:23" ht="23.25">
      <c r="A5" s="488" t="s">
        <v>436</v>
      </c>
      <c r="B5" s="489"/>
      <c r="C5" s="489"/>
      <c r="D5" s="491"/>
      <c r="E5" s="491"/>
      <c r="F5" s="489" t="s">
        <v>425</v>
      </c>
      <c r="G5" s="489"/>
      <c r="H5" s="491"/>
      <c r="I5" s="489" t="s">
        <v>455</v>
      </c>
      <c r="J5" s="490"/>
    </row>
    <row r="6" spans="1:23" ht="25.9" customHeight="1">
      <c r="A6" s="488" t="s">
        <v>435</v>
      </c>
      <c r="B6" s="491"/>
      <c r="C6" s="491"/>
      <c r="D6" s="491"/>
      <c r="E6" s="491"/>
      <c r="F6" s="491"/>
      <c r="G6" s="491"/>
      <c r="H6" s="491"/>
      <c r="I6" s="491"/>
      <c r="J6" s="492"/>
    </row>
    <row r="7" spans="1:23" ht="114">
      <c r="A7" s="493" t="s">
        <v>196</v>
      </c>
      <c r="B7" s="494" t="s">
        <v>426</v>
      </c>
      <c r="C7" s="494" t="s">
        <v>427</v>
      </c>
      <c r="D7" s="494" t="s">
        <v>428</v>
      </c>
      <c r="E7" s="494" t="s">
        <v>429</v>
      </c>
      <c r="F7" s="494" t="s">
        <v>430</v>
      </c>
      <c r="G7" s="495" t="s">
        <v>431</v>
      </c>
      <c r="H7" s="494" t="s">
        <v>432</v>
      </c>
      <c r="I7" s="494" t="s">
        <v>433</v>
      </c>
      <c r="J7" s="496" t="s">
        <v>434</v>
      </c>
    </row>
    <row r="8" spans="1:23" s="515" customFormat="1" ht="62.85" customHeight="1">
      <c r="A8" s="513">
        <v>1</v>
      </c>
      <c r="B8" s="519">
        <v>9</v>
      </c>
      <c r="C8" s="519">
        <v>1</v>
      </c>
      <c r="D8" s="520" t="s">
        <v>355</v>
      </c>
      <c r="E8" s="521">
        <v>6</v>
      </c>
      <c r="F8" s="519">
        <v>30</v>
      </c>
      <c r="G8" s="519">
        <v>28</v>
      </c>
      <c r="H8" s="519" t="s">
        <v>338</v>
      </c>
      <c r="I8" s="519" t="s">
        <v>225</v>
      </c>
      <c r="J8" s="514"/>
      <c r="L8" s="516" t="s">
        <v>390</v>
      </c>
      <c r="M8" s="2260">
        <v>2</v>
      </c>
      <c r="N8" s="2260"/>
      <c r="O8" s="516">
        <v>31</v>
      </c>
      <c r="P8" s="516">
        <v>2</v>
      </c>
      <c r="Q8" s="517">
        <v>2</v>
      </c>
      <c r="R8" s="516">
        <v>2</v>
      </c>
      <c r="S8" s="516" t="s">
        <v>387</v>
      </c>
      <c r="T8" s="516" t="s">
        <v>388</v>
      </c>
      <c r="U8" s="516">
        <v>1</v>
      </c>
      <c r="V8" s="2261" t="s">
        <v>339</v>
      </c>
      <c r="W8" s="2261"/>
    </row>
    <row r="9" spans="1:23" s="515" customFormat="1" ht="62.85" customHeight="1">
      <c r="A9" s="513">
        <v>2</v>
      </c>
      <c r="B9" s="519">
        <v>8</v>
      </c>
      <c r="C9" s="519">
        <v>1</v>
      </c>
      <c r="D9" s="520" t="s">
        <v>355</v>
      </c>
      <c r="E9" s="521">
        <v>6</v>
      </c>
      <c r="F9" s="519">
        <v>5</v>
      </c>
      <c r="G9" s="519">
        <v>5</v>
      </c>
      <c r="H9" s="519" t="s">
        <v>338</v>
      </c>
      <c r="I9" s="519" t="s">
        <v>225</v>
      </c>
      <c r="J9" s="514"/>
      <c r="L9" s="516" t="s">
        <v>389</v>
      </c>
      <c r="M9" s="2260">
        <v>2</v>
      </c>
      <c r="N9" s="2260"/>
      <c r="O9" s="516">
        <v>32</v>
      </c>
      <c r="P9" s="516">
        <v>4</v>
      </c>
      <c r="Q9" s="518">
        <v>4</v>
      </c>
      <c r="R9" s="516">
        <v>9</v>
      </c>
      <c r="S9" s="516" t="s">
        <v>387</v>
      </c>
      <c r="T9" s="516" t="s">
        <v>388</v>
      </c>
      <c r="U9" s="516">
        <v>2</v>
      </c>
      <c r="V9" s="2261" t="s">
        <v>342</v>
      </c>
      <c r="W9" s="2261"/>
    </row>
    <row r="10" spans="1:23" s="515" customFormat="1" ht="39.6" customHeight="1">
      <c r="A10" s="513">
        <v>3</v>
      </c>
      <c r="B10" s="519">
        <v>6</v>
      </c>
      <c r="C10" s="519">
        <v>3</v>
      </c>
      <c r="D10" s="520" t="s">
        <v>356</v>
      </c>
      <c r="E10" s="519">
        <v>2</v>
      </c>
      <c r="F10" s="522">
        <v>6</v>
      </c>
      <c r="G10" s="519">
        <v>10</v>
      </c>
      <c r="H10" s="519" t="s">
        <v>338</v>
      </c>
      <c r="I10" s="519" t="s">
        <v>357</v>
      </c>
      <c r="J10" s="514"/>
      <c r="L10" s="516" t="s">
        <v>390</v>
      </c>
      <c r="M10" s="2260">
        <v>2</v>
      </c>
      <c r="N10" s="2260"/>
      <c r="O10" s="516">
        <v>31</v>
      </c>
      <c r="P10" s="516">
        <v>2</v>
      </c>
      <c r="Q10" s="518">
        <v>2</v>
      </c>
      <c r="R10" s="516">
        <v>4</v>
      </c>
      <c r="S10" s="516" t="s">
        <v>387</v>
      </c>
      <c r="T10" s="516" t="s">
        <v>391</v>
      </c>
      <c r="U10" s="516">
        <v>3</v>
      </c>
      <c r="V10" s="2261" t="s">
        <v>343</v>
      </c>
      <c r="W10" s="2261"/>
    </row>
    <row r="11" spans="1:23" s="515" customFormat="1" ht="39.6" customHeight="1">
      <c r="A11" s="513">
        <v>4</v>
      </c>
      <c r="B11" s="519">
        <v>6</v>
      </c>
      <c r="C11" s="519">
        <v>3</v>
      </c>
      <c r="D11" s="520" t="s">
        <v>356</v>
      </c>
      <c r="E11" s="521">
        <v>2</v>
      </c>
      <c r="F11" s="519">
        <v>1</v>
      </c>
      <c r="G11" s="519">
        <v>1</v>
      </c>
      <c r="H11" s="519" t="s">
        <v>338</v>
      </c>
      <c r="I11" s="519" t="s">
        <v>353</v>
      </c>
      <c r="J11" s="514"/>
      <c r="L11" s="516" t="s">
        <v>389</v>
      </c>
      <c r="M11" s="2260">
        <v>2</v>
      </c>
      <c r="N11" s="2260"/>
      <c r="O11" s="516">
        <v>31</v>
      </c>
      <c r="P11" s="516">
        <v>3</v>
      </c>
      <c r="Q11" s="518">
        <v>2</v>
      </c>
      <c r="R11" s="516">
        <v>2</v>
      </c>
      <c r="S11" s="516" t="s">
        <v>387</v>
      </c>
      <c r="T11" s="516" t="s">
        <v>341</v>
      </c>
      <c r="U11" s="516">
        <v>4</v>
      </c>
      <c r="V11" s="2261" t="s">
        <v>344</v>
      </c>
      <c r="W11" s="2261"/>
    </row>
    <row r="12" spans="1:23" s="501" customFormat="1" ht="62.85" customHeight="1">
      <c r="A12" s="497">
        <v>5</v>
      </c>
      <c r="B12" s="420"/>
      <c r="C12" s="420"/>
      <c r="D12" s="502"/>
      <c r="E12" s="507"/>
      <c r="F12" s="420"/>
      <c r="G12" s="420"/>
      <c r="H12" s="420"/>
      <c r="I12" s="420"/>
      <c r="J12" s="500"/>
      <c r="L12" s="502" t="s">
        <v>437</v>
      </c>
      <c r="M12" s="1817">
        <v>6</v>
      </c>
      <c r="N12" s="1817"/>
      <c r="O12" s="502">
        <v>11</v>
      </c>
      <c r="P12" s="502">
        <v>1</v>
      </c>
      <c r="Q12" s="505">
        <v>16</v>
      </c>
      <c r="R12" s="502">
        <v>10</v>
      </c>
      <c r="S12" s="502" t="s">
        <v>387</v>
      </c>
      <c r="T12" s="502" t="s">
        <v>225</v>
      </c>
      <c r="U12" s="502">
        <v>5</v>
      </c>
      <c r="V12" s="1818" t="s">
        <v>345</v>
      </c>
      <c r="W12" s="1818"/>
    </row>
    <row r="13" spans="1:23" s="501" customFormat="1" ht="39.6" customHeight="1">
      <c r="A13" s="497">
        <v>6</v>
      </c>
      <c r="B13" s="505"/>
      <c r="C13" s="505"/>
      <c r="D13" s="508"/>
      <c r="E13" s="507"/>
      <c r="F13" s="505"/>
      <c r="G13" s="505"/>
      <c r="H13" s="502"/>
      <c r="I13" s="502"/>
      <c r="J13" s="500"/>
      <c r="L13" s="508" t="s">
        <v>438</v>
      </c>
      <c r="M13" s="1817">
        <v>6</v>
      </c>
      <c r="N13" s="1817"/>
      <c r="O13" s="505">
        <v>12</v>
      </c>
      <c r="P13" s="505">
        <v>1</v>
      </c>
      <c r="Q13" s="505">
        <v>12</v>
      </c>
      <c r="R13" s="505">
        <v>12</v>
      </c>
      <c r="S13" s="502" t="s">
        <v>387</v>
      </c>
      <c r="T13" s="502" t="s">
        <v>225</v>
      </c>
      <c r="U13" s="502">
        <v>6</v>
      </c>
      <c r="V13" s="1818" t="s">
        <v>346</v>
      </c>
      <c r="W13" s="1818"/>
    </row>
    <row r="14" spans="1:23" s="501" customFormat="1" ht="39.6" customHeight="1">
      <c r="A14" s="497">
        <v>7</v>
      </c>
      <c r="B14" s="502"/>
      <c r="C14" s="502"/>
      <c r="D14" s="508"/>
      <c r="E14" s="507"/>
      <c r="F14" s="502"/>
      <c r="G14" s="502"/>
      <c r="H14" s="502"/>
      <c r="I14" s="502"/>
      <c r="J14" s="500"/>
      <c r="L14" s="508" t="s">
        <v>439</v>
      </c>
      <c r="M14" s="1817">
        <v>2</v>
      </c>
      <c r="N14" s="1817"/>
      <c r="O14" s="502">
        <v>15</v>
      </c>
      <c r="P14" s="502">
        <v>1</v>
      </c>
      <c r="Q14" s="502">
        <v>1</v>
      </c>
      <c r="R14" s="502">
        <v>1</v>
      </c>
      <c r="S14" s="502" t="s">
        <v>387</v>
      </c>
      <c r="T14" s="502" t="s">
        <v>440</v>
      </c>
      <c r="U14" s="502">
        <v>7</v>
      </c>
      <c r="V14" s="1818" t="s">
        <v>347</v>
      </c>
      <c r="W14" s="1818"/>
    </row>
    <row r="15" spans="1:23" s="501" customFormat="1" ht="39.6" customHeight="1">
      <c r="A15" s="497">
        <v>8</v>
      </c>
      <c r="B15" s="502"/>
      <c r="C15" s="502"/>
      <c r="D15" s="508"/>
      <c r="E15" s="507"/>
      <c r="F15" s="502"/>
      <c r="G15" s="502"/>
      <c r="H15" s="502"/>
      <c r="I15" s="502"/>
      <c r="J15" s="500"/>
      <c r="L15" s="508" t="s">
        <v>441</v>
      </c>
      <c r="M15" s="503">
        <v>2</v>
      </c>
      <c r="N15" s="509"/>
      <c r="O15" s="502">
        <v>13</v>
      </c>
      <c r="P15" s="502">
        <v>1</v>
      </c>
      <c r="Q15" s="502">
        <v>1</v>
      </c>
      <c r="R15" s="502">
        <v>1</v>
      </c>
      <c r="S15" s="502" t="s">
        <v>338</v>
      </c>
      <c r="T15" s="502" t="s">
        <v>341</v>
      </c>
      <c r="U15" s="510"/>
      <c r="V15" s="511"/>
      <c r="W15" s="511"/>
    </row>
    <row r="16" spans="1:23" s="501" customFormat="1" ht="56.45" customHeight="1">
      <c r="A16" s="497">
        <v>9</v>
      </c>
      <c r="B16" s="502"/>
      <c r="C16" s="502"/>
      <c r="D16" s="508"/>
      <c r="E16" s="507"/>
      <c r="F16" s="502"/>
      <c r="G16" s="502"/>
      <c r="H16" s="502"/>
      <c r="I16" s="502"/>
      <c r="J16" s="500"/>
      <c r="L16" s="508" t="s">
        <v>442</v>
      </c>
      <c r="M16" s="503">
        <v>2</v>
      </c>
      <c r="N16" s="509"/>
      <c r="O16" s="502">
        <v>13</v>
      </c>
      <c r="P16" s="502">
        <v>2</v>
      </c>
      <c r="Q16" s="502">
        <v>1</v>
      </c>
      <c r="R16" s="502">
        <v>1</v>
      </c>
      <c r="S16" s="502" t="s">
        <v>338</v>
      </c>
      <c r="T16" s="502" t="s">
        <v>388</v>
      </c>
      <c r="U16" s="510"/>
      <c r="V16" s="511"/>
      <c r="W16" s="511"/>
    </row>
    <row r="17" spans="1:23" s="512" customFormat="1" ht="36">
      <c r="A17" s="497"/>
      <c r="B17" s="502"/>
      <c r="C17" s="502"/>
      <c r="D17" s="508"/>
      <c r="E17" s="507"/>
      <c r="F17" s="502"/>
      <c r="G17" s="502"/>
      <c r="H17" s="502"/>
      <c r="I17" s="502"/>
      <c r="J17" s="500"/>
      <c r="L17" s="508"/>
      <c r="M17" s="503"/>
      <c r="N17" s="509"/>
      <c r="O17" s="502"/>
      <c r="P17" s="502"/>
      <c r="Q17" s="502"/>
      <c r="R17" s="502"/>
      <c r="S17" s="502"/>
      <c r="T17" s="502"/>
      <c r="U17" s="510"/>
      <c r="V17" s="511"/>
      <c r="W17" s="511"/>
    </row>
    <row r="18" spans="1:23" s="501" customFormat="1" ht="39.6" customHeight="1">
      <c r="A18" s="497">
        <v>10</v>
      </c>
      <c r="B18" s="502"/>
      <c r="C18" s="502"/>
      <c r="D18" s="508"/>
      <c r="E18" s="507"/>
      <c r="F18" s="502"/>
      <c r="G18" s="502"/>
      <c r="H18" s="502"/>
      <c r="I18" s="502"/>
      <c r="J18" s="500"/>
      <c r="L18" s="508" t="s">
        <v>439</v>
      </c>
      <c r="M18" s="1817">
        <v>2</v>
      </c>
      <c r="N18" s="1817"/>
      <c r="O18" s="502">
        <v>15</v>
      </c>
      <c r="P18" s="502">
        <v>3</v>
      </c>
      <c r="Q18" s="502">
        <v>2</v>
      </c>
      <c r="R18" s="502">
        <v>4</v>
      </c>
      <c r="S18" s="502" t="s">
        <v>387</v>
      </c>
      <c r="T18" s="502" t="s">
        <v>388</v>
      </c>
      <c r="U18" s="502">
        <v>8</v>
      </c>
      <c r="V18" s="1818" t="s">
        <v>348</v>
      </c>
      <c r="W18" s="1818"/>
    </row>
    <row r="19" spans="1:23" s="501" customFormat="1" ht="39.6" customHeight="1">
      <c r="A19" s="497"/>
      <c r="B19" s="502"/>
      <c r="C19" s="502"/>
      <c r="D19" s="508"/>
      <c r="E19" s="507"/>
      <c r="F19" s="502"/>
      <c r="G19" s="502"/>
      <c r="H19" s="502"/>
      <c r="I19" s="502"/>
      <c r="J19" s="500"/>
      <c r="L19" s="508" t="s">
        <v>443</v>
      </c>
      <c r="M19" s="1817">
        <v>2</v>
      </c>
      <c r="N19" s="1817"/>
      <c r="O19" s="502">
        <v>16</v>
      </c>
      <c r="P19" s="502">
        <v>2</v>
      </c>
      <c r="Q19" s="502">
        <v>1</v>
      </c>
      <c r="R19" s="502">
        <v>2</v>
      </c>
      <c r="S19" s="502" t="s">
        <v>387</v>
      </c>
      <c r="T19" s="502" t="s">
        <v>444</v>
      </c>
      <c r="U19" s="502">
        <v>9</v>
      </c>
      <c r="V19" s="1818" t="s">
        <v>349</v>
      </c>
      <c r="W19" s="1818"/>
    </row>
    <row r="20" spans="1:23" s="501" customFormat="1" ht="39.6" customHeight="1">
      <c r="A20" s="497">
        <v>12</v>
      </c>
      <c r="B20" s="502"/>
      <c r="C20" s="502"/>
      <c r="D20" s="508"/>
      <c r="E20" s="507"/>
      <c r="F20" s="502"/>
      <c r="G20" s="502"/>
      <c r="H20" s="502"/>
      <c r="I20" s="502"/>
      <c r="J20" s="500"/>
      <c r="L20" s="508" t="s">
        <v>337</v>
      </c>
      <c r="M20" s="1817">
        <v>6</v>
      </c>
      <c r="N20" s="1817"/>
      <c r="O20" s="502">
        <v>5</v>
      </c>
      <c r="P20" s="502">
        <v>1</v>
      </c>
      <c r="Q20" s="502">
        <v>2</v>
      </c>
      <c r="R20" s="502">
        <v>3</v>
      </c>
      <c r="S20" s="502" t="s">
        <v>387</v>
      </c>
      <c r="T20" s="502" t="s">
        <v>225</v>
      </c>
      <c r="U20" s="502">
        <v>10</v>
      </c>
      <c r="V20" s="1818" t="s">
        <v>350</v>
      </c>
      <c r="W20" s="1818"/>
    </row>
    <row r="21" spans="1:23" s="501" customFormat="1" ht="39.6" customHeight="1">
      <c r="A21" s="497">
        <v>13</v>
      </c>
      <c r="B21" s="502"/>
      <c r="C21" s="502"/>
      <c r="D21" s="508"/>
      <c r="E21" s="507"/>
      <c r="F21" s="502"/>
      <c r="G21" s="502"/>
      <c r="H21" s="502"/>
      <c r="I21" s="502"/>
      <c r="J21" s="500"/>
      <c r="L21" s="508" t="s">
        <v>445</v>
      </c>
      <c r="M21" s="503">
        <v>10</v>
      </c>
      <c r="N21" s="509"/>
      <c r="O21" s="502">
        <v>5</v>
      </c>
      <c r="P21" s="502">
        <v>3</v>
      </c>
      <c r="Q21" s="502">
        <v>1</v>
      </c>
      <c r="R21" s="502">
        <v>1</v>
      </c>
      <c r="S21" s="502" t="s">
        <v>446</v>
      </c>
      <c r="T21" s="502" t="s">
        <v>388</v>
      </c>
      <c r="U21" s="510"/>
      <c r="V21" s="511"/>
      <c r="W21" s="511"/>
    </row>
    <row r="22" spans="1:23" s="501" customFormat="1" ht="39.6" customHeight="1">
      <c r="A22" s="497">
        <v>14</v>
      </c>
      <c r="B22" s="502"/>
      <c r="C22" s="502"/>
      <c r="D22" s="508"/>
      <c r="E22" s="507"/>
      <c r="F22" s="502"/>
      <c r="G22" s="502"/>
      <c r="H22" s="502"/>
      <c r="I22" s="502"/>
      <c r="J22" s="500"/>
      <c r="L22" s="508" t="s">
        <v>447</v>
      </c>
      <c r="M22" s="503">
        <v>10</v>
      </c>
      <c r="N22" s="509"/>
      <c r="O22" s="502">
        <v>4</v>
      </c>
      <c r="P22" s="502">
        <v>3</v>
      </c>
      <c r="Q22" s="502">
        <v>1</v>
      </c>
      <c r="R22" s="502">
        <v>2</v>
      </c>
      <c r="S22" s="502" t="s">
        <v>338</v>
      </c>
      <c r="T22" s="502" t="s">
        <v>388</v>
      </c>
      <c r="U22" s="510"/>
      <c r="V22" s="511"/>
      <c r="W22" s="511"/>
    </row>
    <row r="23" spans="1:23" s="501" customFormat="1" ht="39.6" customHeight="1">
      <c r="A23" s="497">
        <v>15</v>
      </c>
      <c r="B23" s="502"/>
      <c r="C23" s="502"/>
      <c r="D23" s="508"/>
      <c r="E23" s="507"/>
      <c r="F23" s="502"/>
      <c r="G23" s="502"/>
      <c r="H23" s="502"/>
      <c r="I23" s="502"/>
      <c r="J23" s="500"/>
      <c r="L23" s="508" t="s">
        <v>340</v>
      </c>
      <c r="M23" s="1817">
        <v>2</v>
      </c>
      <c r="N23" s="1817"/>
      <c r="O23" s="502">
        <v>3</v>
      </c>
      <c r="P23" s="502">
        <v>2</v>
      </c>
      <c r="Q23" s="502">
        <v>1</v>
      </c>
      <c r="R23" s="502">
        <v>1</v>
      </c>
      <c r="S23" s="502" t="s">
        <v>387</v>
      </c>
      <c r="T23" s="502" t="s">
        <v>341</v>
      </c>
      <c r="U23" s="510"/>
      <c r="V23" s="511"/>
      <c r="W23" s="511"/>
    </row>
    <row r="24" spans="1:23" s="501" customFormat="1" ht="39.6" customHeight="1">
      <c r="A24" s="497">
        <v>16</v>
      </c>
      <c r="B24" s="502"/>
      <c r="C24" s="502"/>
      <c r="D24" s="504"/>
      <c r="E24" s="507"/>
      <c r="F24" s="502"/>
      <c r="G24" s="502"/>
      <c r="H24" s="502"/>
      <c r="I24" s="502"/>
      <c r="J24" s="500"/>
      <c r="L24" s="504" t="s">
        <v>448</v>
      </c>
      <c r="M24" s="1817">
        <v>6</v>
      </c>
      <c r="N24" s="1817"/>
      <c r="O24" s="502">
        <v>9</v>
      </c>
      <c r="P24" s="502">
        <v>1</v>
      </c>
      <c r="Q24" s="502">
        <v>30</v>
      </c>
      <c r="R24" s="502">
        <v>35</v>
      </c>
      <c r="S24" s="502" t="s">
        <v>387</v>
      </c>
      <c r="T24" s="502" t="s">
        <v>225</v>
      </c>
      <c r="U24" s="510"/>
      <c r="V24" s="511"/>
      <c r="W24" s="511"/>
    </row>
    <row r="25" spans="1:23" s="501" customFormat="1" ht="39.6" customHeight="1">
      <c r="A25" s="497">
        <v>17</v>
      </c>
      <c r="B25" s="502"/>
      <c r="C25" s="502"/>
      <c r="D25" s="504"/>
      <c r="E25" s="507"/>
      <c r="F25" s="502"/>
      <c r="G25" s="502"/>
      <c r="H25" s="502"/>
      <c r="I25" s="502"/>
      <c r="J25" s="500"/>
      <c r="L25" s="504" t="s">
        <v>449</v>
      </c>
      <c r="M25" s="1817">
        <v>6</v>
      </c>
      <c r="N25" s="1817"/>
      <c r="O25" s="502">
        <v>8</v>
      </c>
      <c r="P25" s="502">
        <v>1</v>
      </c>
      <c r="Q25" s="502">
        <v>5</v>
      </c>
      <c r="R25" s="502">
        <v>5</v>
      </c>
      <c r="S25" s="502" t="s">
        <v>387</v>
      </c>
      <c r="T25" s="502" t="s">
        <v>225</v>
      </c>
      <c r="U25" s="510"/>
      <c r="V25" s="511"/>
      <c r="W25" s="511"/>
    </row>
    <row r="26" spans="1:23" s="501" customFormat="1" ht="39.6" customHeight="1">
      <c r="A26" s="497">
        <v>18</v>
      </c>
      <c r="B26" s="502"/>
      <c r="C26" s="502"/>
      <c r="D26" s="504"/>
      <c r="E26" s="507"/>
      <c r="F26" s="502"/>
      <c r="G26" s="502"/>
      <c r="H26" s="502"/>
      <c r="I26" s="502"/>
      <c r="J26" s="500"/>
      <c r="L26" s="504" t="s">
        <v>450</v>
      </c>
      <c r="M26" s="1817">
        <v>2</v>
      </c>
      <c r="N26" s="1817"/>
      <c r="O26" s="502">
        <v>6</v>
      </c>
      <c r="P26" s="502">
        <v>1</v>
      </c>
      <c r="Q26" s="502">
        <v>0</v>
      </c>
      <c r="R26" s="502">
        <v>0</v>
      </c>
      <c r="S26" s="502" t="s">
        <v>387</v>
      </c>
      <c r="T26" s="502" t="s">
        <v>451</v>
      </c>
      <c r="U26" s="510"/>
      <c r="V26" s="511"/>
      <c r="W26" s="511"/>
    </row>
    <row r="27" spans="1:23" s="501" customFormat="1" ht="39.6" customHeight="1">
      <c r="A27" s="497">
        <v>19</v>
      </c>
      <c r="B27" s="502"/>
      <c r="C27" s="502"/>
      <c r="D27" s="504"/>
      <c r="E27" s="507"/>
      <c r="F27" s="502"/>
      <c r="G27" s="502"/>
      <c r="H27" s="502"/>
      <c r="I27" s="502"/>
      <c r="J27" s="500"/>
      <c r="L27" s="504" t="s">
        <v>452</v>
      </c>
      <c r="M27" s="1817">
        <v>2</v>
      </c>
      <c r="N27" s="1817"/>
      <c r="O27" s="502">
        <v>6</v>
      </c>
      <c r="P27" s="502">
        <v>1</v>
      </c>
      <c r="Q27" s="502">
        <v>0</v>
      </c>
      <c r="R27" s="502">
        <v>0</v>
      </c>
      <c r="S27" s="502" t="s">
        <v>387</v>
      </c>
      <c r="T27" s="502" t="s">
        <v>453</v>
      </c>
      <c r="U27" s="510"/>
      <c r="V27" s="511"/>
      <c r="W27" s="511"/>
    </row>
    <row r="28" spans="1:23" s="501" customFormat="1" ht="39.6" customHeight="1">
      <c r="A28" s="497">
        <v>20</v>
      </c>
      <c r="B28" s="502"/>
      <c r="C28" s="502"/>
      <c r="D28" s="504"/>
      <c r="E28" s="507"/>
      <c r="F28" s="502"/>
      <c r="G28" s="502"/>
      <c r="H28" s="502"/>
      <c r="I28" s="502"/>
      <c r="J28" s="500"/>
      <c r="L28" s="504" t="s">
        <v>454</v>
      </c>
      <c r="M28" s="1817">
        <v>2</v>
      </c>
      <c r="N28" s="1817"/>
      <c r="O28" s="502">
        <v>6</v>
      </c>
      <c r="P28" s="502">
        <v>3</v>
      </c>
      <c r="Q28" s="502">
        <v>1</v>
      </c>
      <c r="R28" s="502">
        <v>1</v>
      </c>
      <c r="S28" s="502" t="s">
        <v>387</v>
      </c>
      <c r="T28" s="502" t="s">
        <v>341</v>
      </c>
      <c r="U28" s="510"/>
      <c r="V28" s="511"/>
      <c r="W28" s="511"/>
    </row>
  </sheetData>
  <mergeCells count="27">
    <mergeCell ref="M10:N10"/>
    <mergeCell ref="V10:W10"/>
    <mergeCell ref="A1:J1"/>
    <mergeCell ref="M8:N8"/>
    <mergeCell ref="V8:W8"/>
    <mergeCell ref="M9:N9"/>
    <mergeCell ref="V9:W9"/>
    <mergeCell ref="M11:N11"/>
    <mergeCell ref="V11:W11"/>
    <mergeCell ref="M12:N12"/>
    <mergeCell ref="V12:W12"/>
    <mergeCell ref="M13:N13"/>
    <mergeCell ref="V13:W13"/>
    <mergeCell ref="M14:N14"/>
    <mergeCell ref="V14:W14"/>
    <mergeCell ref="M18:N18"/>
    <mergeCell ref="V18:W18"/>
    <mergeCell ref="M19:N19"/>
    <mergeCell ref="V19:W19"/>
    <mergeCell ref="M27:N27"/>
    <mergeCell ref="M28:N28"/>
    <mergeCell ref="M20:N20"/>
    <mergeCell ref="V20:W20"/>
    <mergeCell ref="M23:N23"/>
    <mergeCell ref="M24:N24"/>
    <mergeCell ref="M25:N25"/>
    <mergeCell ref="M26:N26"/>
  </mergeCells>
  <pageMargins left="0.31496062992126" right="0.31496062992126" top="0.74803149606299202" bottom="0.74803149606299202" header="0.31496062992126" footer="0.31496062992126"/>
  <pageSetup paperSize="9" scale="43"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sheetPr>
    <pageSetUpPr fitToPage="1"/>
  </sheetPr>
  <dimension ref="A1:Z52"/>
  <sheetViews>
    <sheetView showGridLines="0" topLeftCell="B1" zoomScale="60" zoomScaleNormal="60" workbookViewId="0">
      <selection activeCell="R7" sqref="R7:S8"/>
    </sheetView>
  </sheetViews>
  <sheetFormatPr defaultRowHeight="15"/>
  <cols>
    <col min="2" max="2" width="22" customWidth="1"/>
    <col min="3" max="3" width="15.85546875" customWidth="1"/>
    <col min="4" max="4" width="10.42578125" customWidth="1"/>
    <col min="5" max="5" width="13.140625" customWidth="1"/>
    <col min="7" max="7" width="9.140625" customWidth="1"/>
    <col min="8" max="8" width="17.7109375" customWidth="1"/>
    <col min="9" max="10" width="9.140625" customWidth="1"/>
    <col min="11" max="11" width="15.5703125" customWidth="1"/>
    <col min="12" max="12" width="11.5703125" customWidth="1"/>
    <col min="13" max="13" width="9.140625" customWidth="1"/>
    <col min="14" max="14" width="15.7109375" customWidth="1"/>
    <col min="15" max="16" width="10" customWidth="1"/>
    <col min="17" max="17" width="25.140625" customWidth="1"/>
    <col min="18" max="19" width="9.140625" customWidth="1"/>
    <col min="20" max="20" width="43.42578125" customWidth="1"/>
  </cols>
  <sheetData>
    <row r="1" spans="1:26" ht="27.75" customHeight="1">
      <c r="A1" s="84"/>
      <c r="B1" s="85"/>
      <c r="C1" s="85"/>
      <c r="D1" s="85"/>
      <c r="E1" s="85"/>
      <c r="F1" s="85"/>
      <c r="G1" s="85"/>
      <c r="H1" s="913" t="s">
        <v>22</v>
      </c>
      <c r="I1" s="913"/>
      <c r="J1" s="913"/>
      <c r="K1" s="913"/>
      <c r="L1" s="913"/>
      <c r="M1" s="913"/>
      <c r="N1" s="85"/>
      <c r="O1" s="85"/>
      <c r="P1" s="85"/>
      <c r="Q1" s="920" t="s">
        <v>1</v>
      </c>
      <c r="R1" s="920"/>
      <c r="S1" s="920"/>
      <c r="T1" s="921"/>
    </row>
    <row r="2" spans="1:26" ht="30.75" customHeight="1" thickBot="1">
      <c r="A2" s="2269">
        <f>'UC MP Urdu'!C3</f>
        <v>45785</v>
      </c>
      <c r="B2" s="967"/>
      <c r="C2" s="967"/>
      <c r="D2" s="967"/>
      <c r="E2" s="1117" t="s">
        <v>2</v>
      </c>
      <c r="F2" s="1117"/>
      <c r="G2" s="1"/>
      <c r="H2" s="914"/>
      <c r="I2" s="914"/>
      <c r="J2" s="914"/>
      <c r="K2" s="914"/>
      <c r="L2" s="914"/>
      <c r="M2" s="914"/>
      <c r="N2" s="1"/>
      <c r="Q2" s="922"/>
      <c r="R2" s="922"/>
      <c r="S2" s="922"/>
      <c r="T2" s="923"/>
    </row>
    <row r="3" spans="1:26" ht="36.75" thickBot="1">
      <c r="A3" s="86"/>
      <c r="C3" s="6"/>
      <c r="D3" s="6"/>
      <c r="E3" s="6"/>
      <c r="F3" s="6"/>
      <c r="G3" s="6"/>
      <c r="H3" s="3"/>
      <c r="I3" s="3"/>
      <c r="J3" s="3"/>
      <c r="K3" s="3"/>
      <c r="L3" s="157"/>
      <c r="M3" s="157"/>
      <c r="N3" s="1"/>
      <c r="O3" s="1"/>
      <c r="P3" s="1"/>
      <c r="T3" s="87"/>
    </row>
    <row r="4" spans="1:26" ht="85.5" customHeight="1" thickBot="1">
      <c r="A4" s="2270" t="str">
        <f>'UC MP Urdu'!A5:D5</f>
        <v>یونین کونسل:ــــــــ56دورانہ لنگانہ Cـــ</v>
      </c>
      <c r="B4" s="1119"/>
      <c r="C4" s="1119"/>
      <c r="D4" s="1119"/>
      <c r="E4" s="1119" t="str">
        <f>'UC MP Urdu'!E5:J5</f>
        <v>تحصیل/تعلقہ/ٹاؤن:ــــــــملتان   رورل</v>
      </c>
      <c r="F4" s="1119"/>
      <c r="G4" s="1119"/>
      <c r="H4" s="1119"/>
      <c r="I4" s="1119"/>
      <c r="J4" s="1119"/>
      <c r="K4" s="1119" t="str">
        <f>'UC MP Urdu'!K5:N5</f>
        <v>ضلع / ایجنسی:ــــــــملتان</v>
      </c>
      <c r="L4" s="1119"/>
      <c r="M4" s="1119"/>
      <c r="N4" s="1120"/>
      <c r="O4" s="110" t="str">
        <f>'UC MP Urdu'!O5</f>
        <v>مہم کا نام : SNID 1 Sep to 4 Sep 2025</v>
      </c>
      <c r="P4" s="32"/>
      <c r="Q4" s="32"/>
      <c r="R4" s="32"/>
      <c r="S4" s="32"/>
      <c r="T4" s="154"/>
    </row>
    <row r="5" spans="1:26" s="5" customFormat="1" ht="70.5" customHeight="1" thickBot="1">
      <c r="A5" s="2264" t="str">
        <f>'UC MP Urdu'!A6:D6</f>
        <v xml:space="preserve">    ویکسینیٹر کا نام:ــــسعید حسینـــ</v>
      </c>
      <c r="B5" s="1122"/>
      <c r="C5" s="1122"/>
      <c r="D5" s="1122"/>
      <c r="E5" s="1123" t="s">
        <v>1110</v>
      </c>
      <c r="F5" s="1123"/>
      <c r="G5" s="1123"/>
      <c r="H5" s="1123"/>
      <c r="I5" s="1123"/>
      <c r="J5" s="1123"/>
      <c r="K5" s="1123"/>
      <c r="L5" s="1123"/>
      <c r="M5" s="1123"/>
      <c r="N5" s="1122" t="s">
        <v>1111</v>
      </c>
      <c r="O5" s="1122"/>
      <c r="P5" s="1122"/>
      <c r="Q5" s="1122"/>
      <c r="R5" s="1122"/>
      <c r="S5" s="1122"/>
      <c r="T5" s="2265"/>
    </row>
    <row r="6" spans="1:26" ht="30" customHeight="1" thickTop="1" thickBot="1">
      <c r="A6" s="1150" t="s">
        <v>327</v>
      </c>
      <c r="B6" s="1151"/>
      <c r="C6" s="1151"/>
      <c r="D6" s="1151"/>
      <c r="E6" s="1151"/>
      <c r="F6" s="1151"/>
      <c r="G6" s="1151"/>
      <c r="H6" s="1151"/>
      <c r="I6" s="1151"/>
      <c r="J6" s="1151"/>
      <c r="K6" s="1151"/>
      <c r="L6" s="1151"/>
      <c r="M6" s="1151"/>
      <c r="N6" s="1151"/>
      <c r="O6" s="1151"/>
      <c r="P6" s="1151"/>
      <c r="Q6" s="1151"/>
      <c r="R6" s="1151"/>
      <c r="S6" s="1151"/>
      <c r="T6" s="1152"/>
    </row>
    <row r="7" spans="1:26" ht="30" customHeight="1" thickBot="1">
      <c r="A7" s="1128">
        <f>SUM(C7:D8,H7,K7)</f>
        <v>632</v>
      </c>
      <c r="B7" s="1129" t="s">
        <v>70</v>
      </c>
      <c r="C7" s="1153">
        <f>C10</f>
        <v>0</v>
      </c>
      <c r="D7" s="1154"/>
      <c r="E7" s="1153" t="s">
        <v>328</v>
      </c>
      <c r="F7" s="1155"/>
      <c r="G7" s="1154"/>
      <c r="H7" s="1156">
        <f>H10</f>
        <v>42</v>
      </c>
      <c r="I7" s="1158" t="s">
        <v>69</v>
      </c>
      <c r="J7" s="1159"/>
      <c r="K7" s="1156">
        <f>K10</f>
        <v>590</v>
      </c>
      <c r="L7" s="1156" t="s">
        <v>118</v>
      </c>
      <c r="M7" s="1153">
        <f>M10</f>
        <v>109</v>
      </c>
      <c r="N7" s="1154"/>
      <c r="O7" s="1153" t="s">
        <v>116</v>
      </c>
      <c r="P7" s="1154"/>
      <c r="Q7" s="1156" t="s">
        <v>61</v>
      </c>
      <c r="R7" s="1158">
        <f>R10</f>
        <v>1066</v>
      </c>
      <c r="S7" s="1159"/>
      <c r="T7" s="1162" t="s">
        <v>43</v>
      </c>
    </row>
    <row r="8" spans="1:26" ht="30" customHeight="1" thickBot="1">
      <c r="A8" s="945"/>
      <c r="B8" s="1130"/>
      <c r="C8" s="1164">
        <f>C11</f>
        <v>0</v>
      </c>
      <c r="D8" s="1165"/>
      <c r="E8" s="1153" t="s">
        <v>329</v>
      </c>
      <c r="F8" s="1155"/>
      <c r="G8" s="1154"/>
      <c r="H8" s="1157"/>
      <c r="I8" s="1160"/>
      <c r="J8" s="1161"/>
      <c r="K8" s="1157"/>
      <c r="L8" s="1157"/>
      <c r="M8" s="1166">
        <f>M11</f>
        <v>481</v>
      </c>
      <c r="N8" s="1165"/>
      <c r="O8" s="1164" t="s">
        <v>117</v>
      </c>
      <c r="P8" s="1165"/>
      <c r="Q8" s="1157"/>
      <c r="R8" s="1160"/>
      <c r="S8" s="1161"/>
      <c r="T8" s="1163"/>
    </row>
    <row r="9" spans="1:26" ht="37.5" customHeight="1" thickBot="1">
      <c r="A9" s="2266" t="s">
        <v>119</v>
      </c>
      <c r="B9" s="1126"/>
      <c r="C9" s="1126"/>
      <c r="D9" s="1126"/>
      <c r="E9" s="1126"/>
      <c r="F9" s="1126"/>
      <c r="G9" s="1126"/>
      <c r="H9" s="1126"/>
      <c r="I9" s="1126"/>
      <c r="J9" s="1126"/>
      <c r="K9" s="1126"/>
      <c r="L9" s="1126"/>
      <c r="M9" s="1126"/>
      <c r="N9" s="1126"/>
      <c r="O9" s="1126"/>
      <c r="P9" s="1126"/>
      <c r="Q9" s="1126"/>
      <c r="R9" s="1126"/>
      <c r="S9" s="1126"/>
      <c r="T9" s="2267"/>
    </row>
    <row r="10" spans="1:26" ht="30.6" customHeight="1">
      <c r="A10" s="1128">
        <f>SUM(C11:D11,H10,K10)</f>
        <v>632</v>
      </c>
      <c r="B10" s="1129" t="s">
        <v>70</v>
      </c>
      <c r="C10" s="2271">
        <v>0</v>
      </c>
      <c r="D10" s="2272"/>
      <c r="E10" s="903" t="s">
        <v>120</v>
      </c>
      <c r="F10" s="903"/>
      <c r="G10" s="903"/>
      <c r="H10" s="903">
        <v>42</v>
      </c>
      <c r="I10" s="903" t="s">
        <v>69</v>
      </c>
      <c r="J10" s="903"/>
      <c r="K10" s="903">
        <f>SUM(M10:N11)</f>
        <v>590</v>
      </c>
      <c r="L10" s="903" t="s">
        <v>118</v>
      </c>
      <c r="M10" s="903">
        <v>109</v>
      </c>
      <c r="N10" s="903"/>
      <c r="O10" s="903" t="s">
        <v>116</v>
      </c>
      <c r="P10" s="903"/>
      <c r="Q10" s="903" t="s">
        <v>61</v>
      </c>
      <c r="R10" s="908">
        <v>1066</v>
      </c>
      <c r="S10" s="903"/>
      <c r="T10" s="929" t="s">
        <v>143</v>
      </c>
      <c r="V10">
        <v>357</v>
      </c>
      <c r="W10">
        <v>22</v>
      </c>
      <c r="X10">
        <v>2</v>
      </c>
      <c r="Y10">
        <v>91</v>
      </c>
      <c r="Z10">
        <v>43</v>
      </c>
    </row>
    <row r="11" spans="1:26" ht="30.6" customHeight="1" thickBot="1">
      <c r="A11" s="945"/>
      <c r="B11" s="1130"/>
      <c r="C11" s="2268">
        <v>0</v>
      </c>
      <c r="D11" s="2268"/>
      <c r="E11" s="901" t="s">
        <v>121</v>
      </c>
      <c r="F11" s="901"/>
      <c r="G11" s="901"/>
      <c r="H11" s="901"/>
      <c r="I11" s="901"/>
      <c r="J11" s="901"/>
      <c r="K11" s="901"/>
      <c r="L11" s="901"/>
      <c r="M11" s="1133">
        <v>481</v>
      </c>
      <c r="N11" s="901"/>
      <c r="O11" s="901" t="s">
        <v>117</v>
      </c>
      <c r="P11" s="901"/>
      <c r="Q11" s="901"/>
      <c r="R11" s="901"/>
      <c r="S11" s="901"/>
      <c r="T11" s="930"/>
      <c r="V11">
        <v>352</v>
      </c>
      <c r="W11">
        <v>30</v>
      </c>
      <c r="X11">
        <v>3</v>
      </c>
      <c r="Y11">
        <v>129</v>
      </c>
      <c r="Z11">
        <v>45</v>
      </c>
    </row>
    <row r="12" spans="1:26" ht="45" customHeight="1" thickTop="1" thickBot="1">
      <c r="A12" s="1146" t="s">
        <v>54</v>
      </c>
      <c r="B12" s="1145"/>
      <c r="C12" s="1147" t="s">
        <v>330</v>
      </c>
      <c r="D12" s="1148"/>
      <c r="E12" s="1149"/>
      <c r="F12" s="1147" t="s">
        <v>331</v>
      </c>
      <c r="G12" s="1149"/>
      <c r="H12" s="407" t="s">
        <v>332</v>
      </c>
      <c r="I12" s="1134">
        <v>3</v>
      </c>
      <c r="J12" s="1134"/>
      <c r="K12" s="896" t="s">
        <v>9</v>
      </c>
      <c r="L12" s="896"/>
      <c r="M12" s="896"/>
      <c r="N12" s="78" t="s">
        <v>138</v>
      </c>
      <c r="O12" s="897" t="s">
        <v>153</v>
      </c>
      <c r="P12" s="897"/>
      <c r="Q12" s="78" t="s">
        <v>154</v>
      </c>
      <c r="R12" s="1134">
        <v>5</v>
      </c>
      <c r="S12" s="1134"/>
      <c r="T12" s="79" t="s">
        <v>8</v>
      </c>
      <c r="V12">
        <v>357</v>
      </c>
      <c r="W12">
        <v>45</v>
      </c>
      <c r="X12">
        <v>7</v>
      </c>
      <c r="Y12">
        <v>124</v>
      </c>
      <c r="Z12">
        <v>49</v>
      </c>
    </row>
    <row r="13" spans="1:26" ht="63" customHeight="1" thickBot="1">
      <c r="A13" s="408" t="s">
        <v>25</v>
      </c>
      <c r="B13" s="408" t="s">
        <v>417</v>
      </c>
      <c r="C13" s="133"/>
      <c r="D13" s="135">
        <v>11</v>
      </c>
      <c r="E13" s="891" t="s">
        <v>6</v>
      </c>
      <c r="F13" s="891"/>
      <c r="G13" s="97">
        <v>6</v>
      </c>
      <c r="H13" s="81" t="s">
        <v>3</v>
      </c>
      <c r="I13" s="117">
        <v>75</v>
      </c>
      <c r="J13" s="900" t="s">
        <v>16</v>
      </c>
      <c r="K13" s="900"/>
      <c r="L13" s="117">
        <v>11</v>
      </c>
      <c r="M13" s="117" t="s">
        <v>4</v>
      </c>
      <c r="N13" s="83">
        <v>5</v>
      </c>
      <c r="O13" s="117" t="s">
        <v>5</v>
      </c>
      <c r="P13" s="117">
        <v>5</v>
      </c>
      <c r="Q13" s="81" t="s">
        <v>7</v>
      </c>
      <c r="R13" s="1135">
        <f>SUM(A10*1.11)</f>
        <v>701.5200000000001</v>
      </c>
      <c r="S13" s="1135"/>
      <c r="T13" s="82" t="s">
        <v>147</v>
      </c>
    </row>
    <row r="14" spans="1:26" ht="15.6" customHeight="1" thickBot="1">
      <c r="A14" s="89"/>
      <c r="B14" s="28"/>
      <c r="C14" s="30"/>
      <c r="D14" s="6"/>
      <c r="E14" s="35"/>
      <c r="F14" s="35"/>
      <c r="H14" s="6"/>
      <c r="I14" s="6"/>
      <c r="J14" s="30"/>
      <c r="K14" s="30"/>
      <c r="L14" s="6"/>
      <c r="M14" s="6"/>
      <c r="O14" s="6"/>
      <c r="P14" s="6"/>
      <c r="Q14" s="6"/>
      <c r="R14" s="35"/>
      <c r="S14" s="35"/>
      <c r="T14" s="26"/>
    </row>
    <row r="15" spans="1:26" ht="27.95" customHeight="1" thickBot="1">
      <c r="A15" s="958" t="s">
        <v>17</v>
      </c>
      <c r="B15" s="958"/>
      <c r="C15" s="958"/>
      <c r="D15" s="958"/>
      <c r="E15" s="958"/>
      <c r="I15" s="6"/>
      <c r="J15" s="6"/>
      <c r="K15" s="959" t="s">
        <v>122</v>
      </c>
      <c r="L15" s="960"/>
      <c r="M15" s="960"/>
      <c r="N15" s="960"/>
      <c r="O15" s="961"/>
      <c r="P15" s="6"/>
      <c r="Q15" s="6"/>
      <c r="R15" s="959" t="s">
        <v>10</v>
      </c>
      <c r="S15" s="960"/>
      <c r="T15" s="961"/>
    </row>
    <row r="16" spans="1:26" ht="27.95" customHeight="1" thickBot="1">
      <c r="A16" s="958"/>
      <c r="B16" s="958"/>
      <c r="C16" s="958"/>
      <c r="D16" s="958"/>
      <c r="E16" s="958"/>
      <c r="I16" s="6"/>
      <c r="J16" s="6"/>
      <c r="K16" s="962"/>
      <c r="L16" s="963"/>
      <c r="M16" s="963"/>
      <c r="N16" s="963"/>
      <c r="O16" s="964"/>
      <c r="P16" s="6"/>
      <c r="Q16" s="6"/>
      <c r="R16" s="959"/>
      <c r="S16" s="960"/>
      <c r="T16" s="961"/>
    </row>
    <row r="17" spans="1:20" ht="68.45" customHeight="1" thickBot="1">
      <c r="A17" s="72">
        <f>SUM('Operational Plan'!B102)</f>
        <v>25</v>
      </c>
      <c r="B17" s="948" t="s">
        <v>18</v>
      </c>
      <c r="C17" s="948"/>
      <c r="D17" s="948"/>
      <c r="E17" s="948"/>
      <c r="I17" s="6"/>
      <c r="J17" s="6"/>
      <c r="K17" s="608">
        <v>0</v>
      </c>
      <c r="L17" s="950" t="s">
        <v>115</v>
      </c>
      <c r="M17" s="950"/>
      <c r="N17" s="950"/>
      <c r="O17" s="950"/>
      <c r="P17" s="6"/>
      <c r="Q17" s="6"/>
      <c r="R17" s="1137">
        <v>0</v>
      </c>
      <c r="S17" s="1138"/>
      <c r="T17" s="7" t="s">
        <v>11</v>
      </c>
    </row>
    <row r="18" spans="1:20" ht="68.45" customHeight="1" thickBot="1">
      <c r="A18" s="73">
        <v>0</v>
      </c>
      <c r="B18" s="948" t="s">
        <v>19</v>
      </c>
      <c r="C18" s="948"/>
      <c r="D18" s="948"/>
      <c r="E18" s="948"/>
      <c r="F18" s="25"/>
      <c r="G18" s="6"/>
      <c r="H18" s="6"/>
      <c r="I18" s="6"/>
      <c r="J18" s="6"/>
      <c r="K18" s="608">
        <v>3</v>
      </c>
      <c r="L18" s="950" t="s">
        <v>45</v>
      </c>
      <c r="M18" s="950"/>
      <c r="N18" s="950"/>
      <c r="O18" s="950"/>
      <c r="P18" s="6"/>
      <c r="Q18" s="6"/>
      <c r="R18" s="1137">
        <v>5</v>
      </c>
      <c r="S18" s="1138"/>
      <c r="T18" s="7" t="s">
        <v>13</v>
      </c>
    </row>
    <row r="19" spans="1:20" ht="68.45" customHeight="1" thickBot="1">
      <c r="A19" s="951" t="s">
        <v>123</v>
      </c>
      <c r="B19" s="952"/>
      <c r="C19" s="952"/>
      <c r="D19" s="952"/>
      <c r="E19" s="953"/>
      <c r="F19" s="25"/>
      <c r="G19" s="6"/>
      <c r="H19" s="6"/>
      <c r="I19" s="6"/>
      <c r="J19" s="6"/>
      <c r="K19" s="608">
        <v>8</v>
      </c>
      <c r="L19" s="950" t="s">
        <v>12</v>
      </c>
      <c r="M19" s="950"/>
      <c r="N19" s="950"/>
      <c r="O19" s="950"/>
      <c r="P19" s="6"/>
      <c r="Q19" s="6"/>
      <c r="R19" s="1137">
        <v>5</v>
      </c>
      <c r="S19" s="1138"/>
      <c r="T19" s="7" t="s">
        <v>14</v>
      </c>
    </row>
    <row r="20" spans="1:20" ht="58.15" customHeight="1" thickBot="1">
      <c r="A20" s="73">
        <v>0</v>
      </c>
      <c r="B20" s="948" t="s">
        <v>124</v>
      </c>
      <c r="C20" s="948"/>
      <c r="D20" s="948"/>
      <c r="E20" s="948"/>
      <c r="F20" s="25"/>
      <c r="G20" s="6"/>
      <c r="H20" s="6"/>
      <c r="I20" s="6"/>
      <c r="J20" s="6"/>
      <c r="K20" s="608">
        <v>0</v>
      </c>
      <c r="L20" s="950" t="s">
        <v>125</v>
      </c>
      <c r="M20" s="950"/>
      <c r="N20" s="950"/>
      <c r="O20" s="950"/>
      <c r="P20" s="6"/>
      <c r="R20" s="1137">
        <v>5</v>
      </c>
      <c r="S20" s="1138"/>
      <c r="T20" s="7" t="s">
        <v>126</v>
      </c>
    </row>
    <row r="21" spans="1:20" ht="75.75" customHeight="1" thickBot="1">
      <c r="A21" s="73">
        <v>0</v>
      </c>
      <c r="B21" s="948" t="s">
        <v>52</v>
      </c>
      <c r="C21" s="948"/>
      <c r="D21" s="948"/>
      <c r="E21" s="948"/>
      <c r="F21" s="949"/>
      <c r="G21" s="949"/>
      <c r="H21" s="949"/>
      <c r="I21" s="6"/>
      <c r="J21" s="26"/>
      <c r="K21" s="608">
        <v>8</v>
      </c>
      <c r="L21" s="957" t="s">
        <v>127</v>
      </c>
      <c r="M21" s="957"/>
      <c r="N21" s="957"/>
      <c r="O21" s="957"/>
      <c r="P21" s="25"/>
      <c r="R21" s="1139">
        <v>6</v>
      </c>
      <c r="S21" s="2263"/>
      <c r="T21" s="268" t="s">
        <v>238</v>
      </c>
    </row>
    <row r="22" spans="1:20" ht="19.899999999999999" customHeight="1" thickBot="1">
      <c r="A22" s="156"/>
      <c r="B22" s="28"/>
      <c r="C22" s="1"/>
      <c r="D22" s="1"/>
      <c r="E22" s="1"/>
      <c r="F22" s="1"/>
      <c r="G22" s="1"/>
      <c r="H22" s="1"/>
      <c r="I22" s="1"/>
      <c r="J22" s="1"/>
      <c r="K22" s="1"/>
      <c r="L22" s="1"/>
      <c r="M22" s="1"/>
      <c r="N22" s="1"/>
      <c r="O22" s="1"/>
      <c r="P22" s="1"/>
      <c r="Q22" s="1140"/>
      <c r="R22" s="1141"/>
      <c r="S22" s="1141"/>
      <c r="T22" s="2262"/>
    </row>
    <row r="23" spans="1:20" ht="27" customHeight="1">
      <c r="A23" s="939"/>
      <c r="B23" s="940"/>
      <c r="C23" s="940"/>
      <c r="D23" s="940"/>
      <c r="E23" s="940"/>
      <c r="F23" s="940"/>
      <c r="G23" s="940"/>
      <c r="H23" s="940"/>
      <c r="I23" s="940"/>
      <c r="J23" s="940"/>
      <c r="K23" s="941" t="s">
        <v>235</v>
      </c>
      <c r="L23" s="942"/>
      <c r="M23" s="942"/>
      <c r="N23" s="942"/>
      <c r="O23" s="942"/>
      <c r="P23" s="942"/>
      <c r="Q23" s="942"/>
      <c r="R23" s="942"/>
      <c r="S23" s="942"/>
      <c r="T23" s="943"/>
    </row>
    <row r="24" spans="1:20" ht="59.25" customHeight="1">
      <c r="A24" s="265"/>
      <c r="B24" s="264"/>
      <c r="C24" s="264"/>
      <c r="D24" s="264"/>
      <c r="E24" s="264"/>
      <c r="F24" s="264"/>
      <c r="G24" s="264"/>
      <c r="H24" s="264"/>
      <c r="I24" s="264"/>
      <c r="J24" s="264"/>
      <c r="K24" s="954" t="s">
        <v>236</v>
      </c>
      <c r="L24" s="955"/>
      <c r="M24" s="955"/>
      <c r="N24" s="955"/>
      <c r="O24" s="955"/>
      <c r="P24" s="955"/>
      <c r="Q24" s="955"/>
      <c r="R24" s="955"/>
      <c r="S24" s="955"/>
      <c r="T24" s="956"/>
    </row>
    <row r="25" spans="1:20" ht="39" customHeight="1" thickBot="1">
      <c r="A25" s="266"/>
      <c r="B25" s="267"/>
      <c r="C25" s="267"/>
      <c r="D25" s="267"/>
      <c r="E25" s="267"/>
      <c r="F25" s="267"/>
      <c r="G25" s="267"/>
      <c r="H25" s="267"/>
      <c r="I25" s="267"/>
      <c r="J25" s="267"/>
      <c r="K25" s="936" t="s">
        <v>237</v>
      </c>
      <c r="L25" s="937"/>
      <c r="M25" s="937"/>
      <c r="N25" s="937"/>
      <c r="O25" s="937"/>
      <c r="P25" s="937"/>
      <c r="Q25" s="937"/>
      <c r="R25" s="937"/>
      <c r="S25" s="937"/>
      <c r="T25" s="938"/>
    </row>
    <row r="26" spans="1:20" ht="75.599999999999994" customHeight="1">
      <c r="A26" s="968" t="s">
        <v>157</v>
      </c>
      <c r="B26" s="969"/>
      <c r="C26" s="969"/>
      <c r="D26" s="969"/>
      <c r="E26" s="1"/>
      <c r="F26" s="967" t="s">
        <v>44</v>
      </c>
      <c r="G26" s="967"/>
      <c r="H26" s="967"/>
      <c r="I26" s="967"/>
      <c r="J26" s="967"/>
      <c r="K26" s="967"/>
      <c r="N26" s="967" t="s">
        <v>158</v>
      </c>
      <c r="O26" s="967"/>
      <c r="P26" s="967"/>
      <c r="Q26" s="967"/>
      <c r="R26" s="967"/>
      <c r="S26" s="4"/>
      <c r="T26" s="142" t="s">
        <v>15</v>
      </c>
    </row>
    <row r="27" spans="1:20">
      <c r="A27" s="86"/>
      <c r="T27" s="87"/>
    </row>
    <row r="28" spans="1:20" ht="48" customHeight="1">
      <c r="A28" s="965" t="s">
        <v>159</v>
      </c>
      <c r="B28" s="966"/>
      <c r="C28" s="966"/>
      <c r="D28" s="966"/>
      <c r="E28" s="1"/>
      <c r="F28" s="967" t="s">
        <v>160</v>
      </c>
      <c r="G28" s="967"/>
      <c r="H28" s="967"/>
      <c r="I28" s="967"/>
      <c r="J28" s="967"/>
      <c r="K28" s="967"/>
      <c r="N28" s="967" t="s">
        <v>20</v>
      </c>
      <c r="O28" s="967"/>
      <c r="P28" s="967"/>
      <c r="Q28" s="967"/>
      <c r="R28" s="967"/>
      <c r="T28" s="87"/>
    </row>
    <row r="29" spans="1:20" ht="15.75" thickBot="1">
      <c r="A29" s="143"/>
      <c r="B29" s="144"/>
      <c r="C29" s="144"/>
      <c r="D29" s="144"/>
      <c r="E29" s="144"/>
      <c r="F29" s="144"/>
      <c r="G29" s="144"/>
      <c r="H29" s="144"/>
      <c r="I29" s="144"/>
      <c r="J29" s="144"/>
      <c r="K29" s="144"/>
      <c r="L29" s="144"/>
      <c r="M29" s="144"/>
      <c r="N29" s="144"/>
      <c r="O29" s="144"/>
      <c r="P29" s="144"/>
      <c r="Q29" s="144"/>
      <c r="R29" s="144"/>
      <c r="S29" s="144"/>
      <c r="T29" s="145"/>
    </row>
    <row r="52" spans="7:7">
      <c r="G52" t="s">
        <v>62</v>
      </c>
    </row>
  </sheetData>
  <mergeCells count="86">
    <mergeCell ref="Q7:Q8"/>
    <mergeCell ref="R7:S8"/>
    <mergeCell ref="B7:B8"/>
    <mergeCell ref="R10:S11"/>
    <mergeCell ref="I10:J11"/>
    <mergeCell ref="C10:D10"/>
    <mergeCell ref="O8:P8"/>
    <mergeCell ref="C7:D7"/>
    <mergeCell ref="E7:G7"/>
    <mergeCell ref="H7:H8"/>
    <mergeCell ref="I7:J8"/>
    <mergeCell ref="K7:K8"/>
    <mergeCell ref="L7:L8"/>
    <mergeCell ref="M7:N7"/>
    <mergeCell ref="O7:P7"/>
    <mergeCell ref="K24:T24"/>
    <mergeCell ref="K25:T25"/>
    <mergeCell ref="A28:D28"/>
    <mergeCell ref="F28:K28"/>
    <mergeCell ref="N28:R28"/>
    <mergeCell ref="A26:D26"/>
    <mergeCell ref="F26:K26"/>
    <mergeCell ref="N26:R26"/>
    <mergeCell ref="B17:E17"/>
    <mergeCell ref="L17:O17"/>
    <mergeCell ref="R17:S17"/>
    <mergeCell ref="B18:E18"/>
    <mergeCell ref="L18:O18"/>
    <mergeCell ref="R18:S18"/>
    <mergeCell ref="A19:E19"/>
    <mergeCell ref="L19:O19"/>
    <mergeCell ref="R19:S19"/>
    <mergeCell ref="Q1:T2"/>
    <mergeCell ref="A2:D2"/>
    <mergeCell ref="E2:F2"/>
    <mergeCell ref="A4:D4"/>
    <mergeCell ref="E4:J4"/>
    <mergeCell ref="K4:N4"/>
    <mergeCell ref="K10:K11"/>
    <mergeCell ref="L10:L11"/>
    <mergeCell ref="M10:N10"/>
    <mergeCell ref="O10:P10"/>
    <mergeCell ref="H1:M2"/>
    <mergeCell ref="A6:T6"/>
    <mergeCell ref="A7:A8"/>
    <mergeCell ref="A5:D5"/>
    <mergeCell ref="E5:M5"/>
    <mergeCell ref="N5:T5"/>
    <mergeCell ref="A9:T9"/>
    <mergeCell ref="A10:A11"/>
    <mergeCell ref="B10:B11"/>
    <mergeCell ref="C11:D11"/>
    <mergeCell ref="E10:G10"/>
    <mergeCell ref="T10:T11"/>
    <mergeCell ref="E11:G11"/>
    <mergeCell ref="M11:N11"/>
    <mergeCell ref="O11:P11"/>
    <mergeCell ref="T7:T8"/>
    <mergeCell ref="C8:D8"/>
    <mergeCell ref="E8:G8"/>
    <mergeCell ref="M8:N8"/>
    <mergeCell ref="E13:F13"/>
    <mergeCell ref="J13:K13"/>
    <mergeCell ref="R13:S13"/>
    <mergeCell ref="H10:H11"/>
    <mergeCell ref="A15:E16"/>
    <mergeCell ref="K15:O16"/>
    <mergeCell ref="R15:T16"/>
    <mergeCell ref="I12:J12"/>
    <mergeCell ref="K12:M12"/>
    <mergeCell ref="O12:P12"/>
    <mergeCell ref="Q10:Q11"/>
    <mergeCell ref="A12:B12"/>
    <mergeCell ref="C12:E12"/>
    <mergeCell ref="F12:G12"/>
    <mergeCell ref="R12:S12"/>
    <mergeCell ref="A23:J23"/>
    <mergeCell ref="K23:T23"/>
    <mergeCell ref="Q22:T22"/>
    <mergeCell ref="B20:E20"/>
    <mergeCell ref="L20:O20"/>
    <mergeCell ref="R20:S20"/>
    <mergeCell ref="B21:E21"/>
    <mergeCell ref="F21:H21"/>
    <mergeCell ref="L21:O21"/>
    <mergeCell ref="R21:S21"/>
  </mergeCells>
  <pageMargins left="0.16" right="0.16" top="0.23" bottom="0.16" header="0.3" footer="0.3"/>
  <pageSetup scale="47"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dimension ref="A1:AC102"/>
  <sheetViews>
    <sheetView view="pageBreakPreview" topLeftCell="A93" zoomScale="80" zoomScaleNormal="80" zoomScaleSheetLayoutView="80" workbookViewId="0">
      <selection activeCell="M102" sqref="M102"/>
    </sheetView>
  </sheetViews>
  <sheetFormatPr defaultColWidth="9.140625" defaultRowHeight="19.5"/>
  <cols>
    <col min="1" max="1" width="12.7109375" style="566" customWidth="1"/>
    <col min="2" max="2" width="8.28515625" style="604" customWidth="1"/>
    <col min="3" max="3" width="9" style="566" customWidth="1"/>
    <col min="4" max="4" width="5.140625" style="566" customWidth="1"/>
    <col min="5" max="5" width="4" style="566" customWidth="1"/>
    <col min="6" max="6" width="8.28515625" style="566" customWidth="1"/>
    <col min="7" max="8" width="4.28515625" style="566" customWidth="1"/>
    <col min="9" max="9" width="6.28515625" style="566" customWidth="1"/>
    <col min="10" max="10" width="3.85546875" style="566" customWidth="1"/>
    <col min="11" max="11" width="7.7109375" style="566" customWidth="1"/>
    <col min="12" max="12" width="10" style="566" customWidth="1"/>
    <col min="13" max="14" width="7.5703125" style="566" customWidth="1"/>
    <col min="15" max="15" width="12.28515625" style="566" customWidth="1"/>
    <col min="16" max="16" width="3.140625" style="566" customWidth="1"/>
    <col min="17" max="18" width="3.42578125" style="566" customWidth="1"/>
    <col min="19" max="19" width="4.85546875" style="566" customWidth="1"/>
    <col min="20" max="20" width="3.42578125" style="566" customWidth="1"/>
    <col min="21" max="21" width="5.5703125" style="566" customWidth="1"/>
    <col min="22" max="22" width="11" style="566" customWidth="1"/>
    <col min="23" max="23" width="5.28515625" style="566" customWidth="1"/>
    <col min="24" max="24" width="3.85546875" style="566" customWidth="1"/>
    <col min="25" max="25" width="6.5703125" style="566" customWidth="1"/>
    <col min="26" max="26" width="5.42578125" style="605" customWidth="1"/>
    <col min="27" max="27" width="5.7109375" style="566" customWidth="1"/>
    <col min="28" max="28" width="19.7109375" style="566" customWidth="1"/>
    <col min="29" max="29" width="6.28515625" style="606" customWidth="1"/>
    <col min="30" max="30" width="9.140625" style="566"/>
    <col min="31" max="31" width="10.140625" style="566" customWidth="1"/>
    <col min="32" max="16384" width="9.140625" style="566"/>
  </cols>
  <sheetData>
    <row r="1" spans="1:29" ht="26.45" customHeight="1">
      <c r="A1" s="2328" t="str">
        <f>'AIC Sheet Urdu 3'!O4</f>
        <v>مہم کا نام : SNID 1 Sep to 4 Sep 2025</v>
      </c>
      <c r="B1" s="2328"/>
      <c r="C1" s="2328"/>
      <c r="D1" s="2328"/>
      <c r="E1" s="2328"/>
      <c r="F1" s="2328"/>
      <c r="G1" s="2328"/>
      <c r="H1" s="2383"/>
      <c r="I1" s="2383"/>
      <c r="J1" s="2384" t="s">
        <v>33</v>
      </c>
      <c r="K1" s="2384"/>
      <c r="L1" s="2384"/>
      <c r="M1" s="2384"/>
      <c r="N1" s="2384"/>
      <c r="O1" s="2384"/>
      <c r="P1" s="2385"/>
      <c r="Q1" s="2333" t="s">
        <v>56</v>
      </c>
      <c r="R1" s="2334"/>
      <c r="S1" s="2334"/>
      <c r="T1" s="2334"/>
      <c r="U1" s="2334"/>
      <c r="V1" s="2334"/>
      <c r="W1" s="2334"/>
      <c r="X1" s="2334"/>
      <c r="Y1" s="2334"/>
      <c r="Z1" s="2334"/>
      <c r="AA1" s="2334"/>
      <c r="AB1" s="2334"/>
      <c r="AC1" s="2335"/>
    </row>
    <row r="2" spans="1:29" ht="18" customHeight="1" thickBot="1">
      <c r="A2" s="2329"/>
      <c r="B2" s="2329"/>
      <c r="C2" s="2329"/>
      <c r="D2" s="2329"/>
      <c r="E2" s="2329"/>
      <c r="F2" s="2329"/>
      <c r="G2" s="2329"/>
      <c r="H2" s="2330"/>
      <c r="I2" s="2330"/>
      <c r="J2" s="2331"/>
      <c r="K2" s="2331"/>
      <c r="L2" s="2331"/>
      <c r="M2" s="2331"/>
      <c r="N2" s="2331"/>
      <c r="O2" s="2331"/>
      <c r="P2" s="2332"/>
      <c r="Q2" s="2336"/>
      <c r="R2" s="2337"/>
      <c r="S2" s="2337"/>
      <c r="T2" s="2337"/>
      <c r="U2" s="2337"/>
      <c r="V2" s="2337"/>
      <c r="W2" s="2337"/>
      <c r="X2" s="2337"/>
      <c r="Y2" s="2337"/>
      <c r="Z2" s="2337"/>
      <c r="AA2" s="2337"/>
      <c r="AB2" s="2337"/>
      <c r="AC2" s="2338"/>
    </row>
    <row r="3" spans="1:29" ht="26.25" hidden="1" customHeight="1">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row>
    <row r="4" spans="1:29" ht="26.45" customHeight="1">
      <c r="A4" s="2298" t="s">
        <v>333</v>
      </c>
      <c r="B4" s="2301" t="s">
        <v>39</v>
      </c>
      <c r="C4" s="2386" t="s">
        <v>53</v>
      </c>
      <c r="D4" s="2389" t="s">
        <v>60</v>
      </c>
      <c r="E4" s="1997"/>
      <c r="F4" s="1997"/>
      <c r="G4" s="1997"/>
      <c r="H4" s="1997"/>
      <c r="I4" s="1997"/>
      <c r="J4" s="2390"/>
      <c r="K4" s="2393" t="s">
        <v>41</v>
      </c>
      <c r="L4" s="2396" t="s">
        <v>302</v>
      </c>
      <c r="M4" s="2413" t="s">
        <v>27</v>
      </c>
      <c r="N4" s="1996" t="s">
        <v>71</v>
      </c>
      <c r="O4" s="1997"/>
      <c r="P4" s="1997"/>
      <c r="Q4" s="1997"/>
      <c r="R4" s="1997"/>
      <c r="S4" s="1997"/>
      <c r="T4" s="1997"/>
      <c r="U4" s="1997"/>
      <c r="V4" s="1997"/>
      <c r="W4" s="1997"/>
      <c r="X4" s="1998"/>
      <c r="Y4" s="2311" t="s">
        <v>303</v>
      </c>
      <c r="Z4" s="2311" t="s">
        <v>35</v>
      </c>
      <c r="AA4" s="2326" t="s">
        <v>51</v>
      </c>
      <c r="AB4" s="2301" t="s">
        <v>50</v>
      </c>
      <c r="AC4" s="2313" t="s">
        <v>24</v>
      </c>
    </row>
    <row r="5" spans="1:29" ht="15.75" customHeight="1">
      <c r="A5" s="2299"/>
      <c r="B5" s="2302"/>
      <c r="C5" s="2387"/>
      <c r="D5" s="2391"/>
      <c r="E5" s="2000"/>
      <c r="F5" s="2000"/>
      <c r="G5" s="2000"/>
      <c r="H5" s="2000"/>
      <c r="I5" s="2000"/>
      <c r="J5" s="2392"/>
      <c r="K5" s="2394"/>
      <c r="L5" s="2397"/>
      <c r="M5" s="2414"/>
      <c r="N5" s="1999"/>
      <c r="O5" s="2000"/>
      <c r="P5" s="2000"/>
      <c r="Q5" s="2000"/>
      <c r="R5" s="2000"/>
      <c r="S5" s="2000"/>
      <c r="T5" s="2000"/>
      <c r="U5" s="2000"/>
      <c r="V5" s="2000"/>
      <c r="W5" s="2000"/>
      <c r="X5" s="2001"/>
      <c r="Y5" s="2226"/>
      <c r="Z5" s="2226"/>
      <c r="AA5" s="2227"/>
      <c r="AB5" s="2302"/>
      <c r="AC5" s="2314"/>
    </row>
    <row r="6" spans="1:29" ht="36" customHeight="1">
      <c r="A6" s="2299"/>
      <c r="B6" s="2302"/>
      <c r="C6" s="2387"/>
      <c r="D6" s="2399" t="s">
        <v>26</v>
      </c>
      <c r="E6" s="2400"/>
      <c r="F6" s="2403" t="s">
        <v>112</v>
      </c>
      <c r="G6" s="2404"/>
      <c r="H6" s="2405"/>
      <c r="I6" s="2406" t="s">
        <v>304</v>
      </c>
      <c r="J6" s="2407"/>
      <c r="K6" s="2394"/>
      <c r="L6" s="2397"/>
      <c r="M6" s="2414"/>
      <c r="N6" s="2339" t="s">
        <v>305</v>
      </c>
      <c r="O6" s="2410"/>
      <c r="P6" s="2410"/>
      <c r="Q6" s="2410"/>
      <c r="R6" s="2410"/>
      <c r="S6" s="2410"/>
      <c r="T6" s="2410"/>
      <c r="U6" s="2410"/>
      <c r="V6" s="2410"/>
      <c r="W6" s="2410"/>
      <c r="X6" s="1976"/>
      <c r="Y6" s="2226"/>
      <c r="Z6" s="2226"/>
      <c r="AA6" s="2227"/>
      <c r="AB6" s="2302"/>
      <c r="AC6" s="2314"/>
    </row>
    <row r="7" spans="1:29" ht="51.75" customHeight="1" thickBot="1">
      <c r="A7" s="2300"/>
      <c r="B7" s="2303"/>
      <c r="C7" s="2388"/>
      <c r="D7" s="2401"/>
      <c r="E7" s="2402"/>
      <c r="F7" s="568" t="s">
        <v>117</v>
      </c>
      <c r="G7" s="1967" t="s">
        <v>116</v>
      </c>
      <c r="H7" s="2412"/>
      <c r="I7" s="2408"/>
      <c r="J7" s="2409"/>
      <c r="K7" s="2395"/>
      <c r="L7" s="2398"/>
      <c r="M7" s="2415"/>
      <c r="N7" s="2288"/>
      <c r="O7" s="2411"/>
      <c r="P7" s="2411"/>
      <c r="Q7" s="2411"/>
      <c r="R7" s="2411"/>
      <c r="S7" s="2411"/>
      <c r="T7" s="2411"/>
      <c r="U7" s="2411"/>
      <c r="V7" s="2411"/>
      <c r="W7" s="2411"/>
      <c r="X7" s="2289"/>
      <c r="Y7" s="2312"/>
      <c r="Z7" s="2312"/>
      <c r="AA7" s="2327"/>
      <c r="AB7" s="2303"/>
      <c r="AC7" s="2315"/>
    </row>
    <row r="8" spans="1:29" ht="26.25" hidden="1" customHeight="1">
      <c r="A8" s="569"/>
      <c r="B8" s="569"/>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row>
    <row r="9" spans="1:29" ht="15.75" customHeight="1">
      <c r="A9" s="2371" t="s">
        <v>1019</v>
      </c>
      <c r="B9" s="2374">
        <v>3</v>
      </c>
      <c r="C9" s="2351">
        <f>D9</f>
        <v>31</v>
      </c>
      <c r="D9" s="2375">
        <f>F9+G9</f>
        <v>31</v>
      </c>
      <c r="E9" s="2376"/>
      <c r="F9" s="2374">
        <v>24</v>
      </c>
      <c r="G9" s="1996">
        <v>7</v>
      </c>
      <c r="H9" s="1998"/>
      <c r="I9" s="2375">
        <v>0</v>
      </c>
      <c r="J9" s="2376"/>
      <c r="K9" s="1995">
        <f>'Team 59  Hamlet '!D25</f>
        <v>73</v>
      </c>
      <c r="L9" s="1995" t="s">
        <v>1020</v>
      </c>
      <c r="M9" s="1995" t="s">
        <v>134</v>
      </c>
      <c r="N9" s="2053" t="str">
        <f>'Team 59  Hamlet '!O7</f>
        <v xml:space="preserve">گردیزی سٹریٹ ، مین قیصر آباد ، جھونپٹری والی گلی ، جھونپڑیاں ،   ماربل سٹریٹ ، باجوہ سٹریٹ,  ڈیرہ ، کمرشل ، ٹاور والی گلی ،   دفتر والی گلی ،  لنک گلی ، افتتاحی بورڈ والی گلی ،  لنک گلی 1،  لنک گلی 2،  اکیڈمی والی گلی ,  کلینک والی گلی ،          </v>
      </c>
      <c r="O9" s="2054"/>
      <c r="P9" s="2054"/>
      <c r="Q9" s="2054"/>
      <c r="R9" s="2054"/>
      <c r="S9" s="2054"/>
      <c r="T9" s="2054"/>
      <c r="U9" s="2054"/>
      <c r="V9" s="2054"/>
      <c r="W9" s="2054"/>
      <c r="X9" s="2055"/>
      <c r="Y9" s="2146" t="s">
        <v>700</v>
      </c>
      <c r="Z9" s="2095" t="s">
        <v>28</v>
      </c>
      <c r="AA9" s="2007" t="s">
        <v>34</v>
      </c>
      <c r="AB9" s="570" t="s">
        <v>1021</v>
      </c>
      <c r="AC9" s="2031">
        <v>59</v>
      </c>
    </row>
    <row r="10" spans="1:29" ht="84" customHeight="1">
      <c r="A10" s="2347"/>
      <c r="B10" s="2349"/>
      <c r="C10" s="2352"/>
      <c r="D10" s="1977"/>
      <c r="E10" s="1978"/>
      <c r="F10" s="2349"/>
      <c r="G10" s="2355"/>
      <c r="H10" s="2356"/>
      <c r="I10" s="1977"/>
      <c r="J10" s="1978"/>
      <c r="K10" s="1924"/>
      <c r="L10" s="1924"/>
      <c r="M10" s="1924"/>
      <c r="N10" s="2056"/>
      <c r="O10" s="2057"/>
      <c r="P10" s="2057"/>
      <c r="Q10" s="2057"/>
      <c r="R10" s="2057"/>
      <c r="S10" s="2057"/>
      <c r="T10" s="2057"/>
      <c r="U10" s="2057"/>
      <c r="V10" s="2057"/>
      <c r="W10" s="2057"/>
      <c r="X10" s="2058"/>
      <c r="Y10" s="2141"/>
      <c r="Z10" s="2091"/>
      <c r="AA10" s="2008"/>
      <c r="AB10" s="571" t="s">
        <v>1022</v>
      </c>
      <c r="AC10" s="2032"/>
    </row>
    <row r="11" spans="1:29" ht="66" customHeight="1" thickBot="1">
      <c r="A11" s="2372"/>
      <c r="B11" s="2373"/>
      <c r="C11" s="2353"/>
      <c r="D11" s="1979"/>
      <c r="E11" s="1980"/>
      <c r="F11" s="2373"/>
      <c r="G11" s="1999"/>
      <c r="H11" s="2001"/>
      <c r="I11" s="1979"/>
      <c r="J11" s="1980"/>
      <c r="K11" s="1982"/>
      <c r="L11" s="1982"/>
      <c r="M11" s="1982"/>
      <c r="N11" s="2082" t="s">
        <v>1020</v>
      </c>
      <c r="O11" s="2083"/>
      <c r="P11" s="2098" t="s">
        <v>1023</v>
      </c>
      <c r="Q11" s="2099"/>
      <c r="R11" s="2099"/>
      <c r="S11" s="2100"/>
      <c r="T11" s="2082" t="s">
        <v>1024</v>
      </c>
      <c r="U11" s="2083"/>
      <c r="V11" s="2090"/>
      <c r="W11" s="2098" t="s">
        <v>1025</v>
      </c>
      <c r="X11" s="2100"/>
      <c r="Y11" s="2141"/>
      <c r="Z11" s="2091"/>
      <c r="AA11" s="2009"/>
      <c r="AB11" s="572">
        <v>326.26801380000001</v>
      </c>
      <c r="AC11" s="2032"/>
    </row>
    <row r="12" spans="1:29" ht="43.5" customHeight="1" thickBot="1">
      <c r="A12" s="2273">
        <v>0</v>
      </c>
      <c r="B12" s="2275">
        <v>2</v>
      </c>
      <c r="C12" s="2351">
        <f>D12</f>
        <v>47</v>
      </c>
      <c r="D12" s="2375">
        <f>SUM(F12:I14:I14)</f>
        <v>47</v>
      </c>
      <c r="E12" s="2376"/>
      <c r="F12" s="2275">
        <v>30</v>
      </c>
      <c r="G12" s="1975">
        <v>7</v>
      </c>
      <c r="H12" s="2354"/>
      <c r="I12" s="609">
        <v>7</v>
      </c>
      <c r="J12" s="610" t="s">
        <v>1112</v>
      </c>
      <c r="K12" s="1923">
        <f>'Team 59  Hamlet '!K25</f>
        <v>68</v>
      </c>
      <c r="L12" s="1923" t="s">
        <v>1026</v>
      </c>
      <c r="M12" s="1923" t="s">
        <v>134</v>
      </c>
      <c r="N12" s="2053" t="str">
        <f>'Team 59  Hamlet '!O10</f>
        <v xml:space="preserve">تاج پبلک سکول والی گلی ، تاج پبلک سکول ،  ڈاکٹر ارتضی والی گلی ،  میتلا کریانہ سٹور والی گلی ،  مدرسہ ، مدرسے والی گلی ، لنک گلی ،                </v>
      </c>
      <c r="O12" s="2054"/>
      <c r="P12" s="2054"/>
      <c r="Q12" s="2054"/>
      <c r="R12" s="2054"/>
      <c r="S12" s="2054"/>
      <c r="T12" s="2054"/>
      <c r="U12" s="2054"/>
      <c r="V12" s="2054"/>
      <c r="W12" s="2054"/>
      <c r="X12" s="2055"/>
      <c r="Y12" s="2146" t="s">
        <v>700</v>
      </c>
      <c r="Z12" s="2091" t="s">
        <v>30</v>
      </c>
      <c r="AA12" s="2290" t="s">
        <v>1027</v>
      </c>
      <c r="AB12" s="2290"/>
      <c r="AC12" s="2032"/>
    </row>
    <row r="13" spans="1:29" ht="23.25" customHeight="1">
      <c r="A13" s="2347"/>
      <c r="B13" s="2349"/>
      <c r="C13" s="2352"/>
      <c r="D13" s="1977"/>
      <c r="E13" s="1978"/>
      <c r="F13" s="2349"/>
      <c r="G13" s="2355"/>
      <c r="H13" s="2356"/>
      <c r="I13" s="611">
        <v>3</v>
      </c>
      <c r="J13" s="612" t="s">
        <v>1113</v>
      </c>
      <c r="K13" s="1924"/>
      <c r="L13" s="1924"/>
      <c r="M13" s="1924"/>
      <c r="N13" s="2056"/>
      <c r="O13" s="2057"/>
      <c r="P13" s="2057"/>
      <c r="Q13" s="2057"/>
      <c r="R13" s="2057"/>
      <c r="S13" s="2057"/>
      <c r="T13" s="2057"/>
      <c r="U13" s="2057"/>
      <c r="V13" s="2057"/>
      <c r="W13" s="2057"/>
      <c r="X13" s="2058"/>
      <c r="Y13" s="2141"/>
      <c r="Z13" s="2091"/>
      <c r="AA13" s="1943" t="s">
        <v>34</v>
      </c>
      <c r="AB13" s="570"/>
      <c r="AC13" s="2032"/>
    </row>
    <row r="14" spans="1:29" ht="50.25" customHeight="1" thickBot="1">
      <c r="A14" s="2372"/>
      <c r="B14" s="2373"/>
      <c r="C14" s="2353"/>
      <c r="D14" s="1979"/>
      <c r="E14" s="1980"/>
      <c r="F14" s="2373"/>
      <c r="G14" s="1999"/>
      <c r="H14" s="2001"/>
      <c r="I14" s="613"/>
      <c r="J14" s="614"/>
      <c r="K14" s="1982"/>
      <c r="L14" s="1982"/>
      <c r="M14" s="1982"/>
      <c r="N14" s="2082" t="s">
        <v>1026</v>
      </c>
      <c r="O14" s="2083"/>
      <c r="P14" s="2098" t="s">
        <v>1023</v>
      </c>
      <c r="Q14" s="2099"/>
      <c r="R14" s="2099"/>
      <c r="S14" s="2100"/>
      <c r="V14" s="573" t="s">
        <v>1028</v>
      </c>
      <c r="W14" s="2098" t="s">
        <v>1025</v>
      </c>
      <c r="X14" s="2100"/>
      <c r="Y14" s="2141"/>
      <c r="Z14" s="2091"/>
      <c r="AA14" s="1944"/>
      <c r="AB14" s="571" t="s">
        <v>1029</v>
      </c>
      <c r="AC14" s="2032"/>
    </row>
    <row r="15" spans="1:29" ht="41.25" customHeight="1">
      <c r="A15" s="2273">
        <v>0</v>
      </c>
      <c r="B15" s="2275">
        <v>2</v>
      </c>
      <c r="C15" s="2351">
        <f>D15</f>
        <v>36</v>
      </c>
      <c r="D15" s="2375">
        <f>F15+G15</f>
        <v>36</v>
      </c>
      <c r="E15" s="2376"/>
      <c r="F15" s="2275">
        <v>27</v>
      </c>
      <c r="G15" s="1975">
        <v>9</v>
      </c>
      <c r="H15" s="2354"/>
      <c r="I15" s="1975">
        <v>0</v>
      </c>
      <c r="J15" s="2354"/>
      <c r="K15" s="1923">
        <f>'Team 59  Hamlet '!D46</f>
        <v>71</v>
      </c>
      <c r="L15" s="1923" t="s">
        <v>1030</v>
      </c>
      <c r="M15" s="1923" t="s">
        <v>134</v>
      </c>
      <c r="N15" s="2053" t="str">
        <f>'Team 59  Hamlet '!O28</f>
        <v xml:space="preserve">کریانہ سٹور والی گلی ، جنجوعہ ہاوس والی گلی ،  لنکس گلی 1،2،3،4 عسکری کالونی ,  گلی مسجد عبدالرحمن والی گلی ، مسجد عبدالرحمن  لنک گلی ،۔               </v>
      </c>
      <c r="O15" s="2054"/>
      <c r="P15" s="2054"/>
      <c r="Q15" s="2054"/>
      <c r="R15" s="2054"/>
      <c r="S15" s="2054"/>
      <c r="T15" s="2054"/>
      <c r="U15" s="2054"/>
      <c r="V15" s="2054"/>
      <c r="W15" s="2054"/>
      <c r="X15" s="2055"/>
      <c r="Y15" s="2141" t="s">
        <v>718</v>
      </c>
      <c r="Z15" s="2091" t="s">
        <v>31</v>
      </c>
      <c r="AA15" s="1945"/>
      <c r="AB15" s="572" t="s">
        <v>1031</v>
      </c>
      <c r="AC15" s="2032"/>
    </row>
    <row r="16" spans="1:29" ht="46.5" customHeight="1">
      <c r="A16" s="2347"/>
      <c r="B16" s="2349"/>
      <c r="C16" s="2352"/>
      <c r="D16" s="1977"/>
      <c r="E16" s="1978"/>
      <c r="F16" s="2349"/>
      <c r="G16" s="2355"/>
      <c r="H16" s="2356"/>
      <c r="I16" s="2355"/>
      <c r="J16" s="2356"/>
      <c r="K16" s="1924"/>
      <c r="L16" s="1924"/>
      <c r="M16" s="1924"/>
      <c r="N16" s="2056"/>
      <c r="O16" s="2057"/>
      <c r="P16" s="2057"/>
      <c r="Q16" s="2057"/>
      <c r="R16" s="2057"/>
      <c r="S16" s="2057"/>
      <c r="T16" s="2057"/>
      <c r="U16" s="2057"/>
      <c r="V16" s="2057"/>
      <c r="W16" s="2057"/>
      <c r="X16" s="2058"/>
      <c r="Y16" s="2141"/>
      <c r="Z16" s="2091"/>
      <c r="AA16" s="2340" t="s">
        <v>1032</v>
      </c>
      <c r="AB16" s="2340"/>
      <c r="AC16" s="2033"/>
    </row>
    <row r="17" spans="1:29" ht="57" customHeight="1" thickBot="1">
      <c r="A17" s="2348"/>
      <c r="B17" s="2350"/>
      <c r="C17" s="2353"/>
      <c r="D17" s="1979"/>
      <c r="E17" s="1980"/>
      <c r="F17" s="2350"/>
      <c r="G17" s="2357"/>
      <c r="H17" s="2358"/>
      <c r="I17" s="2357"/>
      <c r="J17" s="2358"/>
      <c r="K17" s="1925"/>
      <c r="L17" s="1925"/>
      <c r="M17" s="1925"/>
      <c r="N17" s="2082" t="s">
        <v>1030</v>
      </c>
      <c r="O17" s="2083"/>
      <c r="P17" s="2098" t="s">
        <v>1023</v>
      </c>
      <c r="Q17" s="2099"/>
      <c r="R17" s="2099"/>
      <c r="S17" s="2100"/>
      <c r="T17" s="2082" t="s">
        <v>1033</v>
      </c>
      <c r="U17" s="2083"/>
      <c r="V17" s="2090"/>
      <c r="W17" s="2098" t="s">
        <v>1025</v>
      </c>
      <c r="X17" s="2100"/>
      <c r="Y17" s="2141"/>
      <c r="Z17" s="2092"/>
      <c r="AA17" s="2444" t="s">
        <v>1034</v>
      </c>
      <c r="AB17" s="2445"/>
      <c r="AC17" s="2446"/>
    </row>
    <row r="18" spans="1:29" ht="43.5" customHeight="1" thickBot="1">
      <c r="A18" s="574">
        <v>2</v>
      </c>
      <c r="B18" s="575">
        <f>SUM(B9:B17)</f>
        <v>7</v>
      </c>
      <c r="C18" s="575">
        <f>SUM(C9:C17)</f>
        <v>114</v>
      </c>
      <c r="D18" s="2359">
        <f>D15+D12+D9</f>
        <v>114</v>
      </c>
      <c r="E18" s="2360"/>
      <c r="F18" s="575">
        <f>SUM(F9:F17)</f>
        <v>81</v>
      </c>
      <c r="G18" s="2361">
        <f>SUM(G9:H17)</f>
        <v>23</v>
      </c>
      <c r="H18" s="2362"/>
      <c r="I18" s="2361">
        <v>15</v>
      </c>
      <c r="J18" s="2362"/>
      <c r="K18" s="575">
        <f>SUM(K9:K17)</f>
        <v>212</v>
      </c>
      <c r="L18" s="2062" t="s">
        <v>1035</v>
      </c>
      <c r="M18" s="2063"/>
      <c r="N18" s="576" t="s">
        <v>1036</v>
      </c>
      <c r="O18" s="1908" t="s">
        <v>78</v>
      </c>
      <c r="P18" s="1909"/>
      <c r="Q18" s="2062">
        <v>15</v>
      </c>
      <c r="R18" s="2063"/>
      <c r="S18" s="1908" t="s">
        <v>77</v>
      </c>
      <c r="T18" s="1910"/>
      <c r="U18" s="1909"/>
      <c r="V18" s="577">
        <v>7</v>
      </c>
      <c r="W18" s="576" t="s">
        <v>76</v>
      </c>
      <c r="X18" s="577">
        <v>2</v>
      </c>
      <c r="Y18" s="576" t="s">
        <v>75</v>
      </c>
      <c r="Z18" s="577"/>
      <c r="AA18" s="2447"/>
      <c r="AB18" s="2448"/>
      <c r="AC18" s="2449"/>
    </row>
    <row r="19" spans="1:29" ht="67.5" customHeight="1">
      <c r="A19" s="1885" t="s">
        <v>695</v>
      </c>
      <c r="B19" s="1886"/>
      <c r="C19" s="1886"/>
      <c r="D19" s="1887" t="s">
        <v>696</v>
      </c>
      <c r="E19" s="1886"/>
      <c r="F19" s="1886"/>
      <c r="G19" s="1886"/>
      <c r="H19" s="1886"/>
      <c r="I19" s="1886"/>
      <c r="J19" s="1886"/>
      <c r="K19" s="1886"/>
      <c r="L19" s="1887" t="s">
        <v>697</v>
      </c>
      <c r="M19" s="1886"/>
      <c r="N19" s="1886"/>
      <c r="O19" s="1886"/>
      <c r="P19" s="1886"/>
      <c r="Q19" s="1886"/>
      <c r="R19" s="1886"/>
      <c r="S19" s="1886"/>
      <c r="T19" s="1886"/>
      <c r="U19" s="1886"/>
      <c r="V19" s="1886"/>
      <c r="W19" s="1887" t="s">
        <v>698</v>
      </c>
      <c r="X19" s="1886"/>
      <c r="Y19" s="1886"/>
      <c r="Z19" s="1886"/>
      <c r="AA19" s="1886"/>
      <c r="AB19" s="1886"/>
      <c r="AC19" s="1888"/>
    </row>
    <row r="20" spans="1:29" ht="108" customHeight="1" thickBot="1">
      <c r="A20" s="2279" t="s">
        <v>42</v>
      </c>
      <c r="B20" s="2280"/>
      <c r="C20" s="2280"/>
      <c r="D20" s="2280"/>
      <c r="E20" s="2280"/>
      <c r="F20" s="2280"/>
      <c r="G20" s="2280"/>
      <c r="H20" s="2280"/>
      <c r="I20" s="2280"/>
      <c r="J20" s="2280"/>
      <c r="K20" s="2280"/>
      <c r="L20" s="578"/>
      <c r="M20" s="578"/>
      <c r="N20" s="2281" t="s">
        <v>1037</v>
      </c>
      <c r="O20" s="2282"/>
      <c r="P20" s="2282"/>
      <c r="Q20" s="2282"/>
      <c r="R20" s="2282"/>
      <c r="S20" s="2282"/>
      <c r="T20" s="2282"/>
      <c r="U20" s="2282"/>
      <c r="V20" s="2282"/>
      <c r="W20" s="2282"/>
      <c r="X20" s="2282"/>
      <c r="Y20" s="2282"/>
      <c r="Z20" s="2282"/>
      <c r="AA20" s="2282"/>
      <c r="AB20" s="2282"/>
      <c r="AC20" s="2283"/>
    </row>
    <row r="21" spans="1:29" ht="19.5" customHeight="1">
      <c r="A21" s="2328" t="str">
        <f>A1</f>
        <v>مہم کا نام : SNID 1 Sep to 4 Sep 2025</v>
      </c>
      <c r="B21" s="2328"/>
      <c r="C21" s="2328"/>
      <c r="D21" s="2328"/>
      <c r="E21" s="2328"/>
      <c r="F21" s="2328"/>
      <c r="G21" s="2328"/>
      <c r="H21" s="2330"/>
      <c r="I21" s="2330"/>
      <c r="J21" s="2331" t="s">
        <v>33</v>
      </c>
      <c r="K21" s="2331"/>
      <c r="L21" s="2331"/>
      <c r="M21" s="2331"/>
      <c r="N21" s="2331"/>
      <c r="O21" s="2331"/>
      <c r="P21" s="2332"/>
      <c r="Q21" s="2333" t="s">
        <v>56</v>
      </c>
      <c r="R21" s="2334"/>
      <c r="S21" s="2334"/>
      <c r="T21" s="2334"/>
      <c r="U21" s="2334"/>
      <c r="V21" s="2334"/>
      <c r="W21" s="2334"/>
      <c r="X21" s="2334"/>
      <c r="Y21" s="2334"/>
      <c r="Z21" s="2334"/>
      <c r="AA21" s="2334"/>
      <c r="AB21" s="2334"/>
      <c r="AC21" s="2335"/>
    </row>
    <row r="22" spans="1:29" ht="23.25" customHeight="1" thickBot="1">
      <c r="A22" s="2329"/>
      <c r="B22" s="2329"/>
      <c r="C22" s="2329"/>
      <c r="D22" s="2329"/>
      <c r="E22" s="2329"/>
      <c r="F22" s="2329"/>
      <c r="G22" s="2329"/>
      <c r="H22" s="2330"/>
      <c r="I22" s="2330"/>
      <c r="J22" s="2331"/>
      <c r="K22" s="2331"/>
      <c r="L22" s="2331"/>
      <c r="M22" s="2331"/>
      <c r="N22" s="2331"/>
      <c r="O22" s="2331"/>
      <c r="P22" s="2332"/>
      <c r="Q22" s="2336"/>
      <c r="R22" s="2337"/>
      <c r="S22" s="2337"/>
      <c r="T22" s="2337"/>
      <c r="U22" s="2337"/>
      <c r="V22" s="2337"/>
      <c r="W22" s="2337"/>
      <c r="X22" s="2337"/>
      <c r="Y22" s="2337"/>
      <c r="Z22" s="2337"/>
      <c r="AA22" s="2337"/>
      <c r="AB22" s="2337"/>
      <c r="AC22" s="2338"/>
    </row>
    <row r="23" spans="1:29" ht="0.75" hidden="1" customHeight="1">
      <c r="A23" s="567"/>
      <c r="B23" s="567"/>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row>
    <row r="24" spans="1:29" ht="20.25" customHeight="1">
      <c r="A24" s="2298" t="s">
        <v>333</v>
      </c>
      <c r="B24" s="2301" t="s">
        <v>39</v>
      </c>
      <c r="C24" s="2386" t="s">
        <v>53</v>
      </c>
      <c r="D24" s="2389" t="s">
        <v>60</v>
      </c>
      <c r="E24" s="1997"/>
      <c r="F24" s="1997"/>
      <c r="G24" s="1997"/>
      <c r="H24" s="1997"/>
      <c r="I24" s="1997"/>
      <c r="J24" s="2390"/>
      <c r="K24" s="2393" t="s">
        <v>41</v>
      </c>
      <c r="L24" s="2396" t="s">
        <v>302</v>
      </c>
      <c r="M24" s="2413" t="s">
        <v>27</v>
      </c>
      <c r="N24" s="1996" t="s">
        <v>71</v>
      </c>
      <c r="O24" s="1997"/>
      <c r="P24" s="1997"/>
      <c r="Q24" s="1997"/>
      <c r="R24" s="1997"/>
      <c r="S24" s="1997"/>
      <c r="T24" s="1997"/>
      <c r="U24" s="1997"/>
      <c r="V24" s="1997"/>
      <c r="W24" s="1997"/>
      <c r="X24" s="1998"/>
      <c r="Y24" s="2435" t="s">
        <v>303</v>
      </c>
      <c r="Z24" s="2438" t="s">
        <v>35</v>
      </c>
      <c r="AA24" s="2441" t="s">
        <v>51</v>
      </c>
      <c r="AB24" s="2301" t="s">
        <v>50</v>
      </c>
      <c r="AC24" s="2386" t="s">
        <v>24</v>
      </c>
    </row>
    <row r="25" spans="1:29" ht="19.5" customHeight="1">
      <c r="A25" s="2299"/>
      <c r="B25" s="2302"/>
      <c r="C25" s="2387"/>
      <c r="D25" s="2391"/>
      <c r="E25" s="2000"/>
      <c r="F25" s="2000"/>
      <c r="G25" s="2000"/>
      <c r="H25" s="2000"/>
      <c r="I25" s="2000"/>
      <c r="J25" s="2392"/>
      <c r="K25" s="2394"/>
      <c r="L25" s="2397"/>
      <c r="M25" s="2414"/>
      <c r="N25" s="1999"/>
      <c r="O25" s="2000"/>
      <c r="P25" s="2000"/>
      <c r="Q25" s="2000"/>
      <c r="R25" s="2000"/>
      <c r="S25" s="2000"/>
      <c r="T25" s="2000"/>
      <c r="U25" s="2000"/>
      <c r="V25" s="2000"/>
      <c r="W25" s="2000"/>
      <c r="X25" s="2001"/>
      <c r="Y25" s="2436"/>
      <c r="Z25" s="2439"/>
      <c r="AA25" s="2442"/>
      <c r="AB25" s="2302"/>
      <c r="AC25" s="2387"/>
    </row>
    <row r="26" spans="1:29" ht="35.25" customHeight="1">
      <c r="A26" s="2299"/>
      <c r="B26" s="2302"/>
      <c r="C26" s="2387"/>
      <c r="D26" s="2399" t="s">
        <v>26</v>
      </c>
      <c r="E26" s="2400"/>
      <c r="F26" s="2403" t="s">
        <v>112</v>
      </c>
      <c r="G26" s="2404"/>
      <c r="H26" s="2405"/>
      <c r="I26" s="2406" t="s">
        <v>304</v>
      </c>
      <c r="J26" s="2407"/>
      <c r="K26" s="2394"/>
      <c r="L26" s="2397"/>
      <c r="M26" s="2414"/>
      <c r="N26" s="2339" t="s">
        <v>305</v>
      </c>
      <c r="O26" s="2410"/>
      <c r="P26" s="2410"/>
      <c r="Q26" s="2410"/>
      <c r="R26" s="2410"/>
      <c r="S26" s="2410"/>
      <c r="T26" s="2410"/>
      <c r="U26" s="2410"/>
      <c r="V26" s="2410"/>
      <c r="W26" s="2410"/>
      <c r="X26" s="1976"/>
      <c r="Y26" s="2436"/>
      <c r="Z26" s="2439"/>
      <c r="AA26" s="2442"/>
      <c r="AB26" s="2302"/>
      <c r="AC26" s="2387"/>
    </row>
    <row r="27" spans="1:29" ht="61.5" customHeight="1" thickBot="1">
      <c r="A27" s="2300"/>
      <c r="B27" s="2303"/>
      <c r="C27" s="2388"/>
      <c r="D27" s="2401"/>
      <c r="E27" s="2402"/>
      <c r="F27" s="568" t="s">
        <v>117</v>
      </c>
      <c r="G27" s="1967" t="s">
        <v>116</v>
      </c>
      <c r="H27" s="2412"/>
      <c r="I27" s="2408"/>
      <c r="J27" s="2409"/>
      <c r="K27" s="2395"/>
      <c r="L27" s="2398"/>
      <c r="M27" s="2415"/>
      <c r="N27" s="2288"/>
      <c r="O27" s="2411"/>
      <c r="P27" s="2411"/>
      <c r="Q27" s="2411"/>
      <c r="R27" s="2411"/>
      <c r="S27" s="2411"/>
      <c r="T27" s="2411"/>
      <c r="U27" s="2411"/>
      <c r="V27" s="2411"/>
      <c r="W27" s="2411"/>
      <c r="X27" s="2289"/>
      <c r="Y27" s="2437"/>
      <c r="Z27" s="2440"/>
      <c r="AA27" s="2443"/>
      <c r="AB27" s="2303"/>
      <c r="AC27" s="2388"/>
    </row>
    <row r="28" spans="1:29" ht="38.25" customHeight="1">
      <c r="A28" s="2371">
        <v>0</v>
      </c>
      <c r="B28" s="2374">
        <v>1</v>
      </c>
      <c r="C28" s="2351">
        <f>D28</f>
        <v>37</v>
      </c>
      <c r="D28" s="2375">
        <f>F28++G28</f>
        <v>37</v>
      </c>
      <c r="E28" s="2376"/>
      <c r="F28" s="2374">
        <v>32</v>
      </c>
      <c r="G28" s="1996">
        <v>5</v>
      </c>
      <c r="H28" s="1998"/>
      <c r="I28" s="2377">
        <v>0</v>
      </c>
      <c r="J28" s="2378"/>
      <c r="K28" s="1995">
        <f>'Team 60 Hamlet'!D25</f>
        <v>71</v>
      </c>
      <c r="L28" s="1995" t="s">
        <v>1038</v>
      </c>
      <c r="M28" s="1995" t="s">
        <v>134</v>
      </c>
      <c r="N28" s="1983" t="str">
        <f>'Team 60 Hamlet'!O7</f>
        <v xml:space="preserve">مین عسکری کالونی ، لنک گلی ،  دفتر والی گلی ,  خالد والی گلی ،  مین ایم اے جناح روڈ ،  ریاض ہاوس والی گلی ،   گلشن جبین سڑیٹ،  مین ڈاکٹر انیلہ  سٹریٹ ۔             </v>
      </c>
      <c r="O28" s="1984"/>
      <c r="P28" s="1984"/>
      <c r="Q28" s="1984"/>
      <c r="R28" s="1984"/>
      <c r="S28" s="1984"/>
      <c r="T28" s="1984"/>
      <c r="U28" s="1984"/>
      <c r="V28" s="1984"/>
      <c r="W28" s="1984"/>
      <c r="X28" s="1985"/>
      <c r="Y28" s="2427" t="s">
        <v>731</v>
      </c>
      <c r="Z28" s="2037" t="s">
        <v>28</v>
      </c>
      <c r="AA28" s="2047" t="s">
        <v>34</v>
      </c>
      <c r="AB28" s="579" t="s">
        <v>1039</v>
      </c>
      <c r="AC28" s="2031">
        <v>60</v>
      </c>
    </row>
    <row r="29" spans="1:29" ht="45.75" customHeight="1">
      <c r="A29" s="2347"/>
      <c r="B29" s="2349"/>
      <c r="C29" s="2352"/>
      <c r="D29" s="1977"/>
      <c r="E29" s="1978"/>
      <c r="F29" s="2349"/>
      <c r="G29" s="2355"/>
      <c r="H29" s="2356"/>
      <c r="I29" s="2379"/>
      <c r="J29" s="2380"/>
      <c r="K29" s="1924"/>
      <c r="L29" s="1924"/>
      <c r="M29" s="1924"/>
      <c r="N29" s="1986"/>
      <c r="O29" s="1987"/>
      <c r="P29" s="1987"/>
      <c r="Q29" s="1987"/>
      <c r="R29" s="1987"/>
      <c r="S29" s="1987"/>
      <c r="T29" s="1987"/>
      <c r="U29" s="1987"/>
      <c r="V29" s="1987"/>
      <c r="W29" s="1987"/>
      <c r="X29" s="1988"/>
      <c r="Y29" s="2368"/>
      <c r="Z29" s="2022"/>
      <c r="AA29" s="2048"/>
      <c r="AB29" s="580" t="s">
        <v>1040</v>
      </c>
      <c r="AC29" s="2032"/>
    </row>
    <row r="30" spans="1:29" ht="73.5" customHeight="1" thickBot="1">
      <c r="A30" s="2348"/>
      <c r="B30" s="2350"/>
      <c r="C30" s="2421"/>
      <c r="D30" s="2288"/>
      <c r="E30" s="2289"/>
      <c r="F30" s="2350"/>
      <c r="G30" s="2357"/>
      <c r="H30" s="2358"/>
      <c r="I30" s="2433"/>
      <c r="J30" s="2434"/>
      <c r="K30" s="1925"/>
      <c r="L30" s="1925"/>
      <c r="M30" s="1925"/>
      <c r="N30" s="1953" t="s">
        <v>392</v>
      </c>
      <c r="O30" s="1954"/>
      <c r="P30" s="2098" t="s">
        <v>1023</v>
      </c>
      <c r="Q30" s="2099"/>
      <c r="R30" s="2099"/>
      <c r="S30" s="2100"/>
      <c r="T30" s="2428" t="s">
        <v>1041</v>
      </c>
      <c r="U30" s="2429"/>
      <c r="V30" s="2430"/>
      <c r="W30" s="2098" t="s">
        <v>1025</v>
      </c>
      <c r="X30" s="2100"/>
      <c r="Y30" s="2369"/>
      <c r="Z30" s="2023"/>
      <c r="AA30" s="2049"/>
      <c r="AB30" s="581" t="s">
        <v>1042</v>
      </c>
      <c r="AC30" s="2032"/>
    </row>
    <row r="31" spans="1:29" ht="65.25" customHeight="1" thickBot="1">
      <c r="A31" s="2371" t="s">
        <v>1043</v>
      </c>
      <c r="B31" s="2374">
        <v>0</v>
      </c>
      <c r="C31" s="2351">
        <f>D31</f>
        <v>57</v>
      </c>
      <c r="D31" s="2375">
        <v>57</v>
      </c>
      <c r="E31" s="2376"/>
      <c r="F31" s="2374">
        <v>44</v>
      </c>
      <c r="G31" s="1996">
        <v>2</v>
      </c>
      <c r="H31" s="1998"/>
      <c r="I31" s="2375" t="s">
        <v>1044</v>
      </c>
      <c r="J31" s="2376"/>
      <c r="K31" s="1995">
        <f>'Team 60 Hamlet'!K25</f>
        <v>69</v>
      </c>
      <c r="L31" s="1995" t="s">
        <v>1045</v>
      </c>
      <c r="M31" s="1995" t="s">
        <v>134</v>
      </c>
      <c r="N31" s="1983" t="str">
        <f>'Team 60 Hamlet'!O10</f>
        <v xml:space="preserve">عسکری سٹریٹ ، ایم اے جناح روڈ ، الخاق والی گلی ، پشتون   فاطمہ ہاوسنگ سوسائٹی ،پارک ، متصل لنک ،   مدرسہ الخورشید ، مسجد ، ایم ڈی اے کالونی ،  رضوان سٹریٹ ۔               </v>
      </c>
      <c r="O31" s="1984"/>
      <c r="P31" s="1984"/>
      <c r="Q31" s="1984"/>
      <c r="R31" s="1984"/>
      <c r="S31" s="1984"/>
      <c r="T31" s="1984"/>
      <c r="U31" s="1984"/>
      <c r="V31" s="1984"/>
      <c r="W31" s="1984"/>
      <c r="X31" s="1985"/>
      <c r="Y31" s="2427" t="s">
        <v>731</v>
      </c>
      <c r="Z31" s="2037" t="s">
        <v>30</v>
      </c>
      <c r="AA31" s="2431" t="s">
        <v>1046</v>
      </c>
      <c r="AB31" s="2432"/>
      <c r="AC31" s="2032"/>
    </row>
    <row r="32" spans="1:29" ht="51" customHeight="1">
      <c r="A32" s="2347"/>
      <c r="B32" s="2349"/>
      <c r="C32" s="2352"/>
      <c r="D32" s="1977"/>
      <c r="E32" s="1978"/>
      <c r="F32" s="2349"/>
      <c r="G32" s="2355"/>
      <c r="H32" s="2356"/>
      <c r="I32" s="1977"/>
      <c r="J32" s="1978"/>
      <c r="K32" s="1924"/>
      <c r="L32" s="1924"/>
      <c r="M32" s="1924"/>
      <c r="N32" s="1986"/>
      <c r="O32" s="1987"/>
      <c r="P32" s="1987"/>
      <c r="Q32" s="1987"/>
      <c r="R32" s="1987"/>
      <c r="S32" s="1987"/>
      <c r="T32" s="1987"/>
      <c r="U32" s="1987"/>
      <c r="V32" s="1987"/>
      <c r="W32" s="1987"/>
      <c r="X32" s="1988"/>
      <c r="Y32" s="2368"/>
      <c r="Z32" s="2022"/>
      <c r="AA32" s="2017" t="s">
        <v>34</v>
      </c>
      <c r="AB32" s="2422" t="s">
        <v>1047</v>
      </c>
      <c r="AC32" s="2032"/>
    </row>
    <row r="33" spans="1:29" ht="51" customHeight="1" thickBot="1">
      <c r="A33" s="2347"/>
      <c r="B33" s="2349"/>
      <c r="C33" s="2352"/>
      <c r="D33" s="1977"/>
      <c r="E33" s="1978"/>
      <c r="F33" s="2349"/>
      <c r="G33" s="2355"/>
      <c r="H33" s="2356"/>
      <c r="I33" s="1977"/>
      <c r="J33" s="1978"/>
      <c r="K33" s="1924"/>
      <c r="L33" s="1924"/>
      <c r="M33" s="1924"/>
      <c r="N33" s="2084" t="s">
        <v>1045</v>
      </c>
      <c r="O33" s="2085"/>
      <c r="P33" s="1950" t="s">
        <v>1023</v>
      </c>
      <c r="Q33" s="1951"/>
      <c r="R33" s="1951"/>
      <c r="S33" s="1952"/>
      <c r="T33" s="1953" t="s">
        <v>306</v>
      </c>
      <c r="U33" s="1954"/>
      <c r="V33" s="1955"/>
      <c r="W33" s="2098" t="s">
        <v>1025</v>
      </c>
      <c r="X33" s="2100"/>
      <c r="Y33" s="2368"/>
      <c r="Z33" s="2022"/>
      <c r="AA33" s="2018"/>
      <c r="AB33" s="2423"/>
      <c r="AC33" s="2032"/>
    </row>
    <row r="34" spans="1:29" ht="40.5" customHeight="1" thickBot="1">
      <c r="A34" s="2348"/>
      <c r="B34" s="2350"/>
      <c r="C34" s="2421"/>
      <c r="D34" s="2288"/>
      <c r="E34" s="2289"/>
      <c r="F34" s="2350"/>
      <c r="G34" s="2357"/>
      <c r="H34" s="2358"/>
      <c r="I34" s="2288"/>
      <c r="J34" s="2289"/>
      <c r="K34" s="1925"/>
      <c r="L34" s="1925"/>
      <c r="M34" s="1925"/>
      <c r="N34" s="2424"/>
      <c r="O34" s="2425"/>
      <c r="P34" s="2425"/>
      <c r="T34" s="2425"/>
      <c r="U34" s="2425"/>
      <c r="V34" s="2425"/>
      <c r="W34" s="2425"/>
      <c r="X34" s="2426"/>
      <c r="Y34" s="2369"/>
      <c r="Z34" s="2023"/>
      <c r="AA34" s="2018"/>
      <c r="AB34" s="2423"/>
      <c r="AC34" s="2032"/>
    </row>
    <row r="35" spans="1:29" ht="48" customHeight="1">
      <c r="A35" s="2347">
        <v>0</v>
      </c>
      <c r="B35" s="2349">
        <v>0</v>
      </c>
      <c r="C35" s="2351">
        <f>D35</f>
        <v>45</v>
      </c>
      <c r="D35" s="1977">
        <f>F35+G35</f>
        <v>45</v>
      </c>
      <c r="E35" s="1978"/>
      <c r="F35" s="2349">
        <v>38</v>
      </c>
      <c r="G35" s="2355">
        <v>7</v>
      </c>
      <c r="H35" s="2356"/>
      <c r="I35" s="2375">
        <v>0</v>
      </c>
      <c r="J35" s="2376"/>
      <c r="K35" s="1924">
        <f>'Team 60 Hamlet'!D46</f>
        <v>73</v>
      </c>
      <c r="L35" s="1924" t="s">
        <v>1048</v>
      </c>
      <c r="M35" s="1924" t="s">
        <v>134</v>
      </c>
      <c r="N35" s="1983" t="str">
        <f>'Team 60 Hamlet'!O28</f>
        <v xml:space="preserve">ایم ڈی اے کالونی ، رانا علی مرتضی گلی ,  اکبر والی گلی ,  رانا کاشف ، ابرار سٹریٹ ،  سجاد سٹریٹ ، بازیب سلطان ،   سٹور والی گلی ،  مترو سٹریٹ ، سرسید بلاک ۔              </v>
      </c>
      <c r="O35" s="1984"/>
      <c r="P35" s="1984"/>
      <c r="Q35" s="1984"/>
      <c r="R35" s="1984"/>
      <c r="S35" s="1984"/>
      <c r="T35" s="1984"/>
      <c r="U35" s="1984"/>
      <c r="V35" s="1984"/>
      <c r="W35" s="1984"/>
      <c r="X35" s="1985"/>
      <c r="Y35" s="2368" t="s">
        <v>580</v>
      </c>
      <c r="Z35" s="2022" t="s">
        <v>31</v>
      </c>
      <c r="AA35" s="2019"/>
      <c r="AB35" s="581" t="s">
        <v>1049</v>
      </c>
      <c r="AC35" s="2032"/>
    </row>
    <row r="36" spans="1:29" ht="63" customHeight="1">
      <c r="A36" s="2347"/>
      <c r="B36" s="2349"/>
      <c r="C36" s="2352"/>
      <c r="D36" s="1977"/>
      <c r="E36" s="1978"/>
      <c r="F36" s="2349"/>
      <c r="G36" s="2355"/>
      <c r="H36" s="2356"/>
      <c r="I36" s="1977"/>
      <c r="J36" s="1978"/>
      <c r="K36" s="1924"/>
      <c r="L36" s="1924"/>
      <c r="M36" s="1924"/>
      <c r="N36" s="1986"/>
      <c r="O36" s="1987"/>
      <c r="P36" s="1987"/>
      <c r="Q36" s="1987"/>
      <c r="R36" s="1987"/>
      <c r="S36" s="1987"/>
      <c r="T36" s="1987"/>
      <c r="U36" s="1987"/>
      <c r="V36" s="1987"/>
      <c r="W36" s="1987"/>
      <c r="X36" s="1988"/>
      <c r="Y36" s="2368"/>
      <c r="Z36" s="2022"/>
      <c r="AA36" s="2416" t="s">
        <v>1050</v>
      </c>
      <c r="AB36" s="2417"/>
      <c r="AC36" s="2033"/>
    </row>
    <row r="37" spans="1:29" ht="27.75" customHeight="1" thickBot="1">
      <c r="A37" s="2348"/>
      <c r="B37" s="2350"/>
      <c r="C37" s="2421"/>
      <c r="D37" s="2288"/>
      <c r="E37" s="2289"/>
      <c r="F37" s="2350"/>
      <c r="G37" s="2357"/>
      <c r="H37" s="2358"/>
      <c r="I37" s="2288"/>
      <c r="J37" s="2289"/>
      <c r="K37" s="1925"/>
      <c r="L37" s="1925"/>
      <c r="M37" s="1925"/>
      <c r="N37" s="1953" t="s">
        <v>1051</v>
      </c>
      <c r="O37" s="1954"/>
      <c r="P37" s="2098" t="s">
        <v>1023</v>
      </c>
      <c r="Q37" s="2099"/>
      <c r="R37" s="2099"/>
      <c r="S37" s="2100"/>
      <c r="T37" s="1953" t="s">
        <v>1052</v>
      </c>
      <c r="U37" s="1954"/>
      <c r="V37" s="1955"/>
      <c r="W37" s="2098" t="s">
        <v>1025</v>
      </c>
      <c r="X37" s="2100"/>
      <c r="Y37" s="2369"/>
      <c r="Z37" s="2023"/>
      <c r="AA37" s="2026" t="s">
        <v>1034</v>
      </c>
      <c r="AB37" s="2026"/>
      <c r="AC37" s="2027"/>
    </row>
    <row r="38" spans="1:29" ht="27.75" customHeight="1" thickBot="1">
      <c r="A38" s="582"/>
      <c r="B38" s="583"/>
      <c r="C38" s="584"/>
      <c r="D38" s="585"/>
      <c r="E38" s="586"/>
      <c r="F38" s="583"/>
      <c r="G38" s="587"/>
      <c r="H38" s="588"/>
      <c r="I38" s="585"/>
      <c r="J38" s="586"/>
      <c r="K38" s="589"/>
      <c r="L38" s="589"/>
      <c r="M38" s="589"/>
      <c r="N38" s="2361"/>
      <c r="O38" s="2420"/>
      <c r="P38" s="590"/>
      <c r="Q38" s="590"/>
      <c r="R38" s="590"/>
      <c r="S38" s="590"/>
      <c r="T38" s="2420"/>
      <c r="U38" s="2420"/>
      <c r="V38" s="2362"/>
      <c r="W38" s="591"/>
      <c r="X38" s="592"/>
      <c r="Y38" s="593"/>
      <c r="Z38" s="594"/>
      <c r="AA38" s="2418"/>
      <c r="AB38" s="2418"/>
      <c r="AC38" s="2419"/>
    </row>
    <row r="39" spans="1:29" ht="49.5" customHeight="1" thickBot="1">
      <c r="A39" s="596">
        <v>3</v>
      </c>
      <c r="B39" s="596">
        <f>SUM(B28:B37)</f>
        <v>1</v>
      </c>
      <c r="C39" s="596">
        <f>SUM(C28:C37)</f>
        <v>139</v>
      </c>
      <c r="D39" s="2359">
        <f>D35+D31+D28</f>
        <v>139</v>
      </c>
      <c r="E39" s="2360"/>
      <c r="F39" s="596">
        <f>SUM(F28:F37)</f>
        <v>114</v>
      </c>
      <c r="G39" s="2361">
        <f>SUM(G28:H37)</f>
        <v>14</v>
      </c>
      <c r="H39" s="2362"/>
      <c r="I39" s="2361">
        <v>11</v>
      </c>
      <c r="J39" s="2362"/>
      <c r="K39" s="575">
        <f>SUM(K28:K38)</f>
        <v>213</v>
      </c>
      <c r="L39" s="575"/>
      <c r="M39" s="576" t="s">
        <v>25</v>
      </c>
      <c r="N39" s="576" t="s">
        <v>1114</v>
      </c>
      <c r="O39" s="1908" t="s">
        <v>78</v>
      </c>
      <c r="P39" s="1909"/>
      <c r="Q39" s="1908">
        <v>15</v>
      </c>
      <c r="R39" s="1909"/>
      <c r="S39" s="1908" t="s">
        <v>77</v>
      </c>
      <c r="T39" s="1910"/>
      <c r="U39" s="1909"/>
      <c r="V39" s="576">
        <v>7</v>
      </c>
      <c r="W39" s="576" t="s">
        <v>76</v>
      </c>
      <c r="X39" s="576">
        <v>2</v>
      </c>
      <c r="Y39" s="576" t="s">
        <v>75</v>
      </c>
      <c r="Z39" s="576"/>
      <c r="AA39" s="2028"/>
      <c r="AB39" s="2029"/>
      <c r="AC39" s="2030"/>
    </row>
    <row r="40" spans="1:29" ht="72" customHeight="1">
      <c r="A40" s="1885" t="s">
        <v>695</v>
      </c>
      <c r="B40" s="1886"/>
      <c r="C40" s="1886"/>
      <c r="D40" s="1887" t="s">
        <v>696</v>
      </c>
      <c r="E40" s="1886"/>
      <c r="F40" s="1886"/>
      <c r="G40" s="1886"/>
      <c r="H40" s="1886"/>
      <c r="I40" s="1886"/>
      <c r="J40" s="1886"/>
      <c r="K40" s="1886"/>
      <c r="L40" s="1887" t="s">
        <v>697</v>
      </c>
      <c r="M40" s="1886"/>
      <c r="N40" s="1886"/>
      <c r="O40" s="1886"/>
      <c r="P40" s="1886"/>
      <c r="Q40" s="1886"/>
      <c r="R40" s="1886"/>
      <c r="S40" s="1886"/>
      <c r="T40" s="1886"/>
      <c r="U40" s="1886"/>
      <c r="V40" s="1886"/>
      <c r="W40" s="1887" t="s">
        <v>698</v>
      </c>
      <c r="X40" s="1886"/>
      <c r="Y40" s="1886"/>
      <c r="Z40" s="1886"/>
      <c r="AA40" s="1886"/>
      <c r="AB40" s="1886"/>
      <c r="AC40" s="1888"/>
    </row>
    <row r="41" spans="1:29" ht="108.95" customHeight="1" thickBot="1">
      <c r="A41" s="2279" t="s">
        <v>42</v>
      </c>
      <c r="B41" s="2280"/>
      <c r="C41" s="2280"/>
      <c r="D41" s="2280"/>
      <c r="E41" s="2280"/>
      <c r="F41" s="2280"/>
      <c r="G41" s="2280"/>
      <c r="H41" s="2280"/>
      <c r="I41" s="2280"/>
      <c r="J41" s="2280"/>
      <c r="K41" s="2280"/>
      <c r="L41" s="578"/>
      <c r="M41" s="578"/>
      <c r="N41" s="2281" t="s">
        <v>1037</v>
      </c>
      <c r="O41" s="2282"/>
      <c r="P41" s="2282"/>
      <c r="Q41" s="2282"/>
      <c r="R41" s="2282"/>
      <c r="S41" s="2282"/>
      <c r="T41" s="2282"/>
      <c r="U41" s="2282"/>
      <c r="V41" s="2282"/>
      <c r="W41" s="2282"/>
      <c r="X41" s="2282"/>
      <c r="Y41" s="2282"/>
      <c r="Z41" s="2282"/>
      <c r="AA41" s="2282"/>
      <c r="AB41" s="2282"/>
      <c r="AC41" s="2283"/>
    </row>
    <row r="42" spans="1:29" ht="24" customHeight="1">
      <c r="A42" s="2328" t="str">
        <f>A21</f>
        <v>مہم کا نام : SNID 1 Sep to 4 Sep 2025</v>
      </c>
      <c r="B42" s="2328"/>
      <c r="C42" s="2328"/>
      <c r="D42" s="2328"/>
      <c r="E42" s="2328"/>
      <c r="F42" s="2328"/>
      <c r="G42" s="2328"/>
      <c r="H42" s="2383"/>
      <c r="I42" s="2383"/>
      <c r="J42" s="2384" t="s">
        <v>33</v>
      </c>
      <c r="K42" s="2384"/>
      <c r="L42" s="2384"/>
      <c r="M42" s="2384"/>
      <c r="N42" s="2384"/>
      <c r="O42" s="2384"/>
      <c r="P42" s="2385"/>
      <c r="Q42" s="2333" t="s">
        <v>56</v>
      </c>
      <c r="R42" s="2334"/>
      <c r="S42" s="2334"/>
      <c r="T42" s="2334"/>
      <c r="U42" s="2334"/>
      <c r="V42" s="2334"/>
      <c r="W42" s="2334"/>
      <c r="X42" s="2334"/>
      <c r="Y42" s="2334"/>
      <c r="Z42" s="2334"/>
      <c r="AA42" s="2334"/>
      <c r="AB42" s="2334"/>
      <c r="AC42" s="2335"/>
    </row>
    <row r="43" spans="1:29" ht="19.5" customHeight="1">
      <c r="A43" s="2329"/>
      <c r="B43" s="2329"/>
      <c r="C43" s="2329"/>
      <c r="D43" s="2329"/>
      <c r="E43" s="2329"/>
      <c r="F43" s="2329"/>
      <c r="G43" s="2329"/>
      <c r="H43" s="2330"/>
      <c r="I43" s="2330"/>
      <c r="J43" s="2331"/>
      <c r="K43" s="2331"/>
      <c r="L43" s="2331"/>
      <c r="M43" s="2331"/>
      <c r="N43" s="2331"/>
      <c r="O43" s="2331"/>
      <c r="P43" s="2332"/>
      <c r="Q43" s="2336"/>
      <c r="R43" s="2337"/>
      <c r="S43" s="2337"/>
      <c r="T43" s="2337"/>
      <c r="U43" s="2337"/>
      <c r="V43" s="2337"/>
      <c r="W43" s="2337"/>
      <c r="X43" s="2337"/>
      <c r="Y43" s="2337"/>
      <c r="Z43" s="2337"/>
      <c r="AA43" s="2337"/>
      <c r="AB43" s="2337"/>
      <c r="AC43" s="2338"/>
    </row>
    <row r="44" spans="1:29" ht="2.25" customHeight="1" thickBot="1">
      <c r="A44" s="567"/>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row>
    <row r="45" spans="1:29" ht="19.5" customHeight="1">
      <c r="A45" s="2298" t="s">
        <v>333</v>
      </c>
      <c r="B45" s="2301" t="s">
        <v>39</v>
      </c>
      <c r="C45" s="2386" t="s">
        <v>53</v>
      </c>
      <c r="D45" s="2389" t="s">
        <v>60</v>
      </c>
      <c r="E45" s="1997"/>
      <c r="F45" s="1997"/>
      <c r="G45" s="1997"/>
      <c r="H45" s="1997"/>
      <c r="I45" s="1997"/>
      <c r="J45" s="2390"/>
      <c r="K45" s="2393" t="s">
        <v>41</v>
      </c>
      <c r="L45" s="2396" t="s">
        <v>302</v>
      </c>
      <c r="M45" s="2413" t="s">
        <v>27</v>
      </c>
      <c r="N45" s="1996" t="s">
        <v>71</v>
      </c>
      <c r="O45" s="1997"/>
      <c r="P45" s="1997"/>
      <c r="Q45" s="1997"/>
      <c r="R45" s="1997"/>
      <c r="S45" s="1997"/>
      <c r="T45" s="1997"/>
      <c r="U45" s="1997"/>
      <c r="V45" s="1997"/>
      <c r="W45" s="1997"/>
      <c r="X45" s="1998"/>
      <c r="Y45" s="2311" t="s">
        <v>303</v>
      </c>
      <c r="Z45" s="2311" t="s">
        <v>35</v>
      </c>
      <c r="AA45" s="2326" t="s">
        <v>51</v>
      </c>
      <c r="AB45" s="2301" t="s">
        <v>50</v>
      </c>
      <c r="AC45" s="2313" t="s">
        <v>24</v>
      </c>
    </row>
    <row r="46" spans="1:29" ht="24" customHeight="1">
      <c r="A46" s="2299"/>
      <c r="B46" s="2302"/>
      <c r="C46" s="2387"/>
      <c r="D46" s="2391"/>
      <c r="E46" s="2000"/>
      <c r="F46" s="2000"/>
      <c r="G46" s="2000"/>
      <c r="H46" s="2000"/>
      <c r="I46" s="2000"/>
      <c r="J46" s="2392"/>
      <c r="K46" s="2394"/>
      <c r="L46" s="2397"/>
      <c r="M46" s="2414"/>
      <c r="N46" s="1999"/>
      <c r="O46" s="2000"/>
      <c r="P46" s="2000"/>
      <c r="Q46" s="2000"/>
      <c r="R46" s="2000"/>
      <c r="S46" s="2000"/>
      <c r="T46" s="2000"/>
      <c r="U46" s="2000"/>
      <c r="V46" s="2000"/>
      <c r="W46" s="2000"/>
      <c r="X46" s="2001"/>
      <c r="Y46" s="2226"/>
      <c r="Z46" s="2226"/>
      <c r="AA46" s="2227"/>
      <c r="AB46" s="2302"/>
      <c r="AC46" s="2314"/>
    </row>
    <row r="47" spans="1:29" ht="34.5" customHeight="1">
      <c r="A47" s="2299"/>
      <c r="B47" s="2302"/>
      <c r="C47" s="2387"/>
      <c r="D47" s="2399" t="s">
        <v>26</v>
      </c>
      <c r="E47" s="2400"/>
      <c r="F47" s="2403" t="s">
        <v>112</v>
      </c>
      <c r="G47" s="2404"/>
      <c r="H47" s="2405"/>
      <c r="I47" s="2406" t="s">
        <v>304</v>
      </c>
      <c r="J47" s="2407"/>
      <c r="K47" s="2394"/>
      <c r="L47" s="2397"/>
      <c r="M47" s="2414"/>
      <c r="N47" s="2339" t="s">
        <v>305</v>
      </c>
      <c r="O47" s="2410"/>
      <c r="P47" s="2410"/>
      <c r="Q47" s="2410"/>
      <c r="R47" s="2410"/>
      <c r="S47" s="2410"/>
      <c r="T47" s="2410"/>
      <c r="U47" s="2410"/>
      <c r="V47" s="2410"/>
      <c r="W47" s="2410"/>
      <c r="X47" s="1976"/>
      <c r="Y47" s="2226"/>
      <c r="Z47" s="2226"/>
      <c r="AA47" s="2227"/>
      <c r="AB47" s="2302"/>
      <c r="AC47" s="2314"/>
    </row>
    <row r="48" spans="1:29" ht="45.75" customHeight="1" thickBot="1">
      <c r="A48" s="2300"/>
      <c r="B48" s="2303"/>
      <c r="C48" s="2388"/>
      <c r="D48" s="2401"/>
      <c r="E48" s="2402"/>
      <c r="F48" s="568" t="s">
        <v>117</v>
      </c>
      <c r="G48" s="1967" t="s">
        <v>116</v>
      </c>
      <c r="H48" s="2412"/>
      <c r="I48" s="2408"/>
      <c r="J48" s="2409"/>
      <c r="K48" s="2395"/>
      <c r="L48" s="2398"/>
      <c r="M48" s="2415"/>
      <c r="N48" s="2288"/>
      <c r="O48" s="2411"/>
      <c r="P48" s="2411"/>
      <c r="Q48" s="2411"/>
      <c r="R48" s="2411"/>
      <c r="S48" s="2411"/>
      <c r="T48" s="2411"/>
      <c r="U48" s="2411"/>
      <c r="V48" s="2411"/>
      <c r="W48" s="2411"/>
      <c r="X48" s="2289"/>
      <c r="Y48" s="2312"/>
      <c r="Z48" s="2312"/>
      <c r="AA48" s="2327"/>
      <c r="AB48" s="2303"/>
      <c r="AC48" s="2315"/>
    </row>
    <row r="49" spans="1:29" ht="32.25" customHeight="1">
      <c r="B49" s="2374">
        <v>3</v>
      </c>
      <c r="C49" s="2351">
        <f>D49</f>
        <v>30</v>
      </c>
      <c r="D49" s="2375">
        <f>F49+G49</f>
        <v>30</v>
      </c>
      <c r="E49" s="2376"/>
      <c r="F49" s="2374">
        <v>29</v>
      </c>
      <c r="G49" s="1996">
        <v>1</v>
      </c>
      <c r="H49" s="1998"/>
      <c r="I49" s="2377">
        <v>0</v>
      </c>
      <c r="J49" s="2378"/>
      <c r="K49" s="1995">
        <f>'Team 61 Hamlet '!D25</f>
        <v>71</v>
      </c>
      <c r="L49" s="1995" t="s">
        <v>1053</v>
      </c>
      <c r="M49" s="1995" t="s">
        <v>134</v>
      </c>
      <c r="N49" s="1983" t="s">
        <v>1054</v>
      </c>
      <c r="O49" s="1984"/>
      <c r="P49" s="1984"/>
      <c r="Q49" s="1984"/>
      <c r="R49" s="1984"/>
      <c r="S49" s="1984"/>
      <c r="T49" s="1984"/>
      <c r="U49" s="1984"/>
      <c r="V49" s="1984"/>
      <c r="W49" s="1984"/>
      <c r="X49" s="1985"/>
      <c r="Y49" s="2368" t="s">
        <v>580</v>
      </c>
      <c r="Z49" s="2006" t="s">
        <v>28</v>
      </c>
      <c r="AA49" s="2007" t="s">
        <v>34</v>
      </c>
      <c r="AB49" s="598" t="s">
        <v>1055</v>
      </c>
      <c r="AC49" s="2012">
        <v>61</v>
      </c>
    </row>
    <row r="50" spans="1:29" ht="42" customHeight="1">
      <c r="B50" s="2349"/>
      <c r="C50" s="2352"/>
      <c r="D50" s="1977"/>
      <c r="E50" s="1978"/>
      <c r="F50" s="2349"/>
      <c r="G50" s="2355"/>
      <c r="H50" s="2356"/>
      <c r="I50" s="2379"/>
      <c r="J50" s="2380"/>
      <c r="K50" s="1924"/>
      <c r="L50" s="1924"/>
      <c r="M50" s="1924"/>
      <c r="N50" s="1986"/>
      <c r="O50" s="1987"/>
      <c r="P50" s="1987"/>
      <c r="Q50" s="1987"/>
      <c r="R50" s="1987"/>
      <c r="S50" s="1987"/>
      <c r="T50" s="1987"/>
      <c r="U50" s="1987"/>
      <c r="V50" s="1987"/>
      <c r="W50" s="1987"/>
      <c r="X50" s="1988"/>
      <c r="Y50" s="2368"/>
      <c r="Z50" s="1956"/>
      <c r="AA50" s="2008"/>
      <c r="AB50" s="599" t="s">
        <v>155</v>
      </c>
      <c r="AC50" s="2013"/>
    </row>
    <row r="51" spans="1:29" ht="65.25" customHeight="1" thickBot="1">
      <c r="B51" s="2373"/>
      <c r="C51" s="2353"/>
      <c r="D51" s="1979"/>
      <c r="E51" s="1980"/>
      <c r="F51" s="2373"/>
      <c r="G51" s="1999"/>
      <c r="H51" s="2001"/>
      <c r="I51" s="2381"/>
      <c r="J51" s="2382"/>
      <c r="K51" s="1982"/>
      <c r="L51" s="1982"/>
      <c r="M51" s="1982"/>
      <c r="N51" s="1948" t="s">
        <v>1056</v>
      </c>
      <c r="O51" s="1949"/>
      <c r="P51" s="1950" t="s">
        <v>478</v>
      </c>
      <c r="Q51" s="1951"/>
      <c r="R51" s="1951"/>
      <c r="S51" s="1952"/>
      <c r="T51" s="1948" t="s">
        <v>1057</v>
      </c>
      <c r="U51" s="1949"/>
      <c r="V51" s="1973"/>
      <c r="W51" s="2159" t="s">
        <v>480</v>
      </c>
      <c r="X51" s="2161"/>
      <c r="Y51" s="2369"/>
      <c r="Z51" s="1956"/>
      <c r="AA51" s="2009"/>
      <c r="AB51" s="572">
        <v>319.8755013</v>
      </c>
      <c r="AC51" s="2013"/>
    </row>
    <row r="52" spans="1:29" ht="72" customHeight="1" thickBot="1">
      <c r="A52" s="2371" t="s">
        <v>1058</v>
      </c>
      <c r="B52" s="2275">
        <v>0</v>
      </c>
      <c r="C52" s="2351">
        <f>D52</f>
        <v>48</v>
      </c>
      <c r="D52" s="2339">
        <v>48</v>
      </c>
      <c r="E52" s="1976"/>
      <c r="F52" s="2275">
        <v>33</v>
      </c>
      <c r="G52" s="1975">
        <v>6</v>
      </c>
      <c r="H52" s="2354"/>
      <c r="I52" s="2339" t="s">
        <v>1059</v>
      </c>
      <c r="J52" s="1976"/>
      <c r="K52" s="1923">
        <f>'Team 61 Hamlet '!K25</f>
        <v>73</v>
      </c>
      <c r="L52" s="1923" t="s">
        <v>1060</v>
      </c>
      <c r="M52" s="1923" t="s">
        <v>134</v>
      </c>
      <c r="N52" s="2304" t="s">
        <v>1061</v>
      </c>
      <c r="O52" s="2363"/>
      <c r="P52" s="2363"/>
      <c r="Q52" s="2363"/>
      <c r="R52" s="2363"/>
      <c r="S52" s="2363"/>
      <c r="T52" s="2363"/>
      <c r="U52" s="2363"/>
      <c r="V52" s="2363"/>
      <c r="W52" s="2363"/>
      <c r="X52" s="2364"/>
      <c r="Y52" s="2368" t="s">
        <v>755</v>
      </c>
      <c r="Z52" s="1956" t="s">
        <v>30</v>
      </c>
      <c r="AA52" s="2290" t="s">
        <v>1062</v>
      </c>
      <c r="AB52" s="2290"/>
      <c r="AC52" s="2013"/>
    </row>
    <row r="53" spans="1:29" ht="67.5" customHeight="1">
      <c r="A53" s="2347"/>
      <c r="B53" s="2349"/>
      <c r="C53" s="2352"/>
      <c r="D53" s="1977"/>
      <c r="E53" s="1978"/>
      <c r="F53" s="2349"/>
      <c r="G53" s="2355"/>
      <c r="H53" s="2356"/>
      <c r="I53" s="1977"/>
      <c r="J53" s="1978"/>
      <c r="K53" s="1924"/>
      <c r="L53" s="1924"/>
      <c r="M53" s="1924"/>
      <c r="N53" s="2365"/>
      <c r="O53" s="2366"/>
      <c r="P53" s="2366"/>
      <c r="Q53" s="2366"/>
      <c r="R53" s="2366"/>
      <c r="S53" s="2366"/>
      <c r="T53" s="2366"/>
      <c r="U53" s="2366"/>
      <c r="V53" s="2366"/>
      <c r="W53" s="2366"/>
      <c r="X53" s="2367"/>
      <c r="Y53" s="2368"/>
      <c r="Z53" s="1956"/>
      <c r="AA53" s="1943" t="s">
        <v>34</v>
      </c>
      <c r="AB53" s="598" t="s">
        <v>1063</v>
      </c>
      <c r="AC53" s="2013"/>
    </row>
    <row r="54" spans="1:29" ht="67.5" customHeight="1" thickBot="1">
      <c r="A54" s="2372"/>
      <c r="B54" s="2373"/>
      <c r="C54" s="2353"/>
      <c r="D54" s="1979"/>
      <c r="E54" s="1980"/>
      <c r="F54" s="2373"/>
      <c r="G54" s="1999"/>
      <c r="H54" s="2001"/>
      <c r="I54" s="1979"/>
      <c r="J54" s="1980"/>
      <c r="K54" s="1982"/>
      <c r="L54" s="1925"/>
      <c r="M54" s="1982"/>
      <c r="N54" s="1948" t="s">
        <v>1064</v>
      </c>
      <c r="O54" s="1949"/>
      <c r="P54" s="1950" t="s">
        <v>478</v>
      </c>
      <c r="Q54" s="1951"/>
      <c r="R54" s="1951"/>
      <c r="S54" s="1952"/>
      <c r="T54" s="2084" t="s">
        <v>1065</v>
      </c>
      <c r="U54" s="2085"/>
      <c r="V54" s="2086"/>
      <c r="W54" s="1950" t="s">
        <v>480</v>
      </c>
      <c r="X54" s="1952"/>
      <c r="Y54" s="2369"/>
      <c r="Z54" s="1956"/>
      <c r="AA54" s="1944"/>
      <c r="AB54" s="599" t="s">
        <v>155</v>
      </c>
      <c r="AC54" s="2013"/>
    </row>
    <row r="55" spans="1:29" ht="47.25" customHeight="1">
      <c r="A55" s="2273">
        <v>0</v>
      </c>
      <c r="B55" s="2275">
        <v>0</v>
      </c>
      <c r="C55" s="2351">
        <f>D55</f>
        <v>56</v>
      </c>
      <c r="D55" s="2339">
        <f>F55+G55</f>
        <v>56</v>
      </c>
      <c r="E55" s="1976"/>
      <c r="F55" s="2275">
        <v>43</v>
      </c>
      <c r="G55" s="1975">
        <v>13</v>
      </c>
      <c r="H55" s="2354"/>
      <c r="I55" s="1996">
        <v>0</v>
      </c>
      <c r="J55" s="1998"/>
      <c r="K55" s="1923">
        <f>'Team 61 Hamlet '!D46</f>
        <v>71</v>
      </c>
      <c r="L55" s="1923" t="s">
        <v>1066</v>
      </c>
      <c r="M55" s="1923" t="s">
        <v>134</v>
      </c>
      <c r="N55" s="1983" t="s">
        <v>1067</v>
      </c>
      <c r="O55" s="1984"/>
      <c r="P55" s="1984"/>
      <c r="Q55" s="1984"/>
      <c r="R55" s="1984"/>
      <c r="S55" s="1984"/>
      <c r="T55" s="1984"/>
      <c r="U55" s="1984"/>
      <c r="V55" s="1984"/>
      <c r="W55" s="1984"/>
      <c r="X55" s="1985"/>
      <c r="Y55" s="2151" t="s">
        <v>756</v>
      </c>
      <c r="Z55" s="1956" t="s">
        <v>31</v>
      </c>
      <c r="AA55" s="1945"/>
      <c r="AB55" s="600" t="s">
        <v>1068</v>
      </c>
      <c r="AC55" s="2013"/>
    </row>
    <row r="56" spans="1:29" ht="47.25" customHeight="1">
      <c r="A56" s="2347"/>
      <c r="B56" s="2349"/>
      <c r="C56" s="2352"/>
      <c r="D56" s="1977"/>
      <c r="E56" s="1978"/>
      <c r="F56" s="2349"/>
      <c r="G56" s="2355"/>
      <c r="H56" s="2356"/>
      <c r="I56" s="2355"/>
      <c r="J56" s="2356"/>
      <c r="K56" s="1924"/>
      <c r="L56" s="1924"/>
      <c r="M56" s="1924"/>
      <c r="N56" s="1986"/>
      <c r="O56" s="1987"/>
      <c r="P56" s="1987"/>
      <c r="Q56" s="1987"/>
      <c r="R56" s="1987"/>
      <c r="S56" s="1987"/>
      <c r="T56" s="1987"/>
      <c r="U56" s="1987"/>
      <c r="V56" s="1987"/>
      <c r="W56" s="1987"/>
      <c r="X56" s="1988"/>
      <c r="Y56" s="2151"/>
      <c r="Z56" s="1956"/>
      <c r="AA56" s="2340" t="s">
        <v>1069</v>
      </c>
      <c r="AB56" s="2340"/>
      <c r="AC56" s="2014"/>
    </row>
    <row r="57" spans="1:29" ht="63.95" customHeight="1" thickBot="1">
      <c r="A57" s="2348"/>
      <c r="B57" s="2350"/>
      <c r="C57" s="2353"/>
      <c r="D57" s="2288"/>
      <c r="E57" s="2289"/>
      <c r="F57" s="2350"/>
      <c r="G57" s="2357"/>
      <c r="H57" s="2358"/>
      <c r="I57" s="2357"/>
      <c r="J57" s="2358"/>
      <c r="K57" s="1925"/>
      <c r="L57" s="1925"/>
      <c r="M57" s="1982"/>
      <c r="N57" s="2082" t="s">
        <v>1066</v>
      </c>
      <c r="O57" s="2083"/>
      <c r="P57" s="1967" t="s">
        <v>478</v>
      </c>
      <c r="Q57" s="1968"/>
      <c r="R57" s="1968"/>
      <c r="S57" s="1969"/>
      <c r="T57" s="2084" t="s">
        <v>1070</v>
      </c>
      <c r="U57" s="2085"/>
      <c r="V57" s="2086"/>
      <c r="W57" s="1967" t="s">
        <v>480</v>
      </c>
      <c r="X57" s="1969"/>
      <c r="Y57" s="2370"/>
      <c r="Z57" s="1957"/>
      <c r="AA57" s="2295" t="s">
        <v>1034</v>
      </c>
      <c r="AB57" s="2026"/>
      <c r="AC57" s="2027"/>
    </row>
    <row r="58" spans="1:29" ht="36.75" customHeight="1" thickBot="1">
      <c r="A58" s="595">
        <v>3</v>
      </c>
      <c r="B58" s="596">
        <f>SUM(B49:B57)</f>
        <v>3</v>
      </c>
      <c r="C58" s="597">
        <f>C49+C52+C55</f>
        <v>134</v>
      </c>
      <c r="D58" s="2359">
        <f>D49+D52+D55</f>
        <v>134</v>
      </c>
      <c r="E58" s="2360"/>
      <c r="F58" s="596">
        <f>F49+F52+F55</f>
        <v>105</v>
      </c>
      <c r="G58" s="2361">
        <v>24</v>
      </c>
      <c r="H58" s="2362"/>
      <c r="I58" s="2361">
        <v>9</v>
      </c>
      <c r="J58" s="2362"/>
      <c r="K58" s="575">
        <v>208</v>
      </c>
      <c r="L58" s="575"/>
      <c r="M58" s="576" t="s">
        <v>1071</v>
      </c>
      <c r="N58" s="576" t="s">
        <v>1072</v>
      </c>
      <c r="O58" s="1908" t="s">
        <v>78</v>
      </c>
      <c r="P58" s="1909"/>
      <c r="Q58" s="1908">
        <v>15</v>
      </c>
      <c r="R58" s="1909"/>
      <c r="S58" s="1908" t="s">
        <v>77</v>
      </c>
      <c r="T58" s="1910"/>
      <c r="U58" s="1909"/>
      <c r="V58" s="576">
        <v>10</v>
      </c>
      <c r="W58" s="576" t="s">
        <v>76</v>
      </c>
      <c r="X58" s="576">
        <v>2</v>
      </c>
      <c r="Y58" s="576" t="s">
        <v>75</v>
      </c>
      <c r="Z58" s="576"/>
      <c r="AA58" s="2028"/>
      <c r="AB58" s="2029"/>
      <c r="AC58" s="2030"/>
    </row>
    <row r="59" spans="1:29" ht="75" customHeight="1">
      <c r="A59" s="1885" t="s">
        <v>695</v>
      </c>
      <c r="B59" s="1886"/>
      <c r="C59" s="1886"/>
      <c r="D59" s="1887" t="s">
        <v>696</v>
      </c>
      <c r="E59" s="1886"/>
      <c r="F59" s="1886"/>
      <c r="G59" s="1886"/>
      <c r="H59" s="1886"/>
      <c r="I59" s="1886"/>
      <c r="J59" s="1886"/>
      <c r="K59" s="1886"/>
      <c r="L59" s="1887" t="s">
        <v>697</v>
      </c>
      <c r="M59" s="1886"/>
      <c r="N59" s="1886"/>
      <c r="O59" s="1886"/>
      <c r="P59" s="1886"/>
      <c r="Q59" s="1886"/>
      <c r="R59" s="1886"/>
      <c r="S59" s="1886"/>
      <c r="T59" s="1886"/>
      <c r="U59" s="1886"/>
      <c r="V59" s="1886"/>
      <c r="W59" s="1887" t="s">
        <v>698</v>
      </c>
      <c r="X59" s="1886"/>
      <c r="Y59" s="1886"/>
      <c r="Z59" s="1886"/>
      <c r="AA59" s="1886"/>
      <c r="AB59" s="1886"/>
      <c r="AC59" s="1888"/>
    </row>
    <row r="60" spans="1:29" ht="111" customHeight="1" thickBot="1">
      <c r="A60" s="2279" t="s">
        <v>42</v>
      </c>
      <c r="B60" s="2280"/>
      <c r="C60" s="2280"/>
      <c r="D60" s="2280"/>
      <c r="E60" s="2280"/>
      <c r="F60" s="2280"/>
      <c r="G60" s="2280"/>
      <c r="H60" s="2280"/>
      <c r="I60" s="2280"/>
      <c r="J60" s="2280"/>
      <c r="K60" s="2280"/>
      <c r="L60" s="578"/>
      <c r="M60" s="578"/>
      <c r="N60" s="2281" t="s">
        <v>1037</v>
      </c>
      <c r="O60" s="2282"/>
      <c r="P60" s="2282"/>
      <c r="Q60" s="2282"/>
      <c r="R60" s="2282"/>
      <c r="S60" s="2282"/>
      <c r="T60" s="2282"/>
      <c r="U60" s="2282"/>
      <c r="V60" s="2282"/>
      <c r="W60" s="2282"/>
      <c r="X60" s="2282"/>
      <c r="Y60" s="2282"/>
      <c r="Z60" s="2282"/>
      <c r="AA60" s="2282"/>
      <c r="AB60" s="2282"/>
      <c r="AC60" s="2283"/>
    </row>
    <row r="61" spans="1:29" ht="19.5" customHeight="1">
      <c r="A61" s="2328" t="str">
        <f>A42</f>
        <v>مہم کا نام : SNID 1 Sep to 4 Sep 2025</v>
      </c>
      <c r="B61" s="2328"/>
      <c r="C61" s="2328"/>
      <c r="D61" s="2328"/>
      <c r="E61" s="2328"/>
      <c r="F61" s="2328"/>
      <c r="G61" s="2328"/>
      <c r="H61" s="2330"/>
      <c r="I61" s="2330"/>
      <c r="J61" s="2331" t="s">
        <v>33</v>
      </c>
      <c r="K61" s="2331"/>
      <c r="L61" s="2331"/>
      <c r="M61" s="2331"/>
      <c r="N61" s="2331"/>
      <c r="O61" s="2331"/>
      <c r="P61" s="2332"/>
      <c r="Q61" s="2333" t="s">
        <v>56</v>
      </c>
      <c r="R61" s="2334"/>
      <c r="S61" s="2334"/>
      <c r="T61" s="2334"/>
      <c r="U61" s="2334"/>
      <c r="V61" s="2334"/>
      <c r="W61" s="2334"/>
      <c r="X61" s="2334"/>
      <c r="Y61" s="2334"/>
      <c r="Z61" s="2334"/>
      <c r="AA61" s="2334"/>
      <c r="AB61" s="2334"/>
      <c r="AC61" s="2335"/>
    </row>
    <row r="62" spans="1:29" ht="19.5" customHeight="1">
      <c r="A62" s="2329"/>
      <c r="B62" s="2329"/>
      <c r="C62" s="2329"/>
      <c r="D62" s="2329"/>
      <c r="E62" s="2329"/>
      <c r="F62" s="2329"/>
      <c r="G62" s="2329"/>
      <c r="H62" s="2330"/>
      <c r="I62" s="2330"/>
      <c r="J62" s="2331"/>
      <c r="K62" s="2331"/>
      <c r="L62" s="2331"/>
      <c r="M62" s="2331"/>
      <c r="N62" s="2331"/>
      <c r="O62" s="2331"/>
      <c r="P62" s="2332"/>
      <c r="Q62" s="2336"/>
      <c r="R62" s="2337"/>
      <c r="S62" s="2337"/>
      <c r="T62" s="2337"/>
      <c r="U62" s="2337"/>
      <c r="V62" s="2337"/>
      <c r="W62" s="2337"/>
      <c r="X62" s="2337"/>
      <c r="Y62" s="2337"/>
      <c r="Z62" s="2337"/>
      <c r="AA62" s="2337"/>
      <c r="AB62" s="2337"/>
      <c r="AC62" s="2338"/>
    </row>
    <row r="63" spans="1:29" ht="1.5" customHeight="1" thickBot="1">
      <c r="A63" s="567"/>
      <c r="B63" s="567"/>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row>
    <row r="64" spans="1:29" ht="24" customHeight="1">
      <c r="A64" s="2298" t="s">
        <v>333</v>
      </c>
      <c r="B64" s="2301" t="s">
        <v>39</v>
      </c>
      <c r="C64" s="2304" t="s">
        <v>53</v>
      </c>
      <c r="D64" s="2307" t="s">
        <v>60</v>
      </c>
      <c r="E64" s="2146"/>
      <c r="F64" s="2146"/>
      <c r="G64" s="2146"/>
      <c r="H64" s="2146"/>
      <c r="I64" s="2146"/>
      <c r="J64" s="2308"/>
      <c r="K64" s="2311" t="s">
        <v>41</v>
      </c>
      <c r="L64" s="2311" t="s">
        <v>302</v>
      </c>
      <c r="M64" s="2323" t="s">
        <v>27</v>
      </c>
      <c r="N64" s="2146" t="s">
        <v>71</v>
      </c>
      <c r="O64" s="2146"/>
      <c r="P64" s="2146"/>
      <c r="Q64" s="2146"/>
      <c r="R64" s="2146"/>
      <c r="S64" s="2146"/>
      <c r="T64" s="2146"/>
      <c r="U64" s="2146"/>
      <c r="V64" s="2146"/>
      <c r="W64" s="2146"/>
      <c r="X64" s="2146"/>
      <c r="Y64" s="2311" t="s">
        <v>303</v>
      </c>
      <c r="Z64" s="2311" t="s">
        <v>35</v>
      </c>
      <c r="AA64" s="2326" t="s">
        <v>51</v>
      </c>
      <c r="AB64" s="2301" t="s">
        <v>50</v>
      </c>
      <c r="AC64" s="2313" t="s">
        <v>24</v>
      </c>
    </row>
    <row r="65" spans="1:29" ht="19.5" customHeight="1">
      <c r="A65" s="2299"/>
      <c r="B65" s="2302"/>
      <c r="C65" s="2305"/>
      <c r="D65" s="2309"/>
      <c r="E65" s="2141"/>
      <c r="F65" s="2141"/>
      <c r="G65" s="2141"/>
      <c r="H65" s="2141"/>
      <c r="I65" s="2141"/>
      <c r="J65" s="2310"/>
      <c r="K65" s="2226"/>
      <c r="L65" s="2226"/>
      <c r="M65" s="2324"/>
      <c r="N65" s="2141"/>
      <c r="O65" s="2141"/>
      <c r="P65" s="2141"/>
      <c r="Q65" s="2141"/>
      <c r="R65" s="2141"/>
      <c r="S65" s="2141"/>
      <c r="T65" s="2141"/>
      <c r="U65" s="2141"/>
      <c r="V65" s="2141"/>
      <c r="W65" s="2141"/>
      <c r="X65" s="2141"/>
      <c r="Y65" s="2226"/>
      <c r="Z65" s="2226"/>
      <c r="AA65" s="2227"/>
      <c r="AB65" s="2302"/>
      <c r="AC65" s="2314"/>
    </row>
    <row r="66" spans="1:29" ht="33.75" customHeight="1">
      <c r="A66" s="2299"/>
      <c r="B66" s="2302"/>
      <c r="C66" s="2305"/>
      <c r="D66" s="2176" t="s">
        <v>26</v>
      </c>
      <c r="E66" s="2316"/>
      <c r="F66" s="2316" t="s">
        <v>112</v>
      </c>
      <c r="G66" s="2316"/>
      <c r="H66" s="2316"/>
      <c r="I66" s="2319" t="s">
        <v>304</v>
      </c>
      <c r="J66" s="2124"/>
      <c r="K66" s="2226"/>
      <c r="L66" s="2226"/>
      <c r="M66" s="2324"/>
      <c r="N66" s="2274" t="s">
        <v>305</v>
      </c>
      <c r="O66" s="2274"/>
      <c r="P66" s="2274"/>
      <c r="Q66" s="2274"/>
      <c r="R66" s="2274"/>
      <c r="S66" s="2274"/>
      <c r="T66" s="2274"/>
      <c r="U66" s="2274"/>
      <c r="V66" s="2274"/>
      <c r="W66" s="2274"/>
      <c r="X66" s="2274"/>
      <c r="Y66" s="2226"/>
      <c r="Z66" s="2226"/>
      <c r="AA66" s="2227"/>
      <c r="AB66" s="2302"/>
      <c r="AC66" s="2314"/>
    </row>
    <row r="67" spans="1:29" ht="57" customHeight="1" thickBot="1">
      <c r="A67" s="2300"/>
      <c r="B67" s="2303"/>
      <c r="C67" s="2306"/>
      <c r="D67" s="2317"/>
      <c r="E67" s="2318"/>
      <c r="F67" s="568" t="s">
        <v>117</v>
      </c>
      <c r="G67" s="2321" t="s">
        <v>116</v>
      </c>
      <c r="H67" s="2321"/>
      <c r="I67" s="2320"/>
      <c r="J67" s="2321"/>
      <c r="K67" s="2312"/>
      <c r="L67" s="2312"/>
      <c r="M67" s="2325"/>
      <c r="N67" s="2322"/>
      <c r="O67" s="2322"/>
      <c r="P67" s="2322"/>
      <c r="Q67" s="2322"/>
      <c r="R67" s="2322"/>
      <c r="S67" s="2322"/>
      <c r="T67" s="2322"/>
      <c r="U67" s="2322"/>
      <c r="V67" s="2322"/>
      <c r="W67" s="2322"/>
      <c r="X67" s="2322"/>
      <c r="Y67" s="2312"/>
      <c r="Z67" s="2312"/>
      <c r="AA67" s="2327"/>
      <c r="AB67" s="2303"/>
      <c r="AC67" s="2315"/>
    </row>
    <row r="68" spans="1:29" ht="0.75" customHeight="1" thickBot="1">
      <c r="A68" s="569"/>
      <c r="B68" s="569">
        <v>0</v>
      </c>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row>
    <row r="69" spans="1:29" ht="44.25" customHeight="1">
      <c r="A69" s="2297" t="s">
        <v>1073</v>
      </c>
      <c r="B69" s="2296">
        <v>3</v>
      </c>
      <c r="C69" s="2276">
        <f>D69</f>
        <v>38</v>
      </c>
      <c r="D69" s="2296">
        <v>38</v>
      </c>
      <c r="E69" s="2296"/>
      <c r="F69" s="2296">
        <v>26</v>
      </c>
      <c r="G69" s="2146">
        <v>7</v>
      </c>
      <c r="H69" s="2146"/>
      <c r="I69" s="2341" t="s">
        <v>1074</v>
      </c>
      <c r="J69" s="2342"/>
      <c r="K69" s="2146">
        <f>'Team 62 Hamlet'!D25</f>
        <v>69</v>
      </c>
      <c r="L69" s="2146" t="s">
        <v>1075</v>
      </c>
      <c r="M69" s="2146" t="s">
        <v>134</v>
      </c>
      <c r="N69" s="2137" t="s">
        <v>1076</v>
      </c>
      <c r="O69" s="2137"/>
      <c r="P69" s="2137"/>
      <c r="Q69" s="2137"/>
      <c r="R69" s="2137"/>
      <c r="S69" s="2137"/>
      <c r="T69" s="2137"/>
      <c r="U69" s="2137"/>
      <c r="V69" s="2137"/>
      <c r="W69" s="2137"/>
      <c r="X69" s="2137"/>
      <c r="Y69" s="2172" t="s">
        <v>764</v>
      </c>
      <c r="Z69" s="2006" t="s">
        <v>28</v>
      </c>
      <c r="AA69" s="2007" t="s">
        <v>34</v>
      </c>
      <c r="AB69" s="601" t="s">
        <v>181</v>
      </c>
      <c r="AC69" s="2031">
        <v>62</v>
      </c>
    </row>
    <row r="70" spans="1:29" ht="45.75" customHeight="1">
      <c r="A70" s="2109"/>
      <c r="B70" s="2274"/>
      <c r="C70" s="2277"/>
      <c r="D70" s="2274"/>
      <c r="E70" s="2274"/>
      <c r="F70" s="2274"/>
      <c r="G70" s="2141"/>
      <c r="H70" s="2141"/>
      <c r="I70" s="2343"/>
      <c r="J70" s="2344"/>
      <c r="K70" s="2141"/>
      <c r="L70" s="2141"/>
      <c r="M70" s="2141"/>
      <c r="N70" s="2137"/>
      <c r="O70" s="2137"/>
      <c r="P70" s="2137"/>
      <c r="Q70" s="2137"/>
      <c r="R70" s="2137"/>
      <c r="S70" s="2137"/>
      <c r="T70" s="2137"/>
      <c r="U70" s="2137"/>
      <c r="V70" s="2137"/>
      <c r="W70" s="2137"/>
      <c r="X70" s="2137"/>
      <c r="Y70" s="2151"/>
      <c r="Z70" s="1956"/>
      <c r="AA70" s="2008"/>
      <c r="AB70" s="599" t="s">
        <v>155</v>
      </c>
      <c r="AC70" s="2032"/>
    </row>
    <row r="71" spans="1:29" ht="69.75" customHeight="1" thickBot="1">
      <c r="A71" s="2109"/>
      <c r="B71" s="2274"/>
      <c r="C71" s="2277"/>
      <c r="D71" s="2274"/>
      <c r="E71" s="2274"/>
      <c r="F71" s="2274"/>
      <c r="G71" s="2141"/>
      <c r="H71" s="2141"/>
      <c r="I71" s="2345"/>
      <c r="J71" s="2346"/>
      <c r="K71" s="2141"/>
      <c r="L71" s="2141"/>
      <c r="M71" s="2141"/>
      <c r="N71" s="2137" t="s">
        <v>1077</v>
      </c>
      <c r="O71" s="2137"/>
      <c r="P71" s="2124" t="s">
        <v>478</v>
      </c>
      <c r="Q71" s="2124"/>
      <c r="R71" s="2124"/>
      <c r="S71" s="2124"/>
      <c r="T71" s="2098" t="s">
        <v>1078</v>
      </c>
      <c r="U71" s="2099"/>
      <c r="V71" s="2100"/>
      <c r="W71" s="2124" t="s">
        <v>480</v>
      </c>
      <c r="X71" s="2124"/>
      <c r="Y71" s="2151"/>
      <c r="Z71" s="1956"/>
      <c r="AA71" s="2009"/>
      <c r="AB71" s="602" t="s">
        <v>1079</v>
      </c>
      <c r="AC71" s="2032"/>
    </row>
    <row r="72" spans="1:29" ht="56.25" customHeight="1" thickBot="1">
      <c r="A72" s="2109">
        <v>0</v>
      </c>
      <c r="B72" s="2274">
        <v>3</v>
      </c>
      <c r="C72" s="2276">
        <f>D72</f>
        <v>56</v>
      </c>
      <c r="D72" s="2274">
        <v>56</v>
      </c>
      <c r="E72" s="2274"/>
      <c r="F72" s="2274">
        <v>41</v>
      </c>
      <c r="G72" s="2141">
        <v>12</v>
      </c>
      <c r="H72" s="2141"/>
      <c r="I72" s="2339" t="s">
        <v>1080</v>
      </c>
      <c r="J72" s="1976"/>
      <c r="K72" s="2141">
        <f>'Team 62 Hamlet'!K25</f>
        <v>71</v>
      </c>
      <c r="L72" s="2141" t="s">
        <v>1081</v>
      </c>
      <c r="M72" s="2141" t="s">
        <v>134</v>
      </c>
      <c r="N72" s="2137" t="s">
        <v>1082</v>
      </c>
      <c r="O72" s="2137"/>
      <c r="P72" s="2137"/>
      <c r="Q72" s="2137"/>
      <c r="R72" s="2137"/>
      <c r="S72" s="2137"/>
      <c r="T72" s="2137"/>
      <c r="U72" s="2137"/>
      <c r="V72" s="2137"/>
      <c r="W72" s="2137"/>
      <c r="X72" s="2137"/>
      <c r="Y72" s="2151" t="s">
        <v>771</v>
      </c>
      <c r="Z72" s="1956" t="s">
        <v>30</v>
      </c>
      <c r="AA72" s="2290" t="s">
        <v>1083</v>
      </c>
      <c r="AB72" s="2290"/>
      <c r="AC72" s="2032"/>
    </row>
    <row r="73" spans="1:29" ht="33" customHeight="1">
      <c r="A73" s="2109"/>
      <c r="B73" s="2274"/>
      <c r="C73" s="2277"/>
      <c r="D73" s="2274"/>
      <c r="E73" s="2274"/>
      <c r="F73" s="2274"/>
      <c r="G73" s="2141"/>
      <c r="H73" s="2141"/>
      <c r="I73" s="1977"/>
      <c r="J73" s="1978"/>
      <c r="K73" s="2141"/>
      <c r="L73" s="2141"/>
      <c r="M73" s="2141"/>
      <c r="N73" s="2137"/>
      <c r="O73" s="2137"/>
      <c r="P73" s="2137"/>
      <c r="Q73" s="2137"/>
      <c r="R73" s="2137"/>
      <c r="S73" s="2137"/>
      <c r="T73" s="2137"/>
      <c r="U73" s="2137"/>
      <c r="V73" s="2137"/>
      <c r="W73" s="2137"/>
      <c r="X73" s="2137"/>
      <c r="Y73" s="2151"/>
      <c r="Z73" s="1956"/>
      <c r="AA73" s="1943" t="s">
        <v>34</v>
      </c>
      <c r="AB73" s="598" t="s">
        <v>1084</v>
      </c>
      <c r="AC73" s="2032"/>
    </row>
    <row r="74" spans="1:29" ht="63" customHeight="1" thickBot="1">
      <c r="A74" s="2109"/>
      <c r="B74" s="2274"/>
      <c r="C74" s="2277"/>
      <c r="D74" s="2274"/>
      <c r="E74" s="2274"/>
      <c r="F74" s="2274"/>
      <c r="G74" s="2141"/>
      <c r="H74" s="2141"/>
      <c r="I74" s="1979"/>
      <c r="J74" s="1980"/>
      <c r="K74" s="2141"/>
      <c r="L74" s="2141"/>
      <c r="M74" s="2141"/>
      <c r="N74" s="2137" t="s">
        <v>1081</v>
      </c>
      <c r="O74" s="2137"/>
      <c r="P74" s="2124" t="s">
        <v>478</v>
      </c>
      <c r="Q74" s="2124"/>
      <c r="R74" s="2124"/>
      <c r="S74" s="2124"/>
      <c r="T74" s="2098" t="s">
        <v>1085</v>
      </c>
      <c r="U74" s="2099"/>
      <c r="V74" s="2100"/>
      <c r="W74" s="2124" t="s">
        <v>480</v>
      </c>
      <c r="X74" s="2124"/>
      <c r="Y74" s="2151"/>
      <c r="Z74" s="1956"/>
      <c r="AA74" s="1944"/>
      <c r="AB74" s="599" t="s">
        <v>155</v>
      </c>
      <c r="AC74" s="2032"/>
    </row>
    <row r="75" spans="1:29" ht="48.75" customHeight="1">
      <c r="A75" s="2109">
        <v>0</v>
      </c>
      <c r="B75" s="2274">
        <v>2</v>
      </c>
      <c r="C75" s="2276">
        <f>D75</f>
        <v>47</v>
      </c>
      <c r="D75" s="2274">
        <v>47</v>
      </c>
      <c r="E75" s="2274"/>
      <c r="F75" s="2274">
        <v>38</v>
      </c>
      <c r="G75" s="2141">
        <v>9</v>
      </c>
      <c r="H75" s="2141"/>
      <c r="I75" s="2339">
        <v>0</v>
      </c>
      <c r="J75" s="1976"/>
      <c r="K75" s="2141">
        <f>'Team 62 Hamlet'!D46</f>
        <v>78</v>
      </c>
      <c r="L75" s="2141" t="s">
        <v>1086</v>
      </c>
      <c r="M75" s="2141" t="s">
        <v>134</v>
      </c>
      <c r="N75" s="2124" t="s">
        <v>1087</v>
      </c>
      <c r="O75" s="2124"/>
      <c r="P75" s="2124"/>
      <c r="Q75" s="2124"/>
      <c r="R75" s="2124"/>
      <c r="S75" s="2124"/>
      <c r="T75" s="2124"/>
      <c r="U75" s="2124"/>
      <c r="V75" s="2124"/>
      <c r="W75" s="2124"/>
      <c r="X75" s="2124"/>
      <c r="Y75" s="2151" t="s">
        <v>771</v>
      </c>
      <c r="Z75" s="1956" t="s">
        <v>31</v>
      </c>
      <c r="AA75" s="1945"/>
      <c r="AB75" s="572">
        <v>334.17136649999998</v>
      </c>
      <c r="AC75" s="2032"/>
    </row>
    <row r="76" spans="1:29" ht="48" customHeight="1">
      <c r="A76" s="2109"/>
      <c r="B76" s="2274"/>
      <c r="C76" s="2277"/>
      <c r="D76" s="2274"/>
      <c r="E76" s="2274"/>
      <c r="F76" s="2274"/>
      <c r="G76" s="2141"/>
      <c r="H76" s="2141"/>
      <c r="I76" s="1977"/>
      <c r="J76" s="1978"/>
      <c r="K76" s="2141"/>
      <c r="L76" s="2141"/>
      <c r="M76" s="2141"/>
      <c r="N76" s="2124"/>
      <c r="O76" s="2124"/>
      <c r="P76" s="2124"/>
      <c r="Q76" s="2124"/>
      <c r="R76" s="2124"/>
      <c r="S76" s="2124"/>
      <c r="T76" s="2124"/>
      <c r="U76" s="2124"/>
      <c r="V76" s="2124"/>
      <c r="W76" s="2124"/>
      <c r="X76" s="2124"/>
      <c r="Y76" s="2151"/>
      <c r="Z76" s="1956"/>
      <c r="AA76" s="2340" t="s">
        <v>1088</v>
      </c>
      <c r="AB76" s="2340"/>
      <c r="AC76" s="2033"/>
    </row>
    <row r="77" spans="1:29" ht="64.5" customHeight="1" thickBot="1">
      <c r="A77" s="2273"/>
      <c r="B77" s="2275"/>
      <c r="C77" s="2277"/>
      <c r="D77" s="2275"/>
      <c r="E77" s="2275"/>
      <c r="F77" s="2275"/>
      <c r="G77" s="1923"/>
      <c r="H77" s="1923"/>
      <c r="I77" s="2288"/>
      <c r="J77" s="2289"/>
      <c r="K77" s="1923"/>
      <c r="L77" s="1923"/>
      <c r="M77" s="1923"/>
      <c r="N77" s="2098" t="s">
        <v>1086</v>
      </c>
      <c r="O77" s="2099"/>
      <c r="P77" s="2124" t="s">
        <v>478</v>
      </c>
      <c r="Q77" s="2124"/>
      <c r="R77" s="2124"/>
      <c r="S77" s="2124"/>
      <c r="T77" s="2098" t="s">
        <v>1089</v>
      </c>
      <c r="U77" s="2099"/>
      <c r="V77" s="2100"/>
      <c r="W77" s="2124" t="s">
        <v>480</v>
      </c>
      <c r="X77" s="2124"/>
      <c r="Y77" s="2151"/>
      <c r="Z77" s="1957"/>
      <c r="AA77" s="2295" t="s">
        <v>1034</v>
      </c>
      <c r="AB77" s="2026"/>
      <c r="AC77" s="2027"/>
    </row>
    <row r="78" spans="1:29" ht="45" customHeight="1" thickBot="1">
      <c r="A78" s="595">
        <v>2</v>
      </c>
      <c r="B78" s="596">
        <f>SUM(B69:B77)</f>
        <v>8</v>
      </c>
      <c r="C78" s="597">
        <f>C69+C72+C75</f>
        <v>141</v>
      </c>
      <c r="D78" s="2285">
        <f>D69+D72+D75</f>
        <v>141</v>
      </c>
      <c r="E78" s="2285"/>
      <c r="F78" s="597">
        <f>F69+F72+F75</f>
        <v>105</v>
      </c>
      <c r="G78" s="2286">
        <f>G69+G72+G75</f>
        <v>28</v>
      </c>
      <c r="H78" s="2286"/>
      <c r="I78" s="2286">
        <v>8</v>
      </c>
      <c r="J78" s="2286"/>
      <c r="K78" s="597">
        <f>K75+K72+K69</f>
        <v>218</v>
      </c>
      <c r="L78" s="575"/>
      <c r="M78" s="576" t="s">
        <v>1090</v>
      </c>
      <c r="N78" s="576" t="s">
        <v>1091</v>
      </c>
      <c r="O78" s="2287" t="s">
        <v>78</v>
      </c>
      <c r="P78" s="2287"/>
      <c r="Q78" s="2287">
        <v>15</v>
      </c>
      <c r="R78" s="2287"/>
      <c r="S78" s="2287" t="s">
        <v>77</v>
      </c>
      <c r="T78" s="2287"/>
      <c r="U78" s="2287"/>
      <c r="V78" s="576">
        <v>6</v>
      </c>
      <c r="W78" s="576" t="s">
        <v>76</v>
      </c>
      <c r="X78" s="576">
        <v>2</v>
      </c>
      <c r="Y78" s="576" t="s">
        <v>75</v>
      </c>
      <c r="Z78" s="576"/>
      <c r="AA78" s="2028"/>
      <c r="AB78" s="2029"/>
      <c r="AC78" s="2030"/>
    </row>
    <row r="79" spans="1:29" ht="68.25" customHeight="1">
      <c r="A79" s="1885" t="s">
        <v>695</v>
      </c>
      <c r="B79" s="1886"/>
      <c r="C79" s="1886"/>
      <c r="D79" s="1887" t="s">
        <v>696</v>
      </c>
      <c r="E79" s="1886"/>
      <c r="F79" s="1886"/>
      <c r="G79" s="1886"/>
      <c r="H79" s="1886"/>
      <c r="I79" s="1886"/>
      <c r="J79" s="1886"/>
      <c r="K79" s="1886"/>
      <c r="L79" s="1887" t="s">
        <v>697</v>
      </c>
      <c r="M79" s="1886"/>
      <c r="N79" s="1886"/>
      <c r="O79" s="1886"/>
      <c r="P79" s="1886"/>
      <c r="Q79" s="1886"/>
      <c r="R79" s="1886"/>
      <c r="S79" s="1886"/>
      <c r="T79" s="1886"/>
      <c r="U79" s="1886"/>
      <c r="V79" s="1886"/>
      <c r="W79" s="1887" t="s">
        <v>698</v>
      </c>
      <c r="X79" s="1886"/>
      <c r="Y79" s="1886"/>
      <c r="Z79" s="1886"/>
      <c r="AA79" s="1886"/>
      <c r="AB79" s="1886"/>
      <c r="AC79" s="1888"/>
    </row>
    <row r="80" spans="1:29" ht="102.6" customHeight="1" thickBot="1">
      <c r="A80" s="2279" t="s">
        <v>42</v>
      </c>
      <c r="B80" s="2280"/>
      <c r="C80" s="2280"/>
      <c r="D80" s="2280"/>
      <c r="E80" s="2280"/>
      <c r="F80" s="2280"/>
      <c r="G80" s="2280"/>
      <c r="H80" s="2280"/>
      <c r="I80" s="2280"/>
      <c r="J80" s="2280"/>
      <c r="K80" s="2280"/>
      <c r="L80" s="578"/>
      <c r="M80" s="578"/>
      <c r="N80" s="2281" t="s">
        <v>1037</v>
      </c>
      <c r="O80" s="2282"/>
      <c r="P80" s="2282"/>
      <c r="Q80" s="2282"/>
      <c r="R80" s="2282"/>
      <c r="S80" s="2282"/>
      <c r="T80" s="2282"/>
      <c r="U80" s="2282"/>
      <c r="V80" s="2282"/>
      <c r="W80" s="2282"/>
      <c r="X80" s="2282"/>
      <c r="Y80" s="2282"/>
      <c r="Z80" s="2282"/>
      <c r="AA80" s="2282"/>
      <c r="AB80" s="2282"/>
      <c r="AC80" s="2283"/>
    </row>
    <row r="81" spans="1:29" ht="19.5" customHeight="1">
      <c r="A81" s="2328" t="str">
        <f>A61</f>
        <v>مہم کا نام : SNID 1 Sep to 4 Sep 2025</v>
      </c>
      <c r="B81" s="2328"/>
      <c r="C81" s="2328"/>
      <c r="D81" s="2328"/>
      <c r="E81" s="2328"/>
      <c r="F81" s="2328"/>
      <c r="G81" s="2328"/>
      <c r="H81" s="2330"/>
      <c r="I81" s="2330"/>
      <c r="J81" s="2331" t="s">
        <v>33</v>
      </c>
      <c r="K81" s="2331"/>
      <c r="L81" s="2331"/>
      <c r="M81" s="2331"/>
      <c r="N81" s="2331"/>
      <c r="O81" s="2331"/>
      <c r="P81" s="2332"/>
      <c r="Q81" s="2333" t="s">
        <v>56</v>
      </c>
      <c r="R81" s="2334"/>
      <c r="S81" s="2334"/>
      <c r="T81" s="2334"/>
      <c r="U81" s="2334"/>
      <c r="V81" s="2334"/>
      <c r="W81" s="2334"/>
      <c r="X81" s="2334"/>
      <c r="Y81" s="2334"/>
      <c r="Z81" s="2334"/>
      <c r="AA81" s="2334"/>
      <c r="AB81" s="2334"/>
      <c r="AC81" s="2335"/>
    </row>
    <row r="82" spans="1:29" ht="19.5" customHeight="1">
      <c r="A82" s="2329"/>
      <c r="B82" s="2329"/>
      <c r="C82" s="2329"/>
      <c r="D82" s="2329"/>
      <c r="E82" s="2329"/>
      <c r="F82" s="2329"/>
      <c r="G82" s="2329"/>
      <c r="H82" s="2330"/>
      <c r="I82" s="2330"/>
      <c r="J82" s="2331"/>
      <c r="K82" s="2331"/>
      <c r="L82" s="2331"/>
      <c r="M82" s="2331"/>
      <c r="N82" s="2331"/>
      <c r="O82" s="2331"/>
      <c r="P82" s="2332"/>
      <c r="Q82" s="2336"/>
      <c r="R82" s="2337"/>
      <c r="S82" s="2337"/>
      <c r="T82" s="2337"/>
      <c r="U82" s="2337"/>
      <c r="V82" s="2337"/>
      <c r="W82" s="2337"/>
      <c r="X82" s="2337"/>
      <c r="Y82" s="2337"/>
      <c r="Z82" s="2337"/>
      <c r="AA82" s="2337"/>
      <c r="AB82" s="2337"/>
      <c r="AC82" s="2338"/>
    </row>
    <row r="83" spans="1:29" ht="1.5" customHeight="1" thickBot="1">
      <c r="A83" s="567"/>
      <c r="B83" s="567"/>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row>
    <row r="84" spans="1:29" ht="24" customHeight="1">
      <c r="A84" s="2298" t="s">
        <v>333</v>
      </c>
      <c r="B84" s="2301" t="s">
        <v>39</v>
      </c>
      <c r="C84" s="2304" t="s">
        <v>53</v>
      </c>
      <c r="D84" s="2307" t="s">
        <v>60</v>
      </c>
      <c r="E84" s="2146"/>
      <c r="F84" s="2146"/>
      <c r="G84" s="2146"/>
      <c r="H84" s="2146"/>
      <c r="I84" s="2146"/>
      <c r="J84" s="2308"/>
      <c r="K84" s="2311" t="s">
        <v>41</v>
      </c>
      <c r="L84" s="2311" t="s">
        <v>302</v>
      </c>
      <c r="M84" s="2323" t="s">
        <v>27</v>
      </c>
      <c r="N84" s="2146" t="s">
        <v>71</v>
      </c>
      <c r="O84" s="2146"/>
      <c r="P84" s="2146"/>
      <c r="Q84" s="2146"/>
      <c r="R84" s="2146"/>
      <c r="S84" s="2146"/>
      <c r="T84" s="2146"/>
      <c r="U84" s="2146"/>
      <c r="V84" s="2146"/>
      <c r="W84" s="2146"/>
      <c r="X84" s="2146"/>
      <c r="Y84" s="2311" t="s">
        <v>303</v>
      </c>
      <c r="Z84" s="2311" t="s">
        <v>35</v>
      </c>
      <c r="AA84" s="2326" t="s">
        <v>51</v>
      </c>
      <c r="AB84" s="2301" t="s">
        <v>50</v>
      </c>
      <c r="AC84" s="2313" t="s">
        <v>24</v>
      </c>
    </row>
    <row r="85" spans="1:29" ht="19.5" customHeight="1">
      <c r="A85" s="2299"/>
      <c r="B85" s="2302"/>
      <c r="C85" s="2305"/>
      <c r="D85" s="2309"/>
      <c r="E85" s="2141"/>
      <c r="F85" s="2141"/>
      <c r="G85" s="2141"/>
      <c r="H85" s="2141"/>
      <c r="I85" s="2141"/>
      <c r="J85" s="2310"/>
      <c r="K85" s="2226"/>
      <c r="L85" s="2226"/>
      <c r="M85" s="2324"/>
      <c r="N85" s="2141"/>
      <c r="O85" s="2141"/>
      <c r="P85" s="2141"/>
      <c r="Q85" s="2141"/>
      <c r="R85" s="2141"/>
      <c r="S85" s="2141"/>
      <c r="T85" s="2141"/>
      <c r="U85" s="2141"/>
      <c r="V85" s="2141"/>
      <c r="W85" s="2141"/>
      <c r="X85" s="2141"/>
      <c r="Y85" s="2226"/>
      <c r="Z85" s="2226"/>
      <c r="AA85" s="2227"/>
      <c r="AB85" s="2302"/>
      <c r="AC85" s="2314"/>
    </row>
    <row r="86" spans="1:29" ht="33.75" customHeight="1">
      <c r="A86" s="2299"/>
      <c r="B86" s="2302"/>
      <c r="C86" s="2305"/>
      <c r="D86" s="2176" t="s">
        <v>26</v>
      </c>
      <c r="E86" s="2316"/>
      <c r="F86" s="2316" t="s">
        <v>112</v>
      </c>
      <c r="G86" s="2316"/>
      <c r="H86" s="2316"/>
      <c r="I86" s="2319" t="s">
        <v>304</v>
      </c>
      <c r="J86" s="2124"/>
      <c r="K86" s="2226"/>
      <c r="L86" s="2226"/>
      <c r="M86" s="2324"/>
      <c r="N86" s="2274" t="s">
        <v>305</v>
      </c>
      <c r="O86" s="2274"/>
      <c r="P86" s="2274"/>
      <c r="Q86" s="2274"/>
      <c r="R86" s="2274"/>
      <c r="S86" s="2274"/>
      <c r="T86" s="2274"/>
      <c r="U86" s="2274"/>
      <c r="V86" s="2274"/>
      <c r="W86" s="2274"/>
      <c r="X86" s="2274"/>
      <c r="Y86" s="2226"/>
      <c r="Z86" s="2226"/>
      <c r="AA86" s="2227"/>
      <c r="AB86" s="2302"/>
      <c r="AC86" s="2314"/>
    </row>
    <row r="87" spans="1:29" ht="47.25" customHeight="1" thickBot="1">
      <c r="A87" s="2300"/>
      <c r="B87" s="2303"/>
      <c r="C87" s="2306"/>
      <c r="D87" s="2317"/>
      <c r="E87" s="2318"/>
      <c r="F87" s="568" t="s">
        <v>117</v>
      </c>
      <c r="G87" s="2321" t="s">
        <v>116</v>
      </c>
      <c r="H87" s="2321"/>
      <c r="I87" s="2320"/>
      <c r="J87" s="2321"/>
      <c r="K87" s="2312"/>
      <c r="L87" s="2312"/>
      <c r="M87" s="2325"/>
      <c r="N87" s="2322"/>
      <c r="O87" s="2322"/>
      <c r="P87" s="2322"/>
      <c r="Q87" s="2322"/>
      <c r="R87" s="2322"/>
      <c r="S87" s="2322"/>
      <c r="T87" s="2322"/>
      <c r="U87" s="2322"/>
      <c r="V87" s="2322"/>
      <c r="W87" s="2322"/>
      <c r="X87" s="2322"/>
      <c r="Y87" s="2312"/>
      <c r="Z87" s="2312"/>
      <c r="AA87" s="2327"/>
      <c r="AB87" s="2303"/>
      <c r="AC87" s="2315"/>
    </row>
    <row r="88" spans="1:29" ht="0.75" customHeight="1" thickBot="1">
      <c r="A88" s="569"/>
      <c r="B88" s="569"/>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row>
    <row r="89" spans="1:29" ht="41.25" customHeight="1">
      <c r="A89" s="2297">
        <v>0</v>
      </c>
      <c r="B89" s="2296">
        <v>3</v>
      </c>
      <c r="C89" s="2276">
        <f>F89+G89</f>
        <v>27</v>
      </c>
      <c r="D89" s="2274">
        <f>F89+G89</f>
        <v>27</v>
      </c>
      <c r="E89" s="2274"/>
      <c r="F89" s="2296">
        <v>23</v>
      </c>
      <c r="G89" s="2146">
        <v>4</v>
      </c>
      <c r="H89" s="2146"/>
      <c r="I89" s="2146">
        <v>0</v>
      </c>
      <c r="J89" s="2296"/>
      <c r="K89" s="2146">
        <f>'Team 63 Hamlet'!D25</f>
        <v>73</v>
      </c>
      <c r="L89" s="2146" t="s">
        <v>1092</v>
      </c>
      <c r="M89" s="2146" t="s">
        <v>134</v>
      </c>
      <c r="N89" s="2137" t="s">
        <v>1093</v>
      </c>
      <c r="O89" s="2137"/>
      <c r="P89" s="2137"/>
      <c r="Q89" s="2137"/>
      <c r="R89" s="2137"/>
      <c r="S89" s="2137"/>
      <c r="T89" s="2137"/>
      <c r="U89" s="2137"/>
      <c r="V89" s="2137"/>
      <c r="W89" s="2137"/>
      <c r="X89" s="2137"/>
      <c r="Y89" s="2172" t="s">
        <v>787</v>
      </c>
      <c r="Z89" s="2006" t="s">
        <v>28</v>
      </c>
      <c r="AA89" s="2007" t="s">
        <v>34</v>
      </c>
      <c r="AB89" s="603" t="s">
        <v>1094</v>
      </c>
      <c r="AC89" s="2031">
        <v>63</v>
      </c>
    </row>
    <row r="90" spans="1:29" ht="33" customHeight="1">
      <c r="A90" s="2109"/>
      <c r="B90" s="2274"/>
      <c r="C90" s="2277"/>
      <c r="D90" s="2274"/>
      <c r="E90" s="2274"/>
      <c r="F90" s="2274"/>
      <c r="G90" s="2141"/>
      <c r="H90" s="2141"/>
      <c r="I90" s="2274"/>
      <c r="J90" s="2274"/>
      <c r="K90" s="2141"/>
      <c r="L90" s="2141"/>
      <c r="M90" s="2141"/>
      <c r="N90" s="2137"/>
      <c r="O90" s="2137"/>
      <c r="P90" s="2137"/>
      <c r="Q90" s="2137"/>
      <c r="R90" s="2137"/>
      <c r="S90" s="2137"/>
      <c r="T90" s="2137"/>
      <c r="U90" s="2137"/>
      <c r="V90" s="2137"/>
      <c r="W90" s="2137"/>
      <c r="X90" s="2137"/>
      <c r="Y90" s="2151"/>
      <c r="Z90" s="1956"/>
      <c r="AA90" s="2008"/>
      <c r="AB90" s="571" t="s">
        <v>1095</v>
      </c>
      <c r="AC90" s="2032"/>
    </row>
    <row r="91" spans="1:29" ht="76.5" customHeight="1" thickBot="1">
      <c r="A91" s="2109"/>
      <c r="B91" s="2274"/>
      <c r="C91" s="2277"/>
      <c r="D91" s="2274"/>
      <c r="E91" s="2274"/>
      <c r="F91" s="2274"/>
      <c r="G91" s="2141"/>
      <c r="H91" s="2141"/>
      <c r="I91" s="2274"/>
      <c r="J91" s="2274"/>
      <c r="K91" s="2141"/>
      <c r="L91" s="2141"/>
      <c r="M91" s="2141"/>
      <c r="N91" s="2137" t="s">
        <v>1096</v>
      </c>
      <c r="O91" s="2137"/>
      <c r="P91" s="2124" t="s">
        <v>478</v>
      </c>
      <c r="Q91" s="2124"/>
      <c r="R91" s="2124"/>
      <c r="S91" s="2124"/>
      <c r="T91" s="2137" t="s">
        <v>1097</v>
      </c>
      <c r="U91" s="2137"/>
      <c r="V91" s="2137"/>
      <c r="W91" s="2124" t="s">
        <v>480</v>
      </c>
      <c r="X91" s="2124"/>
      <c r="Y91" s="2151"/>
      <c r="Z91" s="1956"/>
      <c r="AA91" s="2009"/>
      <c r="AB91" s="600">
        <v>3058060688</v>
      </c>
      <c r="AC91" s="2032"/>
    </row>
    <row r="92" spans="1:29" ht="57" customHeight="1" thickBot="1">
      <c r="A92" s="2109">
        <v>0</v>
      </c>
      <c r="B92" s="2274">
        <v>2</v>
      </c>
      <c r="C92" s="2276">
        <f>F92+G92</f>
        <v>32</v>
      </c>
      <c r="D92" s="2274">
        <f>F92+G92</f>
        <v>32</v>
      </c>
      <c r="E92" s="2274"/>
      <c r="F92" s="2274">
        <v>26</v>
      </c>
      <c r="G92" s="2141">
        <v>6</v>
      </c>
      <c r="H92" s="2141"/>
      <c r="I92" s="2274">
        <v>0</v>
      </c>
      <c r="J92" s="2274"/>
      <c r="K92" s="2141">
        <f>'Team 63 Hamlet'!K25</f>
        <v>71</v>
      </c>
      <c r="L92" s="2141" t="s">
        <v>1098</v>
      </c>
      <c r="M92" s="2141" t="s">
        <v>134</v>
      </c>
      <c r="N92" s="2137" t="s">
        <v>1099</v>
      </c>
      <c r="O92" s="2137"/>
      <c r="P92" s="2137"/>
      <c r="Q92" s="2137"/>
      <c r="R92" s="2137"/>
      <c r="S92" s="2137"/>
      <c r="T92" s="2137"/>
      <c r="U92" s="2137"/>
      <c r="V92" s="2137"/>
      <c r="W92" s="2137"/>
      <c r="X92" s="2137"/>
      <c r="Y92" s="2172" t="s">
        <v>787</v>
      </c>
      <c r="Z92" s="1956" t="s">
        <v>30</v>
      </c>
      <c r="AA92" s="2290" t="s">
        <v>1100</v>
      </c>
      <c r="AB92" s="2290"/>
      <c r="AC92" s="2032"/>
    </row>
    <row r="93" spans="1:29" ht="33" customHeight="1">
      <c r="A93" s="2109"/>
      <c r="B93" s="2274"/>
      <c r="C93" s="2277"/>
      <c r="D93" s="2274"/>
      <c r="E93" s="2274"/>
      <c r="F93" s="2274"/>
      <c r="G93" s="2141"/>
      <c r="H93" s="2141"/>
      <c r="I93" s="2274"/>
      <c r="J93" s="2274"/>
      <c r="K93" s="2141"/>
      <c r="L93" s="2141"/>
      <c r="M93" s="2141"/>
      <c r="N93" s="2137"/>
      <c r="O93" s="2137"/>
      <c r="P93" s="2137"/>
      <c r="Q93" s="2137"/>
      <c r="R93" s="2137"/>
      <c r="S93" s="2137"/>
      <c r="T93" s="2137"/>
      <c r="U93" s="2137"/>
      <c r="V93" s="2137"/>
      <c r="W93" s="2137"/>
      <c r="X93" s="2137"/>
      <c r="Y93" s="2151"/>
      <c r="Z93" s="1956"/>
      <c r="AA93" s="1943" t="s">
        <v>34</v>
      </c>
      <c r="AB93" s="603" t="s">
        <v>1101</v>
      </c>
      <c r="AC93" s="2032"/>
    </row>
    <row r="94" spans="1:29" ht="74.25" customHeight="1" thickBot="1">
      <c r="A94" s="2109"/>
      <c r="B94" s="2274"/>
      <c r="C94" s="2277"/>
      <c r="D94" s="2274"/>
      <c r="E94" s="2274"/>
      <c r="F94" s="2274"/>
      <c r="G94" s="2141"/>
      <c r="H94" s="2141"/>
      <c r="I94" s="2274"/>
      <c r="J94" s="2274"/>
      <c r="K94" s="2141"/>
      <c r="L94" s="2141"/>
      <c r="M94" s="2141"/>
      <c r="N94" s="2137" t="s">
        <v>1098</v>
      </c>
      <c r="O94" s="2137"/>
      <c r="P94" s="2124" t="s">
        <v>478</v>
      </c>
      <c r="Q94" s="2124"/>
      <c r="R94" s="2124"/>
      <c r="S94" s="2124"/>
      <c r="T94" s="2137" t="s">
        <v>1102</v>
      </c>
      <c r="U94" s="2137"/>
      <c r="V94" s="2137"/>
      <c r="W94" s="2124" t="s">
        <v>480</v>
      </c>
      <c r="X94" s="2124"/>
      <c r="Y94" s="2151"/>
      <c r="Z94" s="1956"/>
      <c r="AA94" s="1944"/>
      <c r="AB94" s="571" t="s">
        <v>133</v>
      </c>
      <c r="AC94" s="2032"/>
    </row>
    <row r="95" spans="1:29" ht="55.5" customHeight="1">
      <c r="A95" s="2109">
        <v>0</v>
      </c>
      <c r="B95" s="2274">
        <v>1</v>
      </c>
      <c r="C95" s="2276">
        <f>D95</f>
        <v>38</v>
      </c>
      <c r="D95" s="2274">
        <f>F95+G95</f>
        <v>38</v>
      </c>
      <c r="E95" s="2274"/>
      <c r="F95" s="2274">
        <v>29</v>
      </c>
      <c r="G95" s="2141">
        <v>9</v>
      </c>
      <c r="H95" s="2141"/>
      <c r="I95" s="1975" t="s">
        <v>1103</v>
      </c>
      <c r="J95" s="1976"/>
      <c r="K95" s="2141">
        <f>'Team 63 Hamlet'!D46</f>
        <v>64</v>
      </c>
      <c r="L95" s="2141" t="s">
        <v>1104</v>
      </c>
      <c r="M95" s="2141" t="s">
        <v>134</v>
      </c>
      <c r="N95" s="2137" t="s">
        <v>1105</v>
      </c>
      <c r="O95" s="2137"/>
      <c r="P95" s="2137"/>
      <c r="Q95" s="2137"/>
      <c r="R95" s="2137"/>
      <c r="S95" s="2137"/>
      <c r="T95" s="2137"/>
      <c r="U95" s="2137"/>
      <c r="V95" s="2137"/>
      <c r="W95" s="2137"/>
      <c r="X95" s="2137"/>
      <c r="Y95" s="2172" t="s">
        <v>787</v>
      </c>
      <c r="Z95" s="1956" t="s">
        <v>31</v>
      </c>
      <c r="AA95" s="1945"/>
      <c r="AB95" s="572">
        <v>327.66483440000002</v>
      </c>
      <c r="AC95" s="2032"/>
    </row>
    <row r="96" spans="1:29" ht="51.75" customHeight="1">
      <c r="A96" s="2109"/>
      <c r="B96" s="2274"/>
      <c r="C96" s="2277"/>
      <c r="D96" s="2274"/>
      <c r="E96" s="2274"/>
      <c r="F96" s="2274"/>
      <c r="G96" s="2141"/>
      <c r="H96" s="2141"/>
      <c r="I96" s="1977"/>
      <c r="J96" s="1978"/>
      <c r="K96" s="2141"/>
      <c r="L96" s="2141"/>
      <c r="M96" s="2141"/>
      <c r="N96" s="2137"/>
      <c r="O96" s="2137"/>
      <c r="P96" s="2137"/>
      <c r="Q96" s="2137"/>
      <c r="R96" s="2137"/>
      <c r="S96" s="2137"/>
      <c r="T96" s="2137"/>
      <c r="U96" s="2137"/>
      <c r="V96" s="2137"/>
      <c r="W96" s="2137"/>
      <c r="X96" s="2137"/>
      <c r="Y96" s="2151"/>
      <c r="Z96" s="1956"/>
      <c r="AA96" s="2291" t="s">
        <v>1106</v>
      </c>
      <c r="AB96" s="2291"/>
      <c r="AC96" s="2033"/>
    </row>
    <row r="97" spans="1:29" ht="75" customHeight="1" thickBot="1">
      <c r="A97" s="2273"/>
      <c r="B97" s="2275"/>
      <c r="C97" s="2277"/>
      <c r="D97" s="2274"/>
      <c r="E97" s="2274"/>
      <c r="F97" s="2275"/>
      <c r="G97" s="1923"/>
      <c r="H97" s="1923"/>
      <c r="I97" s="2288"/>
      <c r="J97" s="2289"/>
      <c r="K97" s="1923"/>
      <c r="L97" s="1923"/>
      <c r="M97" s="1923"/>
      <c r="N97" s="2084" t="s">
        <v>1104</v>
      </c>
      <c r="O97" s="2085"/>
      <c r="P97" s="2124" t="s">
        <v>478</v>
      </c>
      <c r="Q97" s="2124"/>
      <c r="R97" s="2124"/>
      <c r="S97" s="2124"/>
      <c r="T97" s="2292" t="s">
        <v>1107</v>
      </c>
      <c r="U97" s="2293"/>
      <c r="V97" s="2294"/>
      <c r="W97" s="2124" t="s">
        <v>480</v>
      </c>
      <c r="X97" s="2124"/>
      <c r="Y97" s="2151"/>
      <c r="Z97" s="1957"/>
      <c r="AA97" s="2295" t="s">
        <v>1034</v>
      </c>
      <c r="AB97" s="2026"/>
      <c r="AC97" s="2027"/>
    </row>
    <row r="98" spans="1:29" ht="36" customHeight="1" thickBot="1">
      <c r="A98" s="595">
        <v>0</v>
      </c>
      <c r="B98" s="596">
        <f>B89+B92+B95</f>
        <v>6</v>
      </c>
      <c r="C98" s="597">
        <f>C89+C92+C95</f>
        <v>97</v>
      </c>
      <c r="D98" s="2284">
        <f>D89+D92+D95</f>
        <v>97</v>
      </c>
      <c r="E98" s="2285"/>
      <c r="F98" s="596">
        <f>F89+F92+F95</f>
        <v>78</v>
      </c>
      <c r="G98" s="2286">
        <f>G89+G92+G95</f>
        <v>19</v>
      </c>
      <c r="H98" s="2286"/>
      <c r="I98" s="2286">
        <v>10</v>
      </c>
      <c r="J98" s="2286"/>
      <c r="K98" s="575">
        <f>SUM(K89:K97)</f>
        <v>208</v>
      </c>
      <c r="L98" s="575"/>
      <c r="M98" s="576" t="s">
        <v>1108</v>
      </c>
      <c r="N98" s="576" t="s">
        <v>1109</v>
      </c>
      <c r="O98" s="2287" t="s">
        <v>78</v>
      </c>
      <c r="P98" s="2287"/>
      <c r="Q98" s="2287">
        <v>15</v>
      </c>
      <c r="R98" s="2287"/>
      <c r="S98" s="2287" t="s">
        <v>77</v>
      </c>
      <c r="T98" s="2287"/>
      <c r="U98" s="2287"/>
      <c r="V98" s="576">
        <v>10</v>
      </c>
      <c r="W98" s="576" t="s">
        <v>76</v>
      </c>
      <c r="X98" s="576">
        <v>2</v>
      </c>
      <c r="Y98" s="576" t="s">
        <v>75</v>
      </c>
      <c r="Z98" s="576"/>
      <c r="AA98" s="2028"/>
      <c r="AB98" s="2029"/>
      <c r="AC98" s="2030"/>
    </row>
    <row r="99" spans="1:29" ht="68.25" customHeight="1">
      <c r="A99" s="1885" t="s">
        <v>695</v>
      </c>
      <c r="B99" s="1886"/>
      <c r="C99" s="1886"/>
      <c r="D99" s="1887" t="s">
        <v>696</v>
      </c>
      <c r="E99" s="1886"/>
      <c r="F99" s="1886"/>
      <c r="G99" s="1886"/>
      <c r="H99" s="1886"/>
      <c r="I99" s="1886"/>
      <c r="J99" s="1886"/>
      <c r="K99" s="1886"/>
      <c r="L99" s="1887" t="s">
        <v>697</v>
      </c>
      <c r="M99" s="1886"/>
      <c r="N99" s="1886"/>
      <c r="O99" s="1886"/>
      <c r="P99" s="1886"/>
      <c r="Q99" s="1886"/>
      <c r="R99" s="1886"/>
      <c r="S99" s="1886"/>
      <c r="T99" s="1886"/>
      <c r="U99" s="1886"/>
      <c r="V99" s="1886"/>
      <c r="W99" s="1887" t="s">
        <v>698</v>
      </c>
      <c r="X99" s="1886"/>
      <c r="Y99" s="1886"/>
      <c r="Z99" s="1886"/>
      <c r="AA99" s="1886"/>
      <c r="AB99" s="1886"/>
      <c r="AC99" s="1888"/>
    </row>
    <row r="100" spans="1:29" ht="104.1" customHeight="1" thickBot="1">
      <c r="A100" s="2279" t="s">
        <v>42</v>
      </c>
      <c r="B100" s="2280"/>
      <c r="C100" s="2280"/>
      <c r="D100" s="2280"/>
      <c r="E100" s="2280"/>
      <c r="F100" s="2280"/>
      <c r="G100" s="2280"/>
      <c r="H100" s="2280"/>
      <c r="I100" s="2280"/>
      <c r="J100" s="2280"/>
      <c r="K100" s="2280"/>
      <c r="L100" s="578"/>
      <c r="M100" s="578"/>
      <c r="N100" s="2281" t="s">
        <v>1037</v>
      </c>
      <c r="O100" s="2282"/>
      <c r="P100" s="2282"/>
      <c r="Q100" s="2282"/>
      <c r="R100" s="2282"/>
      <c r="S100" s="2282"/>
      <c r="T100" s="2282"/>
      <c r="U100" s="2282"/>
      <c r="V100" s="2282"/>
      <c r="W100" s="2282"/>
      <c r="X100" s="2282"/>
      <c r="Y100" s="2282"/>
      <c r="Z100" s="2282"/>
      <c r="AA100" s="2282"/>
      <c r="AB100" s="2282"/>
      <c r="AC100" s="2283"/>
    </row>
    <row r="102" spans="1:29" ht="37.5" customHeight="1">
      <c r="A102" s="607">
        <f>SUM(A98,A78,A58,A39,A18)</f>
        <v>10</v>
      </c>
      <c r="B102" s="607">
        <f>SUM(B98,B78,B58,B39,B18)</f>
        <v>25</v>
      </c>
      <c r="C102" s="607">
        <f>SUM(C98,C78,C58,C39,C18)</f>
        <v>625</v>
      </c>
      <c r="F102" s="607">
        <f>SUM(F98,F78,F58,F39,F18)</f>
        <v>483</v>
      </c>
      <c r="G102" s="2278">
        <f>SUM(G98,G78,G58,G39,G18,)</f>
        <v>108</v>
      </c>
      <c r="H102" s="2278"/>
      <c r="I102" s="2278">
        <f>SUM(I98,I78,I58,I39,I18,)</f>
        <v>53</v>
      </c>
      <c r="J102" s="2278"/>
      <c r="K102" s="607">
        <f>SUM(K98,K78,K58,K39,K18)</f>
        <v>1059</v>
      </c>
    </row>
  </sheetData>
  <mergeCells count="460">
    <mergeCell ref="A1:G2"/>
    <mergeCell ref="H1:I2"/>
    <mergeCell ref="J1:P2"/>
    <mergeCell ref="Q1:AC2"/>
    <mergeCell ref="A4:A7"/>
    <mergeCell ref="B4:B7"/>
    <mergeCell ref="C4:C7"/>
    <mergeCell ref="D4:J5"/>
    <mergeCell ref="K4:K7"/>
    <mergeCell ref="L4:L7"/>
    <mergeCell ref="AC4:AC7"/>
    <mergeCell ref="D6:E7"/>
    <mergeCell ref="F6:H6"/>
    <mergeCell ref="I6:J7"/>
    <mergeCell ref="N6:X7"/>
    <mergeCell ref="G7:H7"/>
    <mergeCell ref="M4:M7"/>
    <mergeCell ref="N4:X5"/>
    <mergeCell ref="Y4:Y7"/>
    <mergeCell ref="Z4:Z7"/>
    <mergeCell ref="AA4:AA7"/>
    <mergeCell ref="AB4:AB7"/>
    <mergeCell ref="I9:J11"/>
    <mergeCell ref="K9:K11"/>
    <mergeCell ref="L9:L11"/>
    <mergeCell ref="M9:M11"/>
    <mergeCell ref="N9:X10"/>
    <mergeCell ref="Y9:Y11"/>
    <mergeCell ref="A9:A11"/>
    <mergeCell ref="B9:B11"/>
    <mergeCell ref="C9:C11"/>
    <mergeCell ref="D9:E11"/>
    <mergeCell ref="F9:F11"/>
    <mergeCell ref="G9:H11"/>
    <mergeCell ref="Z9:Z11"/>
    <mergeCell ref="AA9:AA11"/>
    <mergeCell ref="AC9:AC16"/>
    <mergeCell ref="N11:O11"/>
    <mergeCell ref="P11:S11"/>
    <mergeCell ref="T11:V11"/>
    <mergeCell ref="W11:X11"/>
    <mergeCell ref="Z12:Z14"/>
    <mergeCell ref="AA12:AB12"/>
    <mergeCell ref="AA13:AA15"/>
    <mergeCell ref="N12:X13"/>
    <mergeCell ref="Y12:Y14"/>
    <mergeCell ref="N14:O14"/>
    <mergeCell ref="P14:S14"/>
    <mergeCell ref="W14:X14"/>
    <mergeCell ref="A12:A14"/>
    <mergeCell ref="B12:B14"/>
    <mergeCell ref="C12:C14"/>
    <mergeCell ref="D12:E14"/>
    <mergeCell ref="F12:F14"/>
    <mergeCell ref="G12:H14"/>
    <mergeCell ref="A15:A17"/>
    <mergeCell ref="B15:B17"/>
    <mergeCell ref="C15:C17"/>
    <mergeCell ref="D15:E17"/>
    <mergeCell ref="F15:F17"/>
    <mergeCell ref="G15:H17"/>
    <mergeCell ref="K12:K14"/>
    <mergeCell ref="L12:L14"/>
    <mergeCell ref="M12:M14"/>
    <mergeCell ref="Z15:Z17"/>
    <mergeCell ref="AA16:AB16"/>
    <mergeCell ref="N17:O17"/>
    <mergeCell ref="P17:S17"/>
    <mergeCell ref="T17:V17"/>
    <mergeCell ref="W17:X17"/>
    <mergeCell ref="AA17:AC18"/>
    <mergeCell ref="S18:U18"/>
    <mergeCell ref="I15:J17"/>
    <mergeCell ref="K15:K17"/>
    <mergeCell ref="L15:L17"/>
    <mergeCell ref="M15:M17"/>
    <mergeCell ref="N15:X16"/>
    <mergeCell ref="Y15:Y17"/>
    <mergeCell ref="A19:C19"/>
    <mergeCell ref="D19:K19"/>
    <mergeCell ref="L19:V19"/>
    <mergeCell ref="W19:AC19"/>
    <mergeCell ref="A20:K20"/>
    <mergeCell ref="N20:AC20"/>
    <mergeCell ref="D18:E18"/>
    <mergeCell ref="G18:H18"/>
    <mergeCell ref="I18:J18"/>
    <mergeCell ref="L18:M18"/>
    <mergeCell ref="O18:P18"/>
    <mergeCell ref="Q18:R18"/>
    <mergeCell ref="A21:G22"/>
    <mergeCell ref="H21:I22"/>
    <mergeCell ref="J21:P22"/>
    <mergeCell ref="Q21:AC22"/>
    <mergeCell ref="A24:A27"/>
    <mergeCell ref="B24:B27"/>
    <mergeCell ref="C24:C27"/>
    <mergeCell ref="D24:J25"/>
    <mergeCell ref="K24:K27"/>
    <mergeCell ref="L24:L27"/>
    <mergeCell ref="C28:C30"/>
    <mergeCell ref="D28:E30"/>
    <mergeCell ref="F28:F30"/>
    <mergeCell ref="G28:H30"/>
    <mergeCell ref="AC24:AC27"/>
    <mergeCell ref="D26:E27"/>
    <mergeCell ref="F26:H26"/>
    <mergeCell ref="I26:J27"/>
    <mergeCell ref="N26:X27"/>
    <mergeCell ref="G27:H27"/>
    <mergeCell ref="M24:M27"/>
    <mergeCell ref="N24:X25"/>
    <mergeCell ref="Y24:Y27"/>
    <mergeCell ref="Z24:Z27"/>
    <mergeCell ref="AA24:AA27"/>
    <mergeCell ref="AB24:AB27"/>
    <mergeCell ref="A31:A34"/>
    <mergeCell ref="B31:B34"/>
    <mergeCell ref="C31:C34"/>
    <mergeCell ref="D31:E34"/>
    <mergeCell ref="F31:F34"/>
    <mergeCell ref="G31:H34"/>
    <mergeCell ref="Z28:Z30"/>
    <mergeCell ref="AA28:AA30"/>
    <mergeCell ref="AC28:AC36"/>
    <mergeCell ref="N30:O30"/>
    <mergeCell ref="P30:S30"/>
    <mergeCell ref="T30:V30"/>
    <mergeCell ref="W30:X30"/>
    <mergeCell ref="Z31:Z34"/>
    <mergeCell ref="AA31:AB31"/>
    <mergeCell ref="AA32:AA35"/>
    <mergeCell ref="I28:J30"/>
    <mergeCell ref="K28:K30"/>
    <mergeCell ref="L28:L30"/>
    <mergeCell ref="M28:M30"/>
    <mergeCell ref="N28:X29"/>
    <mergeCell ref="Y28:Y30"/>
    <mergeCell ref="A28:A30"/>
    <mergeCell ref="B28:B30"/>
    <mergeCell ref="AB32:AB34"/>
    <mergeCell ref="N33:O33"/>
    <mergeCell ref="P33:S33"/>
    <mergeCell ref="T33:V33"/>
    <mergeCell ref="W33:X33"/>
    <mergeCell ref="N34:P34"/>
    <mergeCell ref="T34:X34"/>
    <mergeCell ref="I31:J34"/>
    <mergeCell ref="K31:K34"/>
    <mergeCell ref="L31:L34"/>
    <mergeCell ref="M31:M34"/>
    <mergeCell ref="N31:X32"/>
    <mergeCell ref="Y31:Y34"/>
    <mergeCell ref="I35:J37"/>
    <mergeCell ref="K35:K37"/>
    <mergeCell ref="L35:L37"/>
    <mergeCell ref="M35:M37"/>
    <mergeCell ref="N35:X36"/>
    <mergeCell ref="Y35:Y37"/>
    <mergeCell ref="A35:A37"/>
    <mergeCell ref="B35:B37"/>
    <mergeCell ref="C35:C37"/>
    <mergeCell ref="D35:E37"/>
    <mergeCell ref="F35:F37"/>
    <mergeCell ref="G35:H37"/>
    <mergeCell ref="Z35:Z37"/>
    <mergeCell ref="AA36:AB36"/>
    <mergeCell ref="N37:O37"/>
    <mergeCell ref="P37:S37"/>
    <mergeCell ref="T37:V37"/>
    <mergeCell ref="W37:X37"/>
    <mergeCell ref="AA37:AC39"/>
    <mergeCell ref="N38:O38"/>
    <mergeCell ref="T38:V38"/>
    <mergeCell ref="A40:C40"/>
    <mergeCell ref="D40:K40"/>
    <mergeCell ref="L40:V40"/>
    <mergeCell ref="W40:AC40"/>
    <mergeCell ref="A41:K41"/>
    <mergeCell ref="N41:AC41"/>
    <mergeCell ref="D39:E39"/>
    <mergeCell ref="G39:H39"/>
    <mergeCell ref="I39:J39"/>
    <mergeCell ref="O39:P39"/>
    <mergeCell ref="Q39:R39"/>
    <mergeCell ref="S39:U39"/>
    <mergeCell ref="A42:G43"/>
    <mergeCell ref="H42:I43"/>
    <mergeCell ref="J42:P43"/>
    <mergeCell ref="Q42:AC43"/>
    <mergeCell ref="A45:A48"/>
    <mergeCell ref="B45:B48"/>
    <mergeCell ref="C45:C48"/>
    <mergeCell ref="D45:J46"/>
    <mergeCell ref="K45:K48"/>
    <mergeCell ref="L45:L48"/>
    <mergeCell ref="AC45:AC48"/>
    <mergeCell ref="D47:E48"/>
    <mergeCell ref="F47:H47"/>
    <mergeCell ref="I47:J48"/>
    <mergeCell ref="N47:X48"/>
    <mergeCell ref="G48:H48"/>
    <mergeCell ref="M45:M48"/>
    <mergeCell ref="N45:X46"/>
    <mergeCell ref="Y45:Y48"/>
    <mergeCell ref="Z45:Z48"/>
    <mergeCell ref="AA45:AA48"/>
    <mergeCell ref="AB45:AB48"/>
    <mergeCell ref="M49:M51"/>
    <mergeCell ref="N49:X50"/>
    <mergeCell ref="Y49:Y51"/>
    <mergeCell ref="Z49:Z51"/>
    <mergeCell ref="B49:B51"/>
    <mergeCell ref="C49:C51"/>
    <mergeCell ref="D49:E51"/>
    <mergeCell ref="F49:F51"/>
    <mergeCell ref="G49:H51"/>
    <mergeCell ref="I49:J51"/>
    <mergeCell ref="A52:A54"/>
    <mergeCell ref="B52:B54"/>
    <mergeCell ref="C52:C54"/>
    <mergeCell ref="D52:E54"/>
    <mergeCell ref="F52:F54"/>
    <mergeCell ref="G52:H54"/>
    <mergeCell ref="AA49:AA51"/>
    <mergeCell ref="AC49:AC56"/>
    <mergeCell ref="N51:O51"/>
    <mergeCell ref="P51:S51"/>
    <mergeCell ref="T51:V51"/>
    <mergeCell ref="W51:X51"/>
    <mergeCell ref="Z52:Z54"/>
    <mergeCell ref="AA52:AB52"/>
    <mergeCell ref="AA53:AA55"/>
    <mergeCell ref="Z55:Z57"/>
    <mergeCell ref="AA56:AB56"/>
    <mergeCell ref="N57:O57"/>
    <mergeCell ref="P57:S57"/>
    <mergeCell ref="T57:V57"/>
    <mergeCell ref="W57:X57"/>
    <mergeCell ref="AA57:AC58"/>
    <mergeCell ref="K49:K51"/>
    <mergeCell ref="L49:L51"/>
    <mergeCell ref="I52:J54"/>
    <mergeCell ref="K52:K54"/>
    <mergeCell ref="L52:L54"/>
    <mergeCell ref="I55:J57"/>
    <mergeCell ref="K55:K57"/>
    <mergeCell ref="L55:L57"/>
    <mergeCell ref="M52:M54"/>
    <mergeCell ref="N52:X53"/>
    <mergeCell ref="Y52:Y54"/>
    <mergeCell ref="N54:O54"/>
    <mergeCell ref="P54:S54"/>
    <mergeCell ref="T54:V54"/>
    <mergeCell ref="W54:X54"/>
    <mergeCell ref="M55:M57"/>
    <mergeCell ref="N55:X56"/>
    <mergeCell ref="Y55:Y57"/>
    <mergeCell ref="A55:A57"/>
    <mergeCell ref="B55:B57"/>
    <mergeCell ref="C55:C57"/>
    <mergeCell ref="D55:E57"/>
    <mergeCell ref="F55:F57"/>
    <mergeCell ref="G55:H57"/>
    <mergeCell ref="A61:G62"/>
    <mergeCell ref="H61:I62"/>
    <mergeCell ref="J61:P62"/>
    <mergeCell ref="A59:C59"/>
    <mergeCell ref="D59:K59"/>
    <mergeCell ref="L59:V59"/>
    <mergeCell ref="Q61:AC62"/>
    <mergeCell ref="W59:AC59"/>
    <mergeCell ref="A60:K60"/>
    <mergeCell ref="N60:AC60"/>
    <mergeCell ref="D58:E58"/>
    <mergeCell ref="G58:H58"/>
    <mergeCell ref="I58:J58"/>
    <mergeCell ref="O58:P58"/>
    <mergeCell ref="Q58:R58"/>
    <mergeCell ref="S58:U58"/>
    <mergeCell ref="A64:A67"/>
    <mergeCell ref="B64:B67"/>
    <mergeCell ref="C64:C67"/>
    <mergeCell ref="D64:J65"/>
    <mergeCell ref="K64:K67"/>
    <mergeCell ref="L64:L67"/>
    <mergeCell ref="AC64:AC67"/>
    <mergeCell ref="D66:E67"/>
    <mergeCell ref="F66:H66"/>
    <mergeCell ref="I66:J67"/>
    <mergeCell ref="N66:X67"/>
    <mergeCell ref="G67:H67"/>
    <mergeCell ref="M64:M67"/>
    <mergeCell ref="N64:X65"/>
    <mergeCell ref="Y64:Y67"/>
    <mergeCell ref="Z64:Z67"/>
    <mergeCell ref="AA64:AA67"/>
    <mergeCell ref="AB64:AB67"/>
    <mergeCell ref="K69:K71"/>
    <mergeCell ref="L69:L71"/>
    <mergeCell ref="M69:M71"/>
    <mergeCell ref="N69:X70"/>
    <mergeCell ref="Y69:Y71"/>
    <mergeCell ref="A69:A71"/>
    <mergeCell ref="B69:B71"/>
    <mergeCell ref="C69:C71"/>
    <mergeCell ref="D69:E71"/>
    <mergeCell ref="F69:F71"/>
    <mergeCell ref="G69:H71"/>
    <mergeCell ref="A72:A74"/>
    <mergeCell ref="B72:B74"/>
    <mergeCell ref="C72:C74"/>
    <mergeCell ref="D72:E74"/>
    <mergeCell ref="F72:F74"/>
    <mergeCell ref="G72:H74"/>
    <mergeCell ref="Z69:Z71"/>
    <mergeCell ref="AA69:AA71"/>
    <mergeCell ref="AC69:AC76"/>
    <mergeCell ref="N71:O71"/>
    <mergeCell ref="P71:S71"/>
    <mergeCell ref="T71:V71"/>
    <mergeCell ref="W71:X71"/>
    <mergeCell ref="Z72:Z74"/>
    <mergeCell ref="AA72:AB72"/>
    <mergeCell ref="AA73:AA75"/>
    <mergeCell ref="Z75:Z77"/>
    <mergeCell ref="AA76:AB76"/>
    <mergeCell ref="N77:O77"/>
    <mergeCell ref="P77:S77"/>
    <mergeCell ref="T77:V77"/>
    <mergeCell ref="W77:X77"/>
    <mergeCell ref="AA77:AC78"/>
    <mergeCell ref="I69:J71"/>
    <mergeCell ref="I72:J74"/>
    <mergeCell ref="K72:K74"/>
    <mergeCell ref="L72:L74"/>
    <mergeCell ref="I75:J77"/>
    <mergeCell ref="K75:K77"/>
    <mergeCell ref="L75:L77"/>
    <mergeCell ref="M72:M74"/>
    <mergeCell ref="N72:X73"/>
    <mergeCell ref="Y72:Y74"/>
    <mergeCell ref="N74:O74"/>
    <mergeCell ref="P74:S74"/>
    <mergeCell ref="T74:V74"/>
    <mergeCell ref="W74:X74"/>
    <mergeCell ref="M75:M77"/>
    <mergeCell ref="N75:X76"/>
    <mergeCell ref="Y75:Y77"/>
    <mergeCell ref="A75:A77"/>
    <mergeCell ref="B75:B77"/>
    <mergeCell ref="C75:C77"/>
    <mergeCell ref="D75:E77"/>
    <mergeCell ref="F75:F77"/>
    <mergeCell ref="G75:H77"/>
    <mergeCell ref="A81:G82"/>
    <mergeCell ref="H81:I82"/>
    <mergeCell ref="J81:P82"/>
    <mergeCell ref="A79:C79"/>
    <mergeCell ref="D79:K79"/>
    <mergeCell ref="L79:V79"/>
    <mergeCell ref="Q81:AC82"/>
    <mergeCell ref="W79:AC79"/>
    <mergeCell ref="A80:K80"/>
    <mergeCell ref="N80:AC80"/>
    <mergeCell ref="D78:E78"/>
    <mergeCell ref="G78:H78"/>
    <mergeCell ref="I78:J78"/>
    <mergeCell ref="O78:P78"/>
    <mergeCell ref="Q78:R78"/>
    <mergeCell ref="S78:U78"/>
    <mergeCell ref="A84:A87"/>
    <mergeCell ref="B84:B87"/>
    <mergeCell ref="C84:C87"/>
    <mergeCell ref="D84:J85"/>
    <mergeCell ref="K84:K87"/>
    <mergeCell ref="L84:L87"/>
    <mergeCell ref="AC84:AC87"/>
    <mergeCell ref="D86:E87"/>
    <mergeCell ref="F86:H86"/>
    <mergeCell ref="I86:J87"/>
    <mergeCell ref="N86:X87"/>
    <mergeCell ref="G87:H87"/>
    <mergeCell ref="M84:M87"/>
    <mergeCell ref="N84:X85"/>
    <mergeCell ref="Y84:Y87"/>
    <mergeCell ref="Z84:Z87"/>
    <mergeCell ref="AA84:AA87"/>
    <mergeCell ref="AB84:AB87"/>
    <mergeCell ref="K89:K91"/>
    <mergeCell ref="L89:L91"/>
    <mergeCell ref="M89:M91"/>
    <mergeCell ref="N89:X90"/>
    <mergeCell ref="Y89:Y91"/>
    <mergeCell ref="A89:A91"/>
    <mergeCell ref="B89:B91"/>
    <mergeCell ref="C89:C91"/>
    <mergeCell ref="D89:E91"/>
    <mergeCell ref="F89:F91"/>
    <mergeCell ref="G89:H91"/>
    <mergeCell ref="A92:A94"/>
    <mergeCell ref="B92:B94"/>
    <mergeCell ref="C92:C94"/>
    <mergeCell ref="D92:E94"/>
    <mergeCell ref="F92:F94"/>
    <mergeCell ref="G92:H94"/>
    <mergeCell ref="Z89:Z91"/>
    <mergeCell ref="AA89:AA91"/>
    <mergeCell ref="AC89:AC96"/>
    <mergeCell ref="N91:O91"/>
    <mergeCell ref="P91:S91"/>
    <mergeCell ref="T91:V91"/>
    <mergeCell ref="W91:X91"/>
    <mergeCell ref="Z92:Z94"/>
    <mergeCell ref="AA92:AB92"/>
    <mergeCell ref="AA93:AA95"/>
    <mergeCell ref="Z95:Z97"/>
    <mergeCell ref="AA96:AB96"/>
    <mergeCell ref="N97:O97"/>
    <mergeCell ref="P97:S97"/>
    <mergeCell ref="T97:V97"/>
    <mergeCell ref="W97:X97"/>
    <mergeCell ref="AA97:AC98"/>
    <mergeCell ref="I89:J91"/>
    <mergeCell ref="I92:J94"/>
    <mergeCell ref="K92:K94"/>
    <mergeCell ref="L92:L94"/>
    <mergeCell ref="I95:J97"/>
    <mergeCell ref="K95:K97"/>
    <mergeCell ref="L95:L97"/>
    <mergeCell ref="M92:M94"/>
    <mergeCell ref="N92:X93"/>
    <mergeCell ref="Y92:Y94"/>
    <mergeCell ref="N94:O94"/>
    <mergeCell ref="P94:S94"/>
    <mergeCell ref="T94:V94"/>
    <mergeCell ref="W94:X94"/>
    <mergeCell ref="M95:M97"/>
    <mergeCell ref="N95:X96"/>
    <mergeCell ref="Y95:Y97"/>
    <mergeCell ref="L99:V99"/>
    <mergeCell ref="W99:AC99"/>
    <mergeCell ref="A100:K100"/>
    <mergeCell ref="N100:AC100"/>
    <mergeCell ref="D98:E98"/>
    <mergeCell ref="G98:H98"/>
    <mergeCell ref="I98:J98"/>
    <mergeCell ref="O98:P98"/>
    <mergeCell ref="Q98:R98"/>
    <mergeCell ref="S98:U98"/>
    <mergeCell ref="A95:A97"/>
    <mergeCell ref="B95:B97"/>
    <mergeCell ref="C95:C97"/>
    <mergeCell ref="D95:E97"/>
    <mergeCell ref="F95:F97"/>
    <mergeCell ref="G95:H97"/>
    <mergeCell ref="I102:J102"/>
    <mergeCell ref="G102:H102"/>
    <mergeCell ref="A99:C99"/>
    <mergeCell ref="D99:K99"/>
  </mergeCells>
  <printOptions horizontalCentered="1"/>
  <pageMargins left="0.25" right="0.25" top="0.25" bottom="0.25" header="0" footer="0"/>
  <pageSetup paperSize="9" scale="61" orientation="landscape" r:id="rId1"/>
  <rowBreaks count="4" manualBreakCount="4">
    <brk id="20" max="28" man="1"/>
    <brk id="41" max="28" man="1"/>
    <brk id="60" max="28" man="1"/>
    <brk id="80" max="28" man="1"/>
  </rowBreaks>
</worksheet>
</file>

<file path=xl/worksheets/sheet31.xml><?xml version="1.0" encoding="utf-8"?>
<worksheet xmlns="http://schemas.openxmlformats.org/spreadsheetml/2006/main" xmlns:r="http://schemas.openxmlformats.org/officeDocument/2006/relationships">
  <dimension ref="A1:O46"/>
  <sheetViews>
    <sheetView topLeftCell="A31" zoomScale="120" zoomScaleNormal="120" workbookViewId="0">
      <selection activeCell="D31" sqref="D31"/>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41" customFormat="1" ht="15.75" thickBot="1">
      <c r="A3" s="187" t="s">
        <v>195</v>
      </c>
      <c r="B3" s="188"/>
      <c r="C3" s="184" t="str">
        <f>'Team Hamlet 51'!C3</f>
        <v>Muhammad Zain</v>
      </c>
      <c r="D3" s="189" t="s">
        <v>163</v>
      </c>
      <c r="E3" s="190"/>
      <c r="F3" s="188"/>
      <c r="G3" s="188"/>
      <c r="H3" s="188"/>
      <c r="I3" s="191"/>
      <c r="J3" s="189" t="s">
        <v>164</v>
      </c>
      <c r="K3" s="188" t="s">
        <v>701</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215" t="s">
        <v>700</v>
      </c>
      <c r="C5" s="215" t="s">
        <v>702</v>
      </c>
      <c r="D5" s="217">
        <v>5</v>
      </c>
      <c r="E5" s="217">
        <v>59</v>
      </c>
      <c r="F5" s="217">
        <v>1</v>
      </c>
      <c r="G5" s="218"/>
      <c r="H5" s="219">
        <v>1</v>
      </c>
      <c r="I5" s="215" t="s">
        <v>700</v>
      </c>
      <c r="J5" s="215" t="s">
        <v>713</v>
      </c>
      <c r="K5" s="217">
        <v>15</v>
      </c>
      <c r="L5" s="217">
        <v>59</v>
      </c>
      <c r="M5" s="217">
        <v>2</v>
      </c>
      <c r="N5" s="163"/>
    </row>
    <row r="6" spans="1:15" ht="23.1" customHeight="1">
      <c r="A6" s="168">
        <v>2</v>
      </c>
      <c r="B6" s="215" t="s">
        <v>700</v>
      </c>
      <c r="C6" s="215" t="s">
        <v>703</v>
      </c>
      <c r="D6" s="217">
        <v>12</v>
      </c>
      <c r="E6" s="217">
        <f>E5</f>
        <v>59</v>
      </c>
      <c r="F6" s="217">
        <v>1</v>
      </c>
      <c r="G6" s="218"/>
      <c r="H6" s="219">
        <v>2</v>
      </c>
      <c r="I6" s="215" t="s">
        <v>700</v>
      </c>
      <c r="J6" s="215" t="s">
        <v>714</v>
      </c>
      <c r="K6" s="217">
        <v>12</v>
      </c>
      <c r="L6" s="217">
        <f>L5</f>
        <v>59</v>
      </c>
      <c r="M6" s="217">
        <v>2</v>
      </c>
      <c r="N6" s="163"/>
      <c r="O6" t="s">
        <v>172</v>
      </c>
    </row>
    <row r="7" spans="1:15" ht="23.1" customHeight="1">
      <c r="A7" s="168">
        <v>3</v>
      </c>
      <c r="B7" s="215" t="s">
        <v>700</v>
      </c>
      <c r="C7" s="215" t="s">
        <v>704</v>
      </c>
      <c r="D7" s="217">
        <v>5</v>
      </c>
      <c r="E7" s="217">
        <f t="shared" ref="E7:E15" si="0">E6</f>
        <v>59</v>
      </c>
      <c r="F7" s="217">
        <v>1</v>
      </c>
      <c r="G7" s="218"/>
      <c r="H7" s="219">
        <v>3</v>
      </c>
      <c r="I7" s="215" t="s">
        <v>700</v>
      </c>
      <c r="J7" s="215" t="s">
        <v>715</v>
      </c>
      <c r="K7" s="217">
        <v>14</v>
      </c>
      <c r="L7" s="217">
        <f t="shared" ref="L7:L9" si="1">L6</f>
        <v>59</v>
      </c>
      <c r="M7" s="217">
        <v>2</v>
      </c>
      <c r="N7" s="163"/>
      <c r="O7" s="166" t="str">
        <f>CONCATENATE(C5," ",C6," ",C7," ",C8," ",C9," ",C10," ",C11," ",C12," ",C13," ",C14," ",C15," ",C16," ",C17," ",C18," ",C19," ",C20," ",C21," ",C22," ",C23," ",C24)</f>
        <v xml:space="preserve">گردیزی سٹریٹ ، مین قیصر آباد ، جھونپٹری والی گلی ، جھونپڑیاں ،   ماربل سٹریٹ ، باجوہ سٹریٹ,  ڈیرہ ، کمرشل ، ٹاور والی گلی ،   دفتر والی گلی ،  لنک گلی ، افتتاحی بورڈ والی گلی ،  لنک گلی 1،  لنک گلی 2،  اکیڈمی والی گلی ,  کلینک والی گلی ،          </v>
      </c>
    </row>
    <row r="8" spans="1:15" ht="23.1" customHeight="1">
      <c r="A8" s="168">
        <v>4</v>
      </c>
      <c r="B8" s="215" t="s">
        <v>700</v>
      </c>
      <c r="C8" s="215" t="s">
        <v>705</v>
      </c>
      <c r="D8" s="217">
        <v>6</v>
      </c>
      <c r="E8" s="217">
        <f t="shared" si="0"/>
        <v>59</v>
      </c>
      <c r="F8" s="217">
        <v>1</v>
      </c>
      <c r="G8" s="218"/>
      <c r="H8" s="219">
        <v>4</v>
      </c>
      <c r="I8" s="215" t="s">
        <v>700</v>
      </c>
      <c r="J8" s="215" t="s">
        <v>716</v>
      </c>
      <c r="K8" s="217">
        <v>13</v>
      </c>
      <c r="L8" s="217">
        <f t="shared" si="1"/>
        <v>59</v>
      </c>
      <c r="M8" s="217">
        <v>2</v>
      </c>
      <c r="N8" s="163"/>
      <c r="O8" s="165"/>
    </row>
    <row r="9" spans="1:15" ht="23.1" customHeight="1">
      <c r="A9" s="168">
        <v>5</v>
      </c>
      <c r="B9" s="215" t="s">
        <v>700</v>
      </c>
      <c r="C9" s="215" t="s">
        <v>706</v>
      </c>
      <c r="D9" s="217">
        <v>7</v>
      </c>
      <c r="E9" s="217">
        <f t="shared" si="0"/>
        <v>59</v>
      </c>
      <c r="F9" s="217">
        <v>1</v>
      </c>
      <c r="G9" s="218"/>
      <c r="H9" s="219">
        <v>5</v>
      </c>
      <c r="I9" s="215" t="s">
        <v>700</v>
      </c>
      <c r="J9" s="215" t="s">
        <v>717</v>
      </c>
      <c r="K9" s="217">
        <v>14</v>
      </c>
      <c r="L9" s="217">
        <f t="shared" si="1"/>
        <v>59</v>
      </c>
      <c r="M9" s="217">
        <v>2</v>
      </c>
      <c r="N9" s="163"/>
      <c r="O9" t="s">
        <v>175</v>
      </c>
    </row>
    <row r="10" spans="1:15" ht="23.1" customHeight="1">
      <c r="A10" s="168">
        <v>6</v>
      </c>
      <c r="B10" s="215" t="s">
        <v>700</v>
      </c>
      <c r="C10" s="215" t="s">
        <v>707</v>
      </c>
      <c r="D10" s="217">
        <v>5</v>
      </c>
      <c r="E10" s="217">
        <f t="shared" si="0"/>
        <v>59</v>
      </c>
      <c r="F10" s="217">
        <v>1</v>
      </c>
      <c r="G10" s="218"/>
      <c r="H10" s="219">
        <v>6</v>
      </c>
      <c r="I10" s="215"/>
      <c r="J10" s="215"/>
      <c r="K10" s="217"/>
      <c r="L10" s="217"/>
      <c r="M10" s="217"/>
      <c r="N10" s="163"/>
      <c r="O10" s="166" t="str">
        <f>CONCATENATE(J5," ",J6," ",J7," ",J8," ",J9," ",J10," ",J11," ",J12," ",J13," ",J14," ",J15," ",J16," ",J17," ",J18," ",J19," ",J20," ",J21," ",J22," ",J23," ",J24)</f>
        <v xml:space="preserve">تاج پبلک سکول والی گلی ، تاج پبلک سکول ،  ڈاکٹر ارتضی والی گلی ،  میتلا کریانہ سٹور والی گلی ،  مدرسہ ، مدرسے والی گلی ، لنک گلی ،                </v>
      </c>
    </row>
    <row r="11" spans="1:15" ht="23.1" customHeight="1">
      <c r="A11" s="168">
        <v>7</v>
      </c>
      <c r="B11" s="215" t="s">
        <v>700</v>
      </c>
      <c r="C11" s="215" t="s">
        <v>708</v>
      </c>
      <c r="D11" s="217">
        <v>12</v>
      </c>
      <c r="E11" s="217">
        <f t="shared" si="0"/>
        <v>59</v>
      </c>
      <c r="F11" s="217">
        <v>1</v>
      </c>
      <c r="G11" s="218"/>
      <c r="H11" s="219">
        <v>7</v>
      </c>
      <c r="I11" s="215"/>
      <c r="J11" s="215"/>
      <c r="K11" s="217"/>
      <c r="L11" s="217"/>
      <c r="M11" s="217"/>
      <c r="N11" s="163"/>
      <c r="O11" s="165"/>
    </row>
    <row r="12" spans="1:15" ht="23.1" customHeight="1">
      <c r="A12" s="168">
        <v>8</v>
      </c>
      <c r="B12" s="215" t="s">
        <v>700</v>
      </c>
      <c r="C12" s="215" t="s">
        <v>709</v>
      </c>
      <c r="D12" s="217">
        <v>5</v>
      </c>
      <c r="E12" s="217">
        <f t="shared" si="0"/>
        <v>59</v>
      </c>
      <c r="F12" s="217">
        <v>1</v>
      </c>
      <c r="G12" s="218"/>
      <c r="H12" s="219">
        <v>8</v>
      </c>
      <c r="I12" s="215"/>
      <c r="J12" s="215"/>
      <c r="K12" s="217"/>
      <c r="L12" s="217"/>
      <c r="M12" s="217"/>
      <c r="N12" s="163"/>
      <c r="O12" s="165"/>
    </row>
    <row r="13" spans="1:15" ht="23.1" customHeight="1">
      <c r="A13" s="168">
        <v>9</v>
      </c>
      <c r="B13" s="215" t="s">
        <v>700</v>
      </c>
      <c r="C13" s="215" t="s">
        <v>710</v>
      </c>
      <c r="D13" s="217">
        <v>4</v>
      </c>
      <c r="E13" s="217">
        <f t="shared" si="0"/>
        <v>59</v>
      </c>
      <c r="F13" s="217">
        <v>1</v>
      </c>
      <c r="G13" s="218"/>
      <c r="H13" s="219">
        <v>9</v>
      </c>
      <c r="I13" s="215"/>
      <c r="J13" s="215"/>
      <c r="K13" s="217"/>
      <c r="L13" s="217"/>
      <c r="M13" s="217"/>
      <c r="N13" s="163"/>
    </row>
    <row r="14" spans="1:15" ht="23.1" customHeight="1">
      <c r="A14" s="168">
        <v>10</v>
      </c>
      <c r="B14" s="215" t="s">
        <v>700</v>
      </c>
      <c r="C14" s="215" t="s">
        <v>711</v>
      </c>
      <c r="D14" s="217">
        <v>6</v>
      </c>
      <c r="E14" s="217">
        <f t="shared" si="0"/>
        <v>59</v>
      </c>
      <c r="F14" s="217">
        <v>1</v>
      </c>
      <c r="G14" s="218"/>
      <c r="H14" s="219">
        <v>10</v>
      </c>
      <c r="I14" s="215"/>
      <c r="J14" s="215"/>
      <c r="K14" s="217"/>
      <c r="L14" s="217"/>
      <c r="M14" s="217"/>
      <c r="N14" s="163"/>
    </row>
    <row r="15" spans="1:15" ht="23.1" customHeight="1">
      <c r="A15" s="168">
        <v>11</v>
      </c>
      <c r="B15" s="215" t="s">
        <v>700</v>
      </c>
      <c r="C15" s="215" t="s">
        <v>712</v>
      </c>
      <c r="D15" s="162">
        <v>6</v>
      </c>
      <c r="E15" s="217">
        <f t="shared" si="0"/>
        <v>59</v>
      </c>
      <c r="F15" s="217">
        <v>1</v>
      </c>
      <c r="G15" s="132"/>
      <c r="H15" s="168">
        <v>11</v>
      </c>
      <c r="I15" s="160"/>
      <c r="J15" s="161"/>
      <c r="K15" s="162"/>
      <c r="L15" s="162"/>
      <c r="M15" s="169"/>
      <c r="N15" s="163"/>
    </row>
    <row r="16" spans="1:15" ht="23.1" customHeight="1">
      <c r="A16" s="168">
        <v>12</v>
      </c>
      <c r="B16" s="160"/>
      <c r="C16" s="215"/>
      <c r="D16" s="162"/>
      <c r="E16" s="162"/>
      <c r="F16" s="169"/>
      <c r="G16" s="132"/>
      <c r="H16" s="168">
        <v>12</v>
      </c>
      <c r="I16" s="160"/>
      <c r="J16" s="161"/>
      <c r="K16" s="162"/>
      <c r="L16" s="162"/>
      <c r="M16" s="169"/>
      <c r="N16" s="163"/>
    </row>
    <row r="17" spans="1:15" ht="23.1" customHeight="1">
      <c r="A17" s="168">
        <v>13</v>
      </c>
      <c r="B17" s="160"/>
      <c r="C17" s="215"/>
      <c r="D17" s="162"/>
      <c r="E17" s="162"/>
      <c r="F17" s="169"/>
      <c r="G17" s="132"/>
      <c r="H17" s="168">
        <v>13</v>
      </c>
      <c r="I17" s="160"/>
      <c r="J17" s="161"/>
      <c r="K17" s="162"/>
      <c r="L17" s="162"/>
      <c r="M17" s="169"/>
      <c r="N17" s="163"/>
    </row>
    <row r="18" spans="1:15" ht="23.1" customHeight="1">
      <c r="A18" s="168">
        <v>14</v>
      </c>
      <c r="B18" s="160"/>
      <c r="C18" s="161"/>
      <c r="D18" s="162"/>
      <c r="E18" s="162"/>
      <c r="F18" s="169"/>
      <c r="G18" s="132"/>
      <c r="H18" s="168">
        <v>14</v>
      </c>
      <c r="I18" s="160"/>
      <c r="J18" s="161"/>
      <c r="K18" s="162"/>
      <c r="L18" s="162"/>
      <c r="M18" s="169"/>
      <c r="N18" s="163"/>
    </row>
    <row r="19" spans="1:15" ht="23.1" customHeight="1">
      <c r="A19" s="168">
        <v>15</v>
      </c>
      <c r="B19" s="160"/>
      <c r="C19" s="161"/>
      <c r="D19" s="162"/>
      <c r="E19" s="162"/>
      <c r="F19" s="169"/>
      <c r="G19" s="132"/>
      <c r="H19" s="168">
        <v>15</v>
      </c>
      <c r="I19" s="160"/>
      <c r="J19" s="161"/>
      <c r="K19" s="162"/>
      <c r="L19" s="162"/>
      <c r="M19" s="169"/>
      <c r="N19" s="163"/>
    </row>
    <row r="20" spans="1:15" ht="23.1" customHeight="1">
      <c r="A20" s="168">
        <v>16</v>
      </c>
      <c r="B20" s="160"/>
      <c r="C20" s="161"/>
      <c r="D20" s="162"/>
      <c r="E20" s="162"/>
      <c r="F20" s="169"/>
      <c r="G20" s="132"/>
      <c r="H20" s="168">
        <v>16</v>
      </c>
      <c r="I20" s="160"/>
      <c r="J20" s="161"/>
      <c r="K20" s="162"/>
      <c r="L20" s="162"/>
      <c r="M20" s="169"/>
      <c r="N20" s="163"/>
    </row>
    <row r="21" spans="1:15" ht="23.1" customHeight="1">
      <c r="A21" s="168">
        <v>17</v>
      </c>
      <c r="B21" s="160"/>
      <c r="C21" s="161"/>
      <c r="D21" s="162"/>
      <c r="E21" s="162"/>
      <c r="F21" s="169"/>
      <c r="G21" s="132"/>
      <c r="H21" s="168">
        <v>17</v>
      </c>
      <c r="I21" s="160"/>
      <c r="J21" s="161"/>
      <c r="K21" s="162"/>
      <c r="L21" s="162"/>
      <c r="M21" s="169"/>
      <c r="N21" s="163"/>
    </row>
    <row r="22" spans="1:15" ht="23.1" customHeight="1">
      <c r="A22" s="168">
        <v>18</v>
      </c>
      <c r="B22" s="160"/>
      <c r="C22" s="161"/>
      <c r="D22" s="162"/>
      <c r="E22" s="162"/>
      <c r="F22" s="169"/>
      <c r="G22" s="132"/>
      <c r="H22" s="168">
        <v>18</v>
      </c>
      <c r="I22" s="160"/>
      <c r="J22" s="161"/>
      <c r="K22" s="162"/>
      <c r="L22" s="162"/>
      <c r="M22" s="169"/>
      <c r="N22" s="163"/>
    </row>
    <row r="23" spans="1:15" ht="23.1" customHeight="1">
      <c r="A23" s="168">
        <v>19</v>
      </c>
      <c r="B23" s="160"/>
      <c r="C23" s="161"/>
      <c r="D23" s="162"/>
      <c r="E23" s="162"/>
      <c r="F23" s="169"/>
      <c r="G23" s="132"/>
      <c r="H23" s="168">
        <v>19</v>
      </c>
      <c r="I23" s="160"/>
      <c r="J23" s="161"/>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73</v>
      </c>
      <c r="E25" s="198"/>
      <c r="F25" s="199"/>
      <c r="G25" s="132"/>
      <c r="H25" s="2450" t="s">
        <v>176</v>
      </c>
      <c r="I25" s="2451"/>
      <c r="J25" s="2452"/>
      <c r="K25" s="193">
        <f>SUM(K5:K24)</f>
        <v>68</v>
      </c>
      <c r="L25" s="198"/>
      <c r="M25" s="199"/>
      <c r="N25" s="163"/>
    </row>
    <row r="26" spans="1:15" ht="23.1" customHeight="1">
      <c r="A26" s="174">
        <v>1</v>
      </c>
      <c r="B26" s="239" t="s">
        <v>718</v>
      </c>
      <c r="C26" s="176" t="s">
        <v>719</v>
      </c>
      <c r="D26" s="177">
        <v>12</v>
      </c>
      <c r="E26" s="177">
        <v>59</v>
      </c>
      <c r="F26" s="178">
        <v>3</v>
      </c>
      <c r="G26" s="132"/>
      <c r="H26" s="174">
        <v>1</v>
      </c>
      <c r="I26" s="175"/>
      <c r="J26" s="176"/>
      <c r="K26" s="177"/>
      <c r="L26" s="177"/>
      <c r="M26" s="178"/>
      <c r="N26" s="164"/>
    </row>
    <row r="27" spans="1:15" ht="23.1" customHeight="1">
      <c r="A27" s="168">
        <v>2</v>
      </c>
      <c r="B27" s="537" t="s">
        <v>718</v>
      </c>
      <c r="C27" s="538" t="s">
        <v>720</v>
      </c>
      <c r="D27" s="162">
        <v>17</v>
      </c>
      <c r="E27" s="162">
        <f t="shared" ref="E27:E30" si="2">E26</f>
        <v>59</v>
      </c>
      <c r="F27" s="169">
        <v>3</v>
      </c>
      <c r="G27" s="132"/>
      <c r="H27" s="168">
        <v>2</v>
      </c>
      <c r="I27" s="160"/>
      <c r="J27" s="161"/>
      <c r="K27" s="162"/>
      <c r="L27" s="162"/>
      <c r="M27" s="169"/>
      <c r="N27" s="164"/>
      <c r="O27" s="164" t="s">
        <v>174</v>
      </c>
    </row>
    <row r="28" spans="1:15" ht="23.1" customHeight="1">
      <c r="A28" s="168">
        <v>3</v>
      </c>
      <c r="B28" s="537" t="s">
        <v>718</v>
      </c>
      <c r="C28" s="538" t="s">
        <v>721</v>
      </c>
      <c r="D28" s="162">
        <v>14</v>
      </c>
      <c r="E28" s="162">
        <f t="shared" si="2"/>
        <v>59</v>
      </c>
      <c r="F28" s="169">
        <v>3</v>
      </c>
      <c r="G28" s="132"/>
      <c r="H28" s="168">
        <v>3</v>
      </c>
      <c r="I28" s="160"/>
      <c r="J28" s="161"/>
      <c r="K28" s="162"/>
      <c r="L28" s="162"/>
      <c r="M28" s="169"/>
      <c r="N28" s="164"/>
      <c r="O28" s="166" t="str">
        <f>CONCATENATE(C26," ",C27," ",C28," ",C29," ",C30," ",C31," ",C32," ",C33," ",C34," ",C35," ",C36," ",C37," ",C38," ",C39," ",C40," ",C41," ",C42," ",C43," ",C44," ",C45)</f>
        <v xml:space="preserve">کریانہ سٹور والی گلی ، جنجوعہ ہاوس والی گلی ،  لنکس گلی 1،2،3،4 عسکری کالونی ,  گلی مسجد عبدالرحمن والی گلی ، مسجد عبدالرحمن  لنک گلی ،۔               </v>
      </c>
    </row>
    <row r="29" spans="1:15" ht="23.1" customHeight="1">
      <c r="A29" s="168">
        <v>4</v>
      </c>
      <c r="B29" s="537" t="s">
        <v>718</v>
      </c>
      <c r="C29" s="538" t="s">
        <v>722</v>
      </c>
      <c r="D29" s="162">
        <v>12</v>
      </c>
      <c r="E29" s="162">
        <f t="shared" si="2"/>
        <v>59</v>
      </c>
      <c r="F29" s="169">
        <v>3</v>
      </c>
      <c r="G29" s="132"/>
      <c r="H29" s="168">
        <v>4</v>
      </c>
      <c r="I29" s="160"/>
      <c r="J29" s="161"/>
      <c r="K29" s="162"/>
      <c r="L29" s="162"/>
      <c r="M29" s="169"/>
      <c r="N29" s="164"/>
      <c r="O29" s="165"/>
    </row>
    <row r="30" spans="1:15" ht="23.1" customHeight="1">
      <c r="A30" s="168">
        <v>5</v>
      </c>
      <c r="B30" s="537" t="s">
        <v>718</v>
      </c>
      <c r="C30" s="538" t="s">
        <v>723</v>
      </c>
      <c r="D30" s="162">
        <v>16</v>
      </c>
      <c r="E30" s="162">
        <f t="shared" si="2"/>
        <v>59</v>
      </c>
      <c r="F30" s="169">
        <v>3</v>
      </c>
      <c r="G30" s="132"/>
      <c r="H30" s="168">
        <v>5</v>
      </c>
      <c r="I30" s="160"/>
      <c r="J30" s="161"/>
      <c r="K30" s="162"/>
      <c r="L30" s="162"/>
      <c r="M30" s="169"/>
    </row>
    <row r="31" spans="1:15" ht="23.1" customHeight="1">
      <c r="A31" s="168">
        <v>6</v>
      </c>
      <c r="B31" s="160"/>
      <c r="C31" s="538"/>
      <c r="D31" s="162"/>
      <c r="E31" s="162"/>
      <c r="F31" s="169"/>
      <c r="G31" s="132"/>
      <c r="H31" s="168">
        <v>6</v>
      </c>
      <c r="I31" s="160"/>
      <c r="J31" s="161"/>
      <c r="K31" s="162"/>
      <c r="L31" s="162"/>
      <c r="M31" s="169"/>
    </row>
    <row r="32" spans="1:15" ht="23.1" customHeight="1">
      <c r="A32" s="168">
        <v>7</v>
      </c>
      <c r="B32" s="160"/>
      <c r="C32" s="538"/>
      <c r="D32" s="162"/>
      <c r="E32" s="162"/>
      <c r="F32" s="169"/>
      <c r="G32" s="132"/>
      <c r="H32" s="168">
        <v>7</v>
      </c>
      <c r="I32" s="160"/>
      <c r="J32" s="161"/>
      <c r="K32" s="162"/>
      <c r="L32" s="162"/>
      <c r="M32" s="169"/>
    </row>
    <row r="33" spans="1:13" ht="23.1" customHeight="1">
      <c r="A33" s="168">
        <v>8</v>
      </c>
      <c r="B33" s="160"/>
      <c r="C33" s="538"/>
      <c r="D33" s="162"/>
      <c r="E33" s="162"/>
      <c r="F33" s="169"/>
      <c r="G33" s="132"/>
      <c r="H33" s="168">
        <v>8</v>
      </c>
      <c r="I33" s="160"/>
      <c r="J33" s="161"/>
      <c r="K33" s="162"/>
      <c r="L33" s="162"/>
      <c r="M33" s="169"/>
    </row>
    <row r="34" spans="1:13" ht="23.1" customHeight="1">
      <c r="A34" s="168">
        <v>9</v>
      </c>
      <c r="B34" s="160"/>
      <c r="C34" s="538"/>
      <c r="D34" s="162"/>
      <c r="E34" s="162"/>
      <c r="F34" s="169"/>
      <c r="G34" s="132"/>
      <c r="H34" s="168">
        <v>9</v>
      </c>
      <c r="I34" s="160"/>
      <c r="J34" s="161"/>
      <c r="K34" s="162"/>
      <c r="L34" s="162"/>
      <c r="M34" s="169"/>
    </row>
    <row r="35" spans="1:13" ht="23.1" customHeight="1">
      <c r="A35" s="168">
        <v>10</v>
      </c>
      <c r="B35" s="160"/>
      <c r="C35" s="538"/>
      <c r="D35" s="162"/>
      <c r="E35" s="162"/>
      <c r="F35" s="169"/>
      <c r="G35" s="132"/>
      <c r="H35" s="168">
        <v>10</v>
      </c>
      <c r="I35" s="160"/>
      <c r="J35" s="161"/>
      <c r="K35" s="162"/>
      <c r="L35" s="162"/>
      <c r="M35" s="169"/>
    </row>
    <row r="36" spans="1:13" ht="23.1" customHeight="1">
      <c r="A36" s="168">
        <v>11</v>
      </c>
      <c r="B36" s="160"/>
      <c r="C36" s="538"/>
      <c r="D36" s="162"/>
      <c r="E36" s="162"/>
      <c r="F36" s="169"/>
      <c r="G36" s="132"/>
      <c r="H36" s="168">
        <v>11</v>
      </c>
      <c r="I36" s="160"/>
      <c r="J36" s="161"/>
      <c r="K36" s="162"/>
      <c r="L36" s="162"/>
      <c r="M36" s="169"/>
    </row>
    <row r="37" spans="1:13" ht="23.1" customHeight="1">
      <c r="A37" s="168">
        <v>12</v>
      </c>
      <c r="B37" s="160"/>
      <c r="C37" s="538"/>
      <c r="D37" s="162"/>
      <c r="E37" s="162"/>
      <c r="F37" s="169"/>
      <c r="G37" s="132"/>
      <c r="H37" s="168">
        <v>12</v>
      </c>
      <c r="I37" s="160"/>
      <c r="J37" s="161"/>
      <c r="K37" s="162"/>
      <c r="L37" s="162"/>
      <c r="M37" s="169"/>
    </row>
    <row r="38" spans="1:13" ht="23.1" customHeight="1">
      <c r="A38" s="168">
        <v>13</v>
      </c>
      <c r="B38" s="160"/>
      <c r="C38" s="160"/>
      <c r="D38" s="162"/>
      <c r="E38" s="162"/>
      <c r="F38" s="169"/>
      <c r="G38" s="132"/>
      <c r="H38" s="168">
        <v>13</v>
      </c>
      <c r="I38" s="160"/>
      <c r="J38" s="161"/>
      <c r="K38" s="162"/>
      <c r="L38" s="162"/>
      <c r="M38" s="169"/>
    </row>
    <row r="39" spans="1:13" ht="23.1" customHeight="1">
      <c r="A39" s="168">
        <v>14</v>
      </c>
      <c r="B39" s="160"/>
      <c r="C39" s="160"/>
      <c r="D39" s="162"/>
      <c r="E39" s="162"/>
      <c r="F39" s="169"/>
      <c r="G39" s="132"/>
      <c r="H39" s="168">
        <v>14</v>
      </c>
      <c r="I39" s="160"/>
      <c r="J39" s="161"/>
      <c r="K39" s="162"/>
      <c r="L39" s="162"/>
      <c r="M39" s="169"/>
    </row>
    <row r="40" spans="1:13" ht="23.1" customHeight="1">
      <c r="A40" s="168">
        <v>15</v>
      </c>
      <c r="B40" s="160"/>
      <c r="C40" s="160"/>
      <c r="D40" s="162"/>
      <c r="E40" s="162"/>
      <c r="F40" s="169"/>
      <c r="G40" s="132"/>
      <c r="H40" s="168">
        <v>15</v>
      </c>
      <c r="I40" s="160"/>
      <c r="J40" s="161"/>
      <c r="K40" s="162"/>
      <c r="L40" s="162"/>
      <c r="M40" s="169"/>
    </row>
    <row r="41" spans="1:13" ht="23.1" customHeight="1">
      <c r="A41" s="168">
        <v>16</v>
      </c>
      <c r="B41" s="160"/>
      <c r="C41" s="160"/>
      <c r="D41" s="162"/>
      <c r="E41" s="162"/>
      <c r="F41" s="169"/>
      <c r="G41" s="132"/>
      <c r="H41" s="168">
        <v>16</v>
      </c>
      <c r="I41" s="160"/>
      <c r="J41" s="161"/>
      <c r="K41" s="162"/>
      <c r="L41" s="162"/>
      <c r="M41" s="169"/>
    </row>
    <row r="42" spans="1:13" ht="23.1" customHeight="1">
      <c r="A42" s="168">
        <v>17</v>
      </c>
      <c r="B42" s="160"/>
      <c r="C42" s="160"/>
      <c r="D42" s="162"/>
      <c r="E42" s="162"/>
      <c r="F42" s="169"/>
      <c r="G42" s="132"/>
      <c r="H42" s="168">
        <v>17</v>
      </c>
      <c r="I42" s="160"/>
      <c r="J42" s="161"/>
      <c r="K42" s="162"/>
      <c r="L42" s="162"/>
      <c r="M42" s="169"/>
    </row>
    <row r="43" spans="1:13" ht="23.1" customHeight="1">
      <c r="A43" s="168">
        <v>18</v>
      </c>
      <c r="B43" s="160"/>
      <c r="C43" s="160"/>
      <c r="D43" s="162"/>
      <c r="E43" s="162"/>
      <c r="F43" s="169"/>
      <c r="G43" s="132"/>
      <c r="H43" s="168">
        <v>18</v>
      </c>
      <c r="I43" s="160"/>
      <c r="J43" s="161"/>
      <c r="K43" s="162"/>
      <c r="L43" s="162"/>
      <c r="M43" s="169"/>
    </row>
    <row r="44" spans="1:13" ht="23.1" customHeight="1">
      <c r="A44" s="168">
        <v>19</v>
      </c>
      <c r="B44" s="160"/>
      <c r="C44" s="160"/>
      <c r="D44" s="162"/>
      <c r="E44" s="162"/>
      <c r="F44" s="169"/>
      <c r="G44" s="132"/>
      <c r="H44" s="168">
        <v>19</v>
      </c>
      <c r="I44" s="160"/>
      <c r="J44" s="161"/>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71</v>
      </c>
      <c r="E46" s="195"/>
      <c r="F46" s="196"/>
      <c r="G46" s="197"/>
      <c r="H46" s="2450" t="s">
        <v>177</v>
      </c>
      <c r="I46" s="2451"/>
      <c r="J46" s="2452"/>
      <c r="K46" s="194">
        <f>SUM(D46,D25,K25)</f>
        <v>212</v>
      </c>
      <c r="L46" s="195"/>
      <c r="M46" s="196"/>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32.xml><?xml version="1.0" encoding="utf-8"?>
<worksheet xmlns="http://schemas.openxmlformats.org/spreadsheetml/2006/main" xmlns:r="http://schemas.openxmlformats.org/officeDocument/2006/relationships">
  <dimension ref="A1:O46"/>
  <sheetViews>
    <sheetView zoomScale="120" zoomScaleNormal="120" workbookViewId="0">
      <selection activeCell="J13" sqref="J13"/>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41" customFormat="1" ht="15.75" thickBot="1">
      <c r="A3" s="187" t="s">
        <v>195</v>
      </c>
      <c r="B3" s="188"/>
      <c r="C3" s="184" t="str">
        <f>'Team Hamlet 51'!C3</f>
        <v>Muhammad Zain</v>
      </c>
      <c r="D3" s="189" t="s">
        <v>163</v>
      </c>
      <c r="E3" s="190"/>
      <c r="F3" s="188"/>
      <c r="G3" s="188"/>
      <c r="H3" s="188"/>
      <c r="I3" s="191"/>
      <c r="J3" s="189" t="s">
        <v>164</v>
      </c>
      <c r="K3" s="188" t="str">
        <f>'Team 59  Hamlet '!K3</f>
        <v>Ateeq</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215" t="s">
        <v>731</v>
      </c>
      <c r="C5" s="215" t="s">
        <v>724</v>
      </c>
      <c r="D5" s="217">
        <v>15</v>
      </c>
      <c r="E5" s="217">
        <v>60</v>
      </c>
      <c r="F5" s="217">
        <v>1</v>
      </c>
      <c r="G5" s="218"/>
      <c r="H5" s="219">
        <v>1</v>
      </c>
      <c r="I5" s="215" t="s">
        <v>731</v>
      </c>
      <c r="J5" s="215" t="s">
        <v>732</v>
      </c>
      <c r="K5" s="217">
        <v>10</v>
      </c>
      <c r="L5" s="217">
        <v>60</v>
      </c>
      <c r="M5" s="217">
        <v>2</v>
      </c>
      <c r="N5" s="163"/>
    </row>
    <row r="6" spans="1:15" ht="23.1" customHeight="1">
      <c r="A6" s="168">
        <v>2</v>
      </c>
      <c r="B6" s="215" t="s">
        <v>731</v>
      </c>
      <c r="C6" s="215" t="s">
        <v>725</v>
      </c>
      <c r="D6" s="217">
        <v>8</v>
      </c>
      <c r="E6" s="217">
        <f>E5</f>
        <v>60</v>
      </c>
      <c r="F6" s="217">
        <v>1</v>
      </c>
      <c r="G6" s="218"/>
      <c r="H6" s="219">
        <v>2</v>
      </c>
      <c r="I6" s="215" t="s">
        <v>731</v>
      </c>
      <c r="J6" s="215" t="s">
        <v>733</v>
      </c>
      <c r="K6" s="217">
        <v>16</v>
      </c>
      <c r="L6" s="217">
        <f>L5</f>
        <v>60</v>
      </c>
      <c r="M6" s="217">
        <v>2</v>
      </c>
      <c r="N6" s="163"/>
      <c r="O6" t="s">
        <v>172</v>
      </c>
    </row>
    <row r="7" spans="1:15" ht="23.1" customHeight="1">
      <c r="A7" s="168">
        <v>3</v>
      </c>
      <c r="B7" s="215" t="s">
        <v>731</v>
      </c>
      <c r="C7" s="215" t="s">
        <v>726</v>
      </c>
      <c r="D7" s="217">
        <v>12</v>
      </c>
      <c r="E7" s="217">
        <f t="shared" ref="E7:E11" si="0">E6</f>
        <v>60</v>
      </c>
      <c r="F7" s="217">
        <v>1</v>
      </c>
      <c r="G7" s="218"/>
      <c r="H7" s="219">
        <v>3</v>
      </c>
      <c r="I7" s="215" t="s">
        <v>731</v>
      </c>
      <c r="J7" s="215" t="s">
        <v>734</v>
      </c>
      <c r="K7" s="217">
        <v>15</v>
      </c>
      <c r="L7" s="217">
        <f t="shared" ref="L7:L9" si="1">L6</f>
        <v>60</v>
      </c>
      <c r="M7" s="217">
        <v>2</v>
      </c>
      <c r="N7" s="163"/>
      <c r="O7" s="166" t="str">
        <f>CONCATENATE(C5," ",C6," ",C7," ",C8," ",C9," ",C10," ",C11," ",C12," ",C13," ",C14," ",C15," ",C16," ",C17," ",C18," ",C19," ",C20," ",C21," ",C22," ",C23," ",C24)</f>
        <v xml:space="preserve">مین عسکری کالونی ، لنک گلی ،  دفتر والی گلی ,  خالد والی گلی ،  مین ایم اے جناح روڈ ،  ریاض ہاوس والی گلی ،   گلشن جبین سڑیٹ،  مین ڈاکٹر انیلہ  سٹریٹ ۔             </v>
      </c>
    </row>
    <row r="8" spans="1:15" ht="23.1" customHeight="1">
      <c r="A8" s="168">
        <v>4</v>
      </c>
      <c r="B8" s="215" t="s">
        <v>731</v>
      </c>
      <c r="C8" s="215" t="s">
        <v>727</v>
      </c>
      <c r="D8" s="217">
        <v>10</v>
      </c>
      <c r="E8" s="217">
        <f t="shared" si="0"/>
        <v>60</v>
      </c>
      <c r="F8" s="217">
        <v>1</v>
      </c>
      <c r="G8" s="218"/>
      <c r="H8" s="219">
        <v>4</v>
      </c>
      <c r="I8" s="215" t="s">
        <v>731</v>
      </c>
      <c r="J8" s="215" t="s">
        <v>735</v>
      </c>
      <c r="K8" s="217">
        <v>12</v>
      </c>
      <c r="L8" s="217">
        <f t="shared" si="1"/>
        <v>60</v>
      </c>
      <c r="M8" s="217">
        <v>2</v>
      </c>
      <c r="N8" s="163"/>
      <c r="O8" s="165"/>
    </row>
    <row r="9" spans="1:15" ht="23.1" customHeight="1">
      <c r="A9" s="168">
        <v>5</v>
      </c>
      <c r="B9" s="215" t="s">
        <v>731</v>
      </c>
      <c r="C9" s="215" t="s">
        <v>728</v>
      </c>
      <c r="D9" s="217">
        <v>9</v>
      </c>
      <c r="E9" s="217">
        <f t="shared" si="0"/>
        <v>60</v>
      </c>
      <c r="F9" s="217">
        <v>1</v>
      </c>
      <c r="G9" s="218"/>
      <c r="H9" s="219">
        <v>5</v>
      </c>
      <c r="I9" s="215" t="s">
        <v>731</v>
      </c>
      <c r="J9" s="215" t="s">
        <v>736</v>
      </c>
      <c r="K9" s="217">
        <v>16</v>
      </c>
      <c r="L9" s="217">
        <f t="shared" si="1"/>
        <v>60</v>
      </c>
      <c r="M9" s="217">
        <v>2</v>
      </c>
      <c r="N9" s="163"/>
      <c r="O9" t="s">
        <v>175</v>
      </c>
    </row>
    <row r="10" spans="1:15" ht="23.1" customHeight="1">
      <c r="A10" s="168">
        <v>6</v>
      </c>
      <c r="B10" s="215" t="s">
        <v>731</v>
      </c>
      <c r="C10" s="215" t="s">
        <v>729</v>
      </c>
      <c r="D10" s="217">
        <v>8</v>
      </c>
      <c r="E10" s="217">
        <f t="shared" si="0"/>
        <v>60</v>
      </c>
      <c r="F10" s="217">
        <v>1</v>
      </c>
      <c r="G10" s="218"/>
      <c r="H10" s="219">
        <v>6</v>
      </c>
      <c r="I10" s="215"/>
      <c r="J10" s="215"/>
      <c r="K10" s="217"/>
      <c r="L10" s="217"/>
      <c r="M10" s="217"/>
      <c r="N10" s="163"/>
      <c r="O10" s="166" t="str">
        <f>CONCATENATE(J5," ",J6," ",J7," ",J8," ",J9," ",J10," ",J11," ",J12," ",J13," ",J14," ",J15," ",J16," ",J17," ",J18," ",J19," ",J20," ",J21," ",J22," ",J23," ",J24)</f>
        <v xml:space="preserve">عسکری سٹریٹ ، ایم اے جناح روڈ ، الخاق والی گلی ، پشتون   فاطمہ ہاوسنگ سوسائٹی ،پارک ، متصل لنک ،   مدرسہ الخورشید ، مسجد ، ایم ڈی اے کالونی ،  رضوان سٹریٹ ۔               </v>
      </c>
    </row>
    <row r="11" spans="1:15" ht="23.1" customHeight="1">
      <c r="A11" s="168">
        <v>7</v>
      </c>
      <c r="B11" s="215" t="s">
        <v>731</v>
      </c>
      <c r="C11" s="215" t="s">
        <v>730</v>
      </c>
      <c r="D11" s="217">
        <v>9</v>
      </c>
      <c r="E11" s="217">
        <f t="shared" si="0"/>
        <v>60</v>
      </c>
      <c r="F11" s="217">
        <v>1</v>
      </c>
      <c r="G11" s="218"/>
      <c r="H11" s="219">
        <v>7</v>
      </c>
      <c r="I11" s="215"/>
      <c r="J11" s="215"/>
      <c r="K11" s="217"/>
      <c r="L11" s="217"/>
      <c r="M11" s="217"/>
      <c r="N11" s="163"/>
      <c r="O11" s="165"/>
    </row>
    <row r="12" spans="1:15" ht="23.1" customHeight="1">
      <c r="A12" s="168">
        <v>8</v>
      </c>
      <c r="B12" s="215"/>
      <c r="C12" s="215"/>
      <c r="D12" s="217"/>
      <c r="E12" s="217"/>
      <c r="F12" s="217"/>
      <c r="G12" s="218"/>
      <c r="H12" s="219">
        <v>8</v>
      </c>
      <c r="I12" s="215"/>
      <c r="J12" s="215"/>
      <c r="K12" s="217"/>
      <c r="L12" s="217"/>
      <c r="M12" s="217"/>
      <c r="N12" s="163"/>
      <c r="O12" s="165"/>
    </row>
    <row r="13" spans="1:15" ht="23.1" customHeight="1">
      <c r="A13" s="168">
        <v>9</v>
      </c>
      <c r="B13" s="215"/>
      <c r="C13" s="216"/>
      <c r="D13" s="217"/>
      <c r="E13" s="217"/>
      <c r="F13" s="217"/>
      <c r="G13" s="218"/>
      <c r="H13" s="219">
        <v>9</v>
      </c>
      <c r="I13" s="215"/>
      <c r="J13" s="215"/>
      <c r="K13" s="217"/>
      <c r="L13" s="217"/>
      <c r="M13" s="217"/>
      <c r="N13" s="163"/>
    </row>
    <row r="14" spans="1:15" ht="23.1" customHeight="1">
      <c r="A14" s="168">
        <v>10</v>
      </c>
      <c r="B14" s="215"/>
      <c r="C14" s="216"/>
      <c r="D14" s="217"/>
      <c r="E14" s="217"/>
      <c r="F14" s="217"/>
      <c r="G14" s="218"/>
      <c r="H14" s="219">
        <v>10</v>
      </c>
      <c r="I14" s="215"/>
      <c r="J14" s="215"/>
      <c r="K14" s="217"/>
      <c r="L14" s="217"/>
      <c r="M14" s="217"/>
      <c r="N14" s="163"/>
    </row>
    <row r="15" spans="1:15" ht="23.1" customHeight="1">
      <c r="A15" s="168">
        <v>11</v>
      </c>
      <c r="B15" s="160"/>
      <c r="C15" s="161"/>
      <c r="D15" s="162"/>
      <c r="E15" s="162"/>
      <c r="F15" s="169"/>
      <c r="G15" s="132"/>
      <c r="H15" s="168">
        <v>11</v>
      </c>
      <c r="I15" s="160"/>
      <c r="J15" s="161"/>
      <c r="K15" s="162"/>
      <c r="L15" s="162"/>
      <c r="M15" s="169"/>
      <c r="N15" s="163"/>
    </row>
    <row r="16" spans="1:15" ht="23.1" customHeight="1">
      <c r="A16" s="168">
        <v>12</v>
      </c>
      <c r="B16" s="160"/>
      <c r="C16" s="161"/>
      <c r="D16" s="162"/>
      <c r="E16" s="162"/>
      <c r="F16" s="169"/>
      <c r="G16" s="132"/>
      <c r="H16" s="168">
        <v>12</v>
      </c>
      <c r="I16" s="160"/>
      <c r="J16" s="161"/>
      <c r="K16" s="162"/>
      <c r="L16" s="162"/>
      <c r="M16" s="169"/>
      <c r="N16" s="163"/>
    </row>
    <row r="17" spans="1:15" ht="23.1" customHeight="1">
      <c r="A17" s="168">
        <v>13</v>
      </c>
      <c r="B17" s="160"/>
      <c r="C17" s="161"/>
      <c r="D17" s="162"/>
      <c r="E17" s="162"/>
      <c r="F17" s="169"/>
      <c r="G17" s="132"/>
      <c r="H17" s="168">
        <v>13</v>
      </c>
      <c r="I17" s="160"/>
      <c r="J17" s="161"/>
      <c r="K17" s="162"/>
      <c r="L17" s="162"/>
      <c r="M17" s="169"/>
      <c r="N17" s="163"/>
    </row>
    <row r="18" spans="1:15" ht="23.1" customHeight="1">
      <c r="A18" s="168">
        <v>14</v>
      </c>
      <c r="B18" s="160"/>
      <c r="C18" s="161"/>
      <c r="D18" s="162"/>
      <c r="E18" s="162"/>
      <c r="F18" s="169"/>
      <c r="G18" s="132"/>
      <c r="H18" s="168">
        <v>14</v>
      </c>
      <c r="I18" s="160"/>
      <c r="J18" s="161"/>
      <c r="K18" s="162"/>
      <c r="L18" s="162"/>
      <c r="M18" s="169"/>
      <c r="N18" s="163"/>
    </row>
    <row r="19" spans="1:15" ht="23.1" customHeight="1">
      <c r="A19" s="168">
        <v>15</v>
      </c>
      <c r="B19" s="160"/>
      <c r="C19" s="161"/>
      <c r="D19" s="162"/>
      <c r="E19" s="162"/>
      <c r="F19" s="169"/>
      <c r="G19" s="132"/>
      <c r="H19" s="168">
        <v>15</v>
      </c>
      <c r="I19" s="160"/>
      <c r="J19" s="161"/>
      <c r="K19" s="162"/>
      <c r="L19" s="162"/>
      <c r="M19" s="169"/>
      <c r="N19" s="163"/>
    </row>
    <row r="20" spans="1:15" ht="23.1" customHeight="1">
      <c r="A20" s="168">
        <v>16</v>
      </c>
      <c r="B20" s="160"/>
      <c r="C20" s="161"/>
      <c r="D20" s="162"/>
      <c r="E20" s="162"/>
      <c r="F20" s="169"/>
      <c r="G20" s="132"/>
      <c r="H20" s="168">
        <v>16</v>
      </c>
      <c r="I20" s="160"/>
      <c r="J20" s="161"/>
      <c r="K20" s="162"/>
      <c r="L20" s="162"/>
      <c r="M20" s="169"/>
      <c r="N20" s="163"/>
    </row>
    <row r="21" spans="1:15" ht="23.1" customHeight="1">
      <c r="A21" s="168">
        <v>17</v>
      </c>
      <c r="B21" s="160"/>
      <c r="C21" s="161"/>
      <c r="D21" s="162"/>
      <c r="E21" s="162"/>
      <c r="F21" s="169"/>
      <c r="G21" s="132"/>
      <c r="H21" s="168">
        <v>17</v>
      </c>
      <c r="I21" s="160"/>
      <c r="J21" s="161"/>
      <c r="K21" s="162"/>
      <c r="L21" s="162"/>
      <c r="M21" s="169"/>
      <c r="N21" s="163"/>
    </row>
    <row r="22" spans="1:15" ht="23.1" customHeight="1">
      <c r="A22" s="168">
        <v>18</v>
      </c>
      <c r="B22" s="160"/>
      <c r="C22" s="161"/>
      <c r="D22" s="162"/>
      <c r="E22" s="162"/>
      <c r="F22" s="169"/>
      <c r="G22" s="132"/>
      <c r="H22" s="168">
        <v>18</v>
      </c>
      <c r="I22" s="160"/>
      <c r="J22" s="161"/>
      <c r="K22" s="162"/>
      <c r="L22" s="162"/>
      <c r="M22" s="169"/>
      <c r="N22" s="163"/>
    </row>
    <row r="23" spans="1:15" ht="23.1" customHeight="1">
      <c r="A23" s="168">
        <v>19</v>
      </c>
      <c r="B23" s="160"/>
      <c r="C23" s="161"/>
      <c r="D23" s="162"/>
      <c r="E23" s="162"/>
      <c r="F23" s="169"/>
      <c r="G23" s="132"/>
      <c r="H23" s="168">
        <v>19</v>
      </c>
      <c r="I23" s="160"/>
      <c r="J23" s="161"/>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71</v>
      </c>
      <c r="E25" s="198"/>
      <c r="F25" s="199"/>
      <c r="G25" s="132"/>
      <c r="H25" s="2450" t="s">
        <v>176</v>
      </c>
      <c r="I25" s="2451"/>
      <c r="J25" s="2452"/>
      <c r="K25" s="193">
        <f>SUM(K5:K24)</f>
        <v>69</v>
      </c>
      <c r="L25" s="198"/>
      <c r="M25" s="199"/>
      <c r="N25" s="163"/>
    </row>
    <row r="26" spans="1:15" ht="23.1" customHeight="1">
      <c r="A26" s="174">
        <v>1</v>
      </c>
      <c r="B26" s="239" t="s">
        <v>580</v>
      </c>
      <c r="C26" s="161" t="s">
        <v>737</v>
      </c>
      <c r="D26" s="217">
        <v>15</v>
      </c>
      <c r="E26" s="177">
        <v>60</v>
      </c>
      <c r="F26" s="178">
        <v>3</v>
      </c>
      <c r="G26" s="132"/>
      <c r="H26" s="174">
        <v>1</v>
      </c>
      <c r="I26" s="175"/>
      <c r="J26" s="176"/>
      <c r="K26" s="177"/>
      <c r="L26" s="177"/>
      <c r="M26" s="178"/>
      <c r="N26" s="164"/>
    </row>
    <row r="27" spans="1:15" ht="23.1" customHeight="1">
      <c r="A27" s="168">
        <v>2</v>
      </c>
      <c r="B27" s="537" t="s">
        <v>580</v>
      </c>
      <c r="C27" s="538" t="s">
        <v>738</v>
      </c>
      <c r="D27" s="217">
        <v>8</v>
      </c>
      <c r="E27" s="162">
        <f t="shared" ref="E27:E32" si="2">E26</f>
        <v>60</v>
      </c>
      <c r="F27" s="169">
        <v>3</v>
      </c>
      <c r="G27" s="132"/>
      <c r="H27" s="168">
        <v>2</v>
      </c>
      <c r="I27" s="160"/>
      <c r="J27" s="161"/>
      <c r="K27" s="162"/>
      <c r="L27" s="162"/>
      <c r="M27" s="169"/>
      <c r="N27" s="164"/>
      <c r="O27" s="164" t="s">
        <v>174</v>
      </c>
    </row>
    <row r="28" spans="1:15" ht="23.1" customHeight="1">
      <c r="A28" s="168">
        <v>3</v>
      </c>
      <c r="B28" s="537" t="s">
        <v>580</v>
      </c>
      <c r="C28" s="538" t="s">
        <v>739</v>
      </c>
      <c r="D28" s="217">
        <v>9</v>
      </c>
      <c r="E28" s="162">
        <f t="shared" si="2"/>
        <v>60</v>
      </c>
      <c r="F28" s="169">
        <v>3</v>
      </c>
      <c r="G28" s="132"/>
      <c r="H28" s="168">
        <v>3</v>
      </c>
      <c r="I28" s="160"/>
      <c r="J28" s="161"/>
      <c r="K28" s="162"/>
      <c r="L28" s="162"/>
      <c r="M28" s="169"/>
      <c r="N28" s="164"/>
      <c r="O28" s="166" t="str">
        <f>CONCATENATE(C26," ",C27," ",C28," ",C29," ",C30," ",C31," ",C32," ",C33," ",C34," ",C35," ",C36," ",C37," ",C38," ",C39," ",C40," ",C41," ",C42," ",C43," ",C44," ",C45)</f>
        <v xml:space="preserve">ایم ڈی اے کالونی ، رانا علی مرتضی گلی ,  اکبر والی گلی ,  رانا کاشف ، ابرار سٹریٹ ،  سجاد سٹریٹ ، بازیب سلطان ،   سٹور والی گلی ،  مترو سٹریٹ ، سرسید بلاک ۔              </v>
      </c>
    </row>
    <row r="29" spans="1:15" ht="23.1" customHeight="1">
      <c r="A29" s="168">
        <v>4</v>
      </c>
      <c r="B29" s="537" t="s">
        <v>580</v>
      </c>
      <c r="C29" s="538" t="s">
        <v>740</v>
      </c>
      <c r="D29" s="217">
        <v>10</v>
      </c>
      <c r="E29" s="162">
        <f t="shared" si="2"/>
        <v>60</v>
      </c>
      <c r="F29" s="169">
        <v>3</v>
      </c>
      <c r="G29" s="132"/>
      <c r="H29" s="168">
        <v>4</v>
      </c>
      <c r="I29" s="160"/>
      <c r="J29" s="161"/>
      <c r="K29" s="162"/>
      <c r="L29" s="162"/>
      <c r="M29" s="169"/>
      <c r="N29" s="164"/>
      <c r="O29" s="165"/>
    </row>
    <row r="30" spans="1:15" ht="23.1" customHeight="1">
      <c r="A30" s="168">
        <v>5</v>
      </c>
      <c r="B30" s="537" t="s">
        <v>580</v>
      </c>
      <c r="C30" s="538" t="s">
        <v>741</v>
      </c>
      <c r="D30" s="217">
        <v>9</v>
      </c>
      <c r="E30" s="162">
        <f t="shared" si="2"/>
        <v>60</v>
      </c>
      <c r="F30" s="169">
        <v>3</v>
      </c>
      <c r="G30" s="132"/>
      <c r="H30" s="168">
        <v>5</v>
      </c>
      <c r="I30" s="160"/>
      <c r="J30" s="161"/>
      <c r="K30" s="162"/>
      <c r="L30" s="162"/>
      <c r="M30" s="169"/>
    </row>
    <row r="31" spans="1:15" ht="23.1" customHeight="1">
      <c r="A31" s="168">
        <v>6</v>
      </c>
      <c r="B31" s="537" t="s">
        <v>580</v>
      </c>
      <c r="C31" s="538" t="s">
        <v>742</v>
      </c>
      <c r="D31" s="217">
        <v>8</v>
      </c>
      <c r="E31" s="162">
        <f t="shared" si="2"/>
        <v>60</v>
      </c>
      <c r="F31" s="169">
        <v>3</v>
      </c>
      <c r="G31" s="132"/>
      <c r="H31" s="168">
        <v>6</v>
      </c>
      <c r="I31" s="160"/>
      <c r="J31" s="161"/>
      <c r="K31" s="162"/>
      <c r="L31" s="162"/>
      <c r="M31" s="169"/>
    </row>
    <row r="32" spans="1:15" ht="23.1" customHeight="1">
      <c r="A32" s="168">
        <v>7</v>
      </c>
      <c r="B32" s="537" t="s">
        <v>580</v>
      </c>
      <c r="C32" s="538" t="s">
        <v>743</v>
      </c>
      <c r="D32" s="217">
        <v>14</v>
      </c>
      <c r="E32" s="162">
        <f t="shared" si="2"/>
        <v>60</v>
      </c>
      <c r="F32" s="169">
        <v>3</v>
      </c>
      <c r="G32" s="132"/>
      <c r="H32" s="168">
        <v>7</v>
      </c>
      <c r="I32" s="160"/>
      <c r="J32" s="161"/>
      <c r="K32" s="162"/>
      <c r="L32" s="162"/>
      <c r="M32" s="169"/>
    </row>
    <row r="33" spans="1:13" ht="23.1" customHeight="1">
      <c r="A33" s="168">
        <v>8</v>
      </c>
      <c r="B33" s="160"/>
      <c r="C33" s="538"/>
      <c r="D33" s="162"/>
      <c r="E33" s="162"/>
      <c r="F33" s="169"/>
      <c r="G33" s="132"/>
      <c r="H33" s="168">
        <v>8</v>
      </c>
      <c r="I33" s="160"/>
      <c r="J33" s="161"/>
      <c r="K33" s="162"/>
      <c r="L33" s="162"/>
      <c r="M33" s="169"/>
    </row>
    <row r="34" spans="1:13" ht="23.1" customHeight="1">
      <c r="A34" s="168">
        <v>9</v>
      </c>
      <c r="B34" s="160"/>
      <c r="C34" s="538"/>
      <c r="D34" s="162"/>
      <c r="E34" s="162"/>
      <c r="F34" s="169"/>
      <c r="G34" s="132"/>
      <c r="H34" s="168">
        <v>9</v>
      </c>
      <c r="I34" s="160"/>
      <c r="J34" s="161"/>
      <c r="K34" s="162"/>
      <c r="L34" s="162"/>
      <c r="M34" s="169"/>
    </row>
    <row r="35" spans="1:13" ht="23.1" customHeight="1">
      <c r="A35" s="168">
        <v>10</v>
      </c>
      <c r="B35" s="160"/>
      <c r="C35" s="538"/>
      <c r="D35" s="162"/>
      <c r="E35" s="162"/>
      <c r="F35" s="169"/>
      <c r="G35" s="132"/>
      <c r="H35" s="168">
        <v>10</v>
      </c>
      <c r="I35" s="160"/>
      <c r="J35" s="161"/>
      <c r="K35" s="162"/>
      <c r="L35" s="162"/>
      <c r="M35" s="169"/>
    </row>
    <row r="36" spans="1:13" ht="23.1" customHeight="1">
      <c r="A36" s="168">
        <v>11</v>
      </c>
      <c r="B36" s="160"/>
      <c r="C36" s="160"/>
      <c r="D36" s="162"/>
      <c r="E36" s="162"/>
      <c r="F36" s="169"/>
      <c r="G36" s="132"/>
      <c r="H36" s="168">
        <v>11</v>
      </c>
      <c r="I36" s="160"/>
      <c r="J36" s="161"/>
      <c r="K36" s="162"/>
      <c r="L36" s="162"/>
      <c r="M36" s="169"/>
    </row>
    <row r="37" spans="1:13" ht="23.1" customHeight="1">
      <c r="A37" s="168">
        <v>12</v>
      </c>
      <c r="B37" s="160"/>
      <c r="C37" s="160"/>
      <c r="D37" s="162"/>
      <c r="E37" s="162"/>
      <c r="F37" s="169"/>
      <c r="G37" s="132"/>
      <c r="H37" s="168">
        <v>12</v>
      </c>
      <c r="I37" s="160"/>
      <c r="J37" s="161"/>
      <c r="K37" s="162"/>
      <c r="L37" s="162"/>
      <c r="M37" s="169"/>
    </row>
    <row r="38" spans="1:13" ht="23.1" customHeight="1">
      <c r="A38" s="168">
        <v>13</v>
      </c>
      <c r="B38" s="160"/>
      <c r="C38" s="160"/>
      <c r="D38" s="162"/>
      <c r="E38" s="162"/>
      <c r="F38" s="169"/>
      <c r="G38" s="132"/>
      <c r="H38" s="168">
        <v>13</v>
      </c>
      <c r="I38" s="160"/>
      <c r="J38" s="161"/>
      <c r="K38" s="162"/>
      <c r="L38" s="162"/>
      <c r="M38" s="169"/>
    </row>
    <row r="39" spans="1:13" ht="23.1" customHeight="1">
      <c r="A39" s="168">
        <v>14</v>
      </c>
      <c r="B39" s="160"/>
      <c r="C39" s="160"/>
      <c r="D39" s="162"/>
      <c r="E39" s="162"/>
      <c r="F39" s="169"/>
      <c r="G39" s="132"/>
      <c r="H39" s="168">
        <v>14</v>
      </c>
      <c r="I39" s="160"/>
      <c r="J39" s="161"/>
      <c r="K39" s="162"/>
      <c r="L39" s="162"/>
      <c r="M39" s="169"/>
    </row>
    <row r="40" spans="1:13" ht="23.1" customHeight="1">
      <c r="A40" s="168">
        <v>15</v>
      </c>
      <c r="B40" s="160"/>
      <c r="C40" s="160"/>
      <c r="D40" s="162"/>
      <c r="E40" s="162"/>
      <c r="F40" s="169"/>
      <c r="G40" s="132"/>
      <c r="H40" s="168">
        <v>15</v>
      </c>
      <c r="I40" s="160"/>
      <c r="J40" s="161"/>
      <c r="K40" s="162"/>
      <c r="L40" s="162"/>
      <c r="M40" s="169"/>
    </row>
    <row r="41" spans="1:13" ht="23.1" customHeight="1">
      <c r="A41" s="168">
        <v>16</v>
      </c>
      <c r="B41" s="160"/>
      <c r="C41" s="160"/>
      <c r="D41" s="162"/>
      <c r="E41" s="162"/>
      <c r="F41" s="169"/>
      <c r="G41" s="132"/>
      <c r="H41" s="168">
        <v>16</v>
      </c>
      <c r="I41" s="160"/>
      <c r="J41" s="161"/>
      <c r="K41" s="162"/>
      <c r="L41" s="162"/>
      <c r="M41" s="169"/>
    </row>
    <row r="42" spans="1:13" ht="23.1" customHeight="1">
      <c r="A42" s="168">
        <v>17</v>
      </c>
      <c r="B42" s="160"/>
      <c r="C42" s="160"/>
      <c r="D42" s="162"/>
      <c r="E42" s="162"/>
      <c r="F42" s="169"/>
      <c r="G42" s="132"/>
      <c r="H42" s="168">
        <v>17</v>
      </c>
      <c r="I42" s="160"/>
      <c r="J42" s="161"/>
      <c r="K42" s="162"/>
      <c r="L42" s="162"/>
      <c r="M42" s="169"/>
    </row>
    <row r="43" spans="1:13" ht="23.1" customHeight="1">
      <c r="A43" s="168">
        <v>18</v>
      </c>
      <c r="B43" s="160"/>
      <c r="C43" s="160"/>
      <c r="D43" s="162"/>
      <c r="E43" s="162"/>
      <c r="F43" s="169"/>
      <c r="G43" s="132"/>
      <c r="H43" s="168">
        <v>18</v>
      </c>
      <c r="I43" s="160"/>
      <c r="J43" s="161"/>
      <c r="K43" s="162"/>
      <c r="L43" s="162"/>
      <c r="M43" s="169"/>
    </row>
    <row r="44" spans="1:13" ht="23.1" customHeight="1">
      <c r="A44" s="168">
        <v>19</v>
      </c>
      <c r="B44" s="160"/>
      <c r="C44" s="160"/>
      <c r="D44" s="162"/>
      <c r="E44" s="162"/>
      <c r="F44" s="169"/>
      <c r="G44" s="132"/>
      <c r="H44" s="168">
        <v>19</v>
      </c>
      <c r="I44" s="160"/>
      <c r="J44" s="161"/>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73</v>
      </c>
      <c r="E46" s="195"/>
      <c r="F46" s="196"/>
      <c r="G46" s="197"/>
      <c r="H46" s="2450" t="s">
        <v>177</v>
      </c>
      <c r="I46" s="2451"/>
      <c r="J46" s="2452"/>
      <c r="K46" s="194">
        <f>SUM(D46,D25,K25)</f>
        <v>213</v>
      </c>
      <c r="L46" s="195"/>
      <c r="M46" s="196"/>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33.xml><?xml version="1.0" encoding="utf-8"?>
<worksheet xmlns="http://schemas.openxmlformats.org/spreadsheetml/2006/main" xmlns:r="http://schemas.openxmlformats.org/officeDocument/2006/relationships">
  <dimension ref="A1:O46"/>
  <sheetViews>
    <sheetView topLeftCell="A34" zoomScale="120" zoomScaleNormal="120" workbookViewId="0">
      <selection activeCell="D33" sqref="D33"/>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41" customFormat="1" ht="15.75" thickBot="1">
      <c r="A3" s="187" t="s">
        <v>195</v>
      </c>
      <c r="B3" s="188"/>
      <c r="C3" s="184" t="str">
        <f>'Team Hamlet 51'!C3</f>
        <v>Muhammad Zain</v>
      </c>
      <c r="D3" s="189" t="s">
        <v>163</v>
      </c>
      <c r="E3" s="190"/>
      <c r="F3" s="188"/>
      <c r="G3" s="188"/>
      <c r="H3" s="188"/>
      <c r="I3" s="191"/>
      <c r="J3" s="189" t="s">
        <v>164</v>
      </c>
      <c r="K3" s="188" t="str">
        <f>'Team 59  Hamlet '!K3</f>
        <v>Ateeq</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215" t="s">
        <v>748</v>
      </c>
      <c r="C5" s="215" t="s">
        <v>744</v>
      </c>
      <c r="D5" s="217">
        <v>15</v>
      </c>
      <c r="E5" s="217">
        <v>61</v>
      </c>
      <c r="F5" s="217">
        <v>1</v>
      </c>
      <c r="G5" s="218"/>
      <c r="H5" s="219">
        <v>1</v>
      </c>
      <c r="I5" s="220" t="s">
        <v>755</v>
      </c>
      <c r="J5" s="215" t="s">
        <v>749</v>
      </c>
      <c r="K5" s="217">
        <v>11</v>
      </c>
      <c r="L5" s="217">
        <v>61</v>
      </c>
      <c r="M5" s="217">
        <v>2</v>
      </c>
      <c r="N5" s="163"/>
    </row>
    <row r="6" spans="1:15" ht="23.1" customHeight="1">
      <c r="A6" s="168">
        <v>2</v>
      </c>
      <c r="B6" s="215" t="s">
        <v>748</v>
      </c>
      <c r="C6" s="215" t="s">
        <v>745</v>
      </c>
      <c r="D6" s="217">
        <v>16</v>
      </c>
      <c r="E6" s="217">
        <f>E5</f>
        <v>61</v>
      </c>
      <c r="F6" s="217">
        <v>1</v>
      </c>
      <c r="G6" s="218"/>
      <c r="H6" s="219">
        <v>2</v>
      </c>
      <c r="I6" s="220" t="s">
        <v>755</v>
      </c>
      <c r="J6" s="215" t="s">
        <v>750</v>
      </c>
      <c r="K6" s="217">
        <v>10</v>
      </c>
      <c r="L6" s="217">
        <f>L5</f>
        <v>61</v>
      </c>
      <c r="M6" s="217">
        <v>2</v>
      </c>
      <c r="N6" s="163"/>
      <c r="O6" t="s">
        <v>172</v>
      </c>
    </row>
    <row r="7" spans="1:15" ht="23.1" customHeight="1">
      <c r="A7" s="168">
        <v>3</v>
      </c>
      <c r="B7" s="215" t="s">
        <v>748</v>
      </c>
      <c r="C7" s="215" t="s">
        <v>746</v>
      </c>
      <c r="D7" s="217">
        <v>18</v>
      </c>
      <c r="E7" s="217">
        <f t="shared" ref="E7:E8" si="0">E6</f>
        <v>61</v>
      </c>
      <c r="F7" s="217">
        <v>1</v>
      </c>
      <c r="G7" s="218"/>
      <c r="H7" s="219">
        <v>3</v>
      </c>
      <c r="I7" s="220" t="s">
        <v>755</v>
      </c>
      <c r="J7" s="215" t="s">
        <v>751</v>
      </c>
      <c r="K7" s="217">
        <v>12</v>
      </c>
      <c r="L7" s="217">
        <f t="shared" ref="L7:L10" si="1">L6</f>
        <v>61</v>
      </c>
      <c r="M7" s="217">
        <v>2</v>
      </c>
      <c r="N7" s="163"/>
      <c r="O7" s="166" t="str">
        <f>CONCATENATE(C5," ",C6," ",C7," ",C8," ",C9," ",C10," ",C11," ",C12," ",C13," ",C14," ",C15," ",C16," ",C17," ",C18," ",C19," ",C20," ",C21," ",C22," ",C23," ",C24)</f>
        <v xml:space="preserve">مین ایم ڈی اے کالونی ، گلستان عبداللہ ، مسجد ، مسجد والی گلی ،  مغربی لنکس1،2،3  ایم ڈی اے پارک والی گلی ۔                </v>
      </c>
    </row>
    <row r="8" spans="1:15" ht="23.1" customHeight="1">
      <c r="A8" s="168">
        <v>4</v>
      </c>
      <c r="B8" s="215" t="s">
        <v>748</v>
      </c>
      <c r="C8" s="215" t="s">
        <v>747</v>
      </c>
      <c r="D8" s="217">
        <v>22</v>
      </c>
      <c r="E8" s="217">
        <f t="shared" si="0"/>
        <v>61</v>
      </c>
      <c r="F8" s="217">
        <v>1</v>
      </c>
      <c r="G8" s="218"/>
      <c r="H8" s="219">
        <v>4</v>
      </c>
      <c r="I8" s="220" t="s">
        <v>755</v>
      </c>
      <c r="J8" s="215" t="s">
        <v>752</v>
      </c>
      <c r="K8" s="217">
        <v>12</v>
      </c>
      <c r="L8" s="217">
        <f t="shared" si="1"/>
        <v>61</v>
      </c>
      <c r="M8" s="217">
        <v>2</v>
      </c>
      <c r="N8" s="163"/>
      <c r="O8" s="165"/>
    </row>
    <row r="9" spans="1:15" ht="23.1" customHeight="1">
      <c r="A9" s="168">
        <v>5</v>
      </c>
      <c r="B9" s="220"/>
      <c r="C9" s="215"/>
      <c r="D9" s="217"/>
      <c r="E9" s="217"/>
      <c r="F9" s="217"/>
      <c r="G9" s="218"/>
      <c r="H9" s="219">
        <v>5</v>
      </c>
      <c r="I9" s="220" t="s">
        <v>755</v>
      </c>
      <c r="J9" s="215" t="s">
        <v>753</v>
      </c>
      <c r="K9" s="217">
        <v>15</v>
      </c>
      <c r="L9" s="217">
        <f t="shared" si="1"/>
        <v>61</v>
      </c>
      <c r="M9" s="217">
        <v>2</v>
      </c>
      <c r="N9" s="163"/>
      <c r="O9" t="s">
        <v>175</v>
      </c>
    </row>
    <row r="10" spans="1:15" ht="23.1" customHeight="1">
      <c r="A10" s="168">
        <v>6</v>
      </c>
      <c r="B10" s="220"/>
      <c r="C10" s="215"/>
      <c r="D10" s="217"/>
      <c r="E10" s="217"/>
      <c r="F10" s="217"/>
      <c r="G10" s="218"/>
      <c r="H10" s="219">
        <v>6</v>
      </c>
      <c r="I10" s="220" t="s">
        <v>755</v>
      </c>
      <c r="J10" s="215" t="s">
        <v>754</v>
      </c>
      <c r="K10" s="217">
        <v>13</v>
      </c>
      <c r="L10" s="217">
        <f t="shared" si="1"/>
        <v>61</v>
      </c>
      <c r="M10" s="217">
        <v>2</v>
      </c>
      <c r="N10" s="163"/>
      <c r="O10" s="166" t="str">
        <f>CONCATENATE(J5," ",J6," ",J7," ",J8," ",J9," ",J10," ",J11," ",J12," ",J13," ",J14," ",J15," ",J16," ",J17," ",J18," ",J19," ",J20," ",J21," ",J22," ",J23," ",J24)</f>
        <v xml:space="preserve">ایم ڈی اے کالونی ، لنک، مین ایم اے جناح روڈ ، سائنس سکول ،کلانجا والا ،   مسجد ، مسجد والی گلی  مین گلی ، لنک گلی ، لنک،  ماما شامی والی گلی ۔ پشتون ۔               </v>
      </c>
    </row>
    <row r="11" spans="1:15" ht="23.1" customHeight="1">
      <c r="A11" s="168">
        <v>7</v>
      </c>
      <c r="B11" s="220"/>
      <c r="C11" s="215"/>
      <c r="D11" s="217"/>
      <c r="E11" s="217"/>
      <c r="F11" s="217"/>
      <c r="G11" s="218"/>
      <c r="H11" s="219">
        <v>7</v>
      </c>
      <c r="I11" s="220"/>
      <c r="J11" s="215"/>
      <c r="K11" s="217"/>
      <c r="L11" s="217"/>
      <c r="M11" s="217"/>
      <c r="N11" s="163"/>
      <c r="O11" s="165"/>
    </row>
    <row r="12" spans="1:15" ht="23.1" customHeight="1">
      <c r="A12" s="168">
        <v>8</v>
      </c>
      <c r="B12" s="220"/>
      <c r="C12" s="215"/>
      <c r="D12" s="217"/>
      <c r="E12" s="217"/>
      <c r="F12" s="217"/>
      <c r="G12" s="218"/>
      <c r="H12" s="219">
        <v>8</v>
      </c>
      <c r="I12" s="220"/>
      <c r="J12" s="215"/>
      <c r="K12" s="217"/>
      <c r="L12" s="217"/>
      <c r="M12" s="217"/>
      <c r="N12" s="163"/>
      <c r="O12" s="165"/>
    </row>
    <row r="13" spans="1:15" ht="23.1" customHeight="1">
      <c r="A13" s="168">
        <v>9</v>
      </c>
      <c r="B13" s="220"/>
      <c r="C13" s="215"/>
      <c r="D13" s="217"/>
      <c r="E13" s="217"/>
      <c r="F13" s="217"/>
      <c r="G13" s="218"/>
      <c r="H13" s="219">
        <v>9</v>
      </c>
      <c r="I13" s="220"/>
      <c r="J13" s="215"/>
      <c r="K13" s="217"/>
      <c r="L13" s="217"/>
      <c r="M13" s="217"/>
      <c r="N13" s="163"/>
    </row>
    <row r="14" spans="1:15" ht="23.1" customHeight="1">
      <c r="A14" s="168">
        <v>10</v>
      </c>
      <c r="B14" s="220"/>
      <c r="C14" s="215"/>
      <c r="D14" s="217"/>
      <c r="E14" s="217"/>
      <c r="F14" s="217"/>
      <c r="G14" s="218"/>
      <c r="H14" s="219">
        <v>10</v>
      </c>
      <c r="I14" s="220"/>
      <c r="J14" s="215"/>
      <c r="K14" s="217"/>
      <c r="L14" s="217"/>
      <c r="M14" s="217"/>
      <c r="N14" s="163"/>
    </row>
    <row r="15" spans="1:15" ht="23.1" customHeight="1">
      <c r="A15" s="168">
        <v>11</v>
      </c>
      <c r="B15" s="220"/>
      <c r="C15" s="161"/>
      <c r="D15" s="162"/>
      <c r="E15" s="217"/>
      <c r="F15" s="217"/>
      <c r="G15" s="132"/>
      <c r="H15" s="168">
        <v>11</v>
      </c>
      <c r="I15" s="160"/>
      <c r="J15" s="215"/>
      <c r="K15" s="162"/>
      <c r="L15" s="162"/>
      <c r="M15" s="169"/>
      <c r="N15" s="163"/>
    </row>
    <row r="16" spans="1:15" ht="23.1" customHeight="1">
      <c r="A16" s="168">
        <v>12</v>
      </c>
      <c r="B16" s="220"/>
      <c r="C16" s="433"/>
      <c r="D16" s="162"/>
      <c r="E16" s="217"/>
      <c r="F16" s="217"/>
      <c r="G16" s="132"/>
      <c r="H16" s="168">
        <v>12</v>
      </c>
      <c r="I16" s="160"/>
      <c r="J16" s="161"/>
      <c r="K16" s="162"/>
      <c r="L16" s="162"/>
      <c r="M16" s="169"/>
      <c r="N16" s="163"/>
    </row>
    <row r="17" spans="1:15" ht="23.1" customHeight="1">
      <c r="A17" s="168">
        <v>13</v>
      </c>
      <c r="B17" s="160"/>
      <c r="C17" s="161"/>
      <c r="D17" s="162"/>
      <c r="E17" s="162"/>
      <c r="F17" s="169"/>
      <c r="G17" s="132"/>
      <c r="H17" s="168">
        <v>13</v>
      </c>
      <c r="I17" s="160"/>
      <c r="J17" s="161"/>
      <c r="K17" s="162"/>
      <c r="L17" s="162"/>
      <c r="M17" s="169"/>
      <c r="N17" s="163"/>
    </row>
    <row r="18" spans="1:15" ht="23.1" customHeight="1">
      <c r="A18" s="168">
        <v>14</v>
      </c>
      <c r="B18" s="160"/>
      <c r="C18" s="161"/>
      <c r="D18" s="162"/>
      <c r="E18" s="162"/>
      <c r="F18" s="169"/>
      <c r="G18" s="132"/>
      <c r="H18" s="168">
        <v>14</v>
      </c>
      <c r="I18" s="160"/>
      <c r="J18" s="161"/>
      <c r="K18" s="162"/>
      <c r="L18" s="162"/>
      <c r="M18" s="169"/>
      <c r="N18" s="163"/>
    </row>
    <row r="19" spans="1:15" ht="23.1" customHeight="1">
      <c r="A19" s="168">
        <v>15</v>
      </c>
      <c r="B19" s="160"/>
      <c r="C19" s="161"/>
      <c r="D19" s="162"/>
      <c r="E19" s="162"/>
      <c r="F19" s="169"/>
      <c r="G19" s="132"/>
      <c r="H19" s="168">
        <v>15</v>
      </c>
      <c r="I19" s="160"/>
      <c r="J19" s="161"/>
      <c r="K19" s="162"/>
      <c r="L19" s="162"/>
      <c r="M19" s="169"/>
      <c r="N19" s="163"/>
    </row>
    <row r="20" spans="1:15" ht="23.1" customHeight="1">
      <c r="A20" s="168">
        <v>16</v>
      </c>
      <c r="B20" s="160"/>
      <c r="C20" s="161"/>
      <c r="D20" s="162"/>
      <c r="E20" s="162"/>
      <c r="F20" s="169"/>
      <c r="G20" s="132"/>
      <c r="H20" s="168">
        <v>16</v>
      </c>
      <c r="I20" s="160"/>
      <c r="J20" s="161"/>
      <c r="K20" s="162"/>
      <c r="L20" s="162"/>
      <c r="M20" s="169"/>
      <c r="N20" s="163"/>
    </row>
    <row r="21" spans="1:15" ht="23.1" customHeight="1">
      <c r="A21" s="168">
        <v>17</v>
      </c>
      <c r="B21" s="160"/>
      <c r="C21" s="161"/>
      <c r="D21" s="162"/>
      <c r="E21" s="162"/>
      <c r="F21" s="169"/>
      <c r="G21" s="132"/>
      <c r="H21" s="168">
        <v>17</v>
      </c>
      <c r="I21" s="160"/>
      <c r="J21" s="161"/>
      <c r="K21" s="162"/>
      <c r="L21" s="162"/>
      <c r="M21" s="169"/>
      <c r="N21" s="163"/>
    </row>
    <row r="22" spans="1:15" ht="23.1" customHeight="1">
      <c r="A22" s="168">
        <v>18</v>
      </c>
      <c r="B22" s="160"/>
      <c r="C22" s="161"/>
      <c r="D22" s="162"/>
      <c r="E22" s="162"/>
      <c r="F22" s="169"/>
      <c r="G22" s="132"/>
      <c r="H22" s="168">
        <v>18</v>
      </c>
      <c r="I22" s="160"/>
      <c r="J22" s="161"/>
      <c r="K22" s="162"/>
      <c r="L22" s="162"/>
      <c r="M22" s="169"/>
      <c r="N22" s="163"/>
    </row>
    <row r="23" spans="1:15" ht="23.1" customHeight="1">
      <c r="A23" s="168">
        <v>19</v>
      </c>
      <c r="B23" s="160"/>
      <c r="C23" s="161"/>
      <c r="D23" s="162"/>
      <c r="E23" s="162"/>
      <c r="F23" s="169"/>
      <c r="G23" s="132"/>
      <c r="H23" s="168">
        <v>19</v>
      </c>
      <c r="I23" s="160"/>
      <c r="J23" s="161"/>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71</v>
      </c>
      <c r="E25" s="198"/>
      <c r="F25" s="199"/>
      <c r="G25" s="132"/>
      <c r="H25" s="2450" t="s">
        <v>176</v>
      </c>
      <c r="I25" s="2451"/>
      <c r="J25" s="2452"/>
      <c r="K25" s="193">
        <f>SUM(K5:K24)</f>
        <v>73</v>
      </c>
      <c r="L25" s="198"/>
      <c r="M25" s="199"/>
      <c r="N25" s="163"/>
    </row>
    <row r="26" spans="1:15" ht="23.1" customHeight="1">
      <c r="A26" s="174">
        <v>1</v>
      </c>
      <c r="B26" s="220" t="s">
        <v>756</v>
      </c>
      <c r="C26" s="220" t="s">
        <v>757</v>
      </c>
      <c r="D26" s="217">
        <v>11</v>
      </c>
      <c r="E26" s="177">
        <v>61</v>
      </c>
      <c r="F26" s="178">
        <v>3</v>
      </c>
      <c r="G26" s="132"/>
      <c r="H26" s="174">
        <v>1</v>
      </c>
      <c r="I26" s="175"/>
      <c r="J26" s="176"/>
      <c r="K26" s="177"/>
      <c r="L26" s="177"/>
      <c r="M26" s="178"/>
      <c r="N26" s="164"/>
    </row>
    <row r="27" spans="1:15" ht="23.1" customHeight="1">
      <c r="A27" s="168">
        <v>2</v>
      </c>
      <c r="B27" s="220" t="s">
        <v>756</v>
      </c>
      <c r="C27" s="220" t="s">
        <v>758</v>
      </c>
      <c r="D27" s="217">
        <v>10</v>
      </c>
      <c r="E27" s="162">
        <f t="shared" ref="E27:E32" si="2">E26</f>
        <v>61</v>
      </c>
      <c r="F27" s="169">
        <v>3</v>
      </c>
      <c r="G27" s="132"/>
      <c r="H27" s="168">
        <v>2</v>
      </c>
      <c r="I27" s="160"/>
      <c r="J27" s="161"/>
      <c r="K27" s="162"/>
      <c r="L27" s="162"/>
      <c r="M27" s="169"/>
      <c r="N27" s="164"/>
      <c r="O27" s="164" t="s">
        <v>174</v>
      </c>
    </row>
    <row r="28" spans="1:15" ht="23.1" customHeight="1">
      <c r="A28" s="168">
        <v>3</v>
      </c>
      <c r="B28" s="220" t="s">
        <v>756</v>
      </c>
      <c r="C28" s="220" t="s">
        <v>759</v>
      </c>
      <c r="D28" s="217">
        <v>12</v>
      </c>
      <c r="E28" s="162">
        <f t="shared" si="2"/>
        <v>61</v>
      </c>
      <c r="F28" s="169">
        <v>3</v>
      </c>
      <c r="G28" s="132"/>
      <c r="H28" s="168">
        <v>3</v>
      </c>
      <c r="I28" s="160"/>
      <c r="J28" s="161"/>
      <c r="K28" s="162"/>
      <c r="L28" s="162"/>
      <c r="M28" s="169"/>
      <c r="N28" s="164"/>
      <c r="O28" s="166" t="str">
        <f>CONCATENATE(C26," ",C27," ",C28," ",C29," ",C30," ",C31," ",C32," ",C33," ",C34," ",C35," ",C36," ",C37," ",C38," ",C39," ",C40," ",C41," ",C42," ",C43," ",C44," ",C45)</f>
        <v xml:space="preserve">خیر محمد والا  لنکس گلی 1،2،3  حاجی ٹینٹ والی گلی ،   لنک گلی 1  لنک گلی 2  لنک گلی 3  لنک گلی 4             </v>
      </c>
    </row>
    <row r="29" spans="1:15" ht="23.1" customHeight="1">
      <c r="A29" s="168">
        <v>4</v>
      </c>
      <c r="B29" s="220" t="s">
        <v>756</v>
      </c>
      <c r="C29" s="220" t="s">
        <v>760</v>
      </c>
      <c r="D29" s="217">
        <v>12</v>
      </c>
      <c r="E29" s="162">
        <f t="shared" si="2"/>
        <v>61</v>
      </c>
      <c r="F29" s="169">
        <v>3</v>
      </c>
      <c r="G29" s="132"/>
      <c r="H29" s="168">
        <v>4</v>
      </c>
      <c r="I29" s="160"/>
      <c r="J29" s="161"/>
      <c r="K29" s="162"/>
      <c r="L29" s="162"/>
      <c r="M29" s="169"/>
      <c r="N29" s="164"/>
      <c r="O29" s="165"/>
    </row>
    <row r="30" spans="1:15" ht="23.1" customHeight="1">
      <c r="A30" s="168">
        <v>5</v>
      </c>
      <c r="B30" s="220" t="s">
        <v>756</v>
      </c>
      <c r="C30" s="220" t="s">
        <v>761</v>
      </c>
      <c r="D30" s="217">
        <v>6</v>
      </c>
      <c r="E30" s="162">
        <f t="shared" si="2"/>
        <v>61</v>
      </c>
      <c r="F30" s="169">
        <v>3</v>
      </c>
      <c r="G30" s="132"/>
      <c r="H30" s="168">
        <v>5</v>
      </c>
      <c r="I30" s="160"/>
      <c r="J30" s="161"/>
      <c r="K30" s="162"/>
      <c r="L30" s="162"/>
      <c r="M30" s="169"/>
    </row>
    <row r="31" spans="1:15" ht="23.1" customHeight="1">
      <c r="A31" s="168">
        <v>6</v>
      </c>
      <c r="B31" s="220" t="s">
        <v>756</v>
      </c>
      <c r="C31" s="220" t="s">
        <v>762</v>
      </c>
      <c r="D31" s="217">
        <v>9</v>
      </c>
      <c r="E31" s="162">
        <f t="shared" si="2"/>
        <v>61</v>
      </c>
      <c r="F31" s="169">
        <v>3</v>
      </c>
      <c r="G31" s="132"/>
      <c r="H31" s="168">
        <v>6</v>
      </c>
      <c r="I31" s="160"/>
      <c r="J31" s="161"/>
      <c r="K31" s="162"/>
      <c r="L31" s="162"/>
      <c r="M31" s="169"/>
    </row>
    <row r="32" spans="1:15" ht="23.1" customHeight="1">
      <c r="A32" s="168">
        <v>7</v>
      </c>
      <c r="B32" s="220" t="s">
        <v>756</v>
      </c>
      <c r="C32" s="220" t="s">
        <v>763</v>
      </c>
      <c r="D32" s="162">
        <v>11</v>
      </c>
      <c r="E32" s="162">
        <f t="shared" si="2"/>
        <v>61</v>
      </c>
      <c r="F32" s="169">
        <v>3</v>
      </c>
      <c r="G32" s="132"/>
      <c r="H32" s="168">
        <v>7</v>
      </c>
      <c r="I32" s="160"/>
      <c r="J32" s="161"/>
      <c r="K32" s="162"/>
      <c r="L32" s="162"/>
      <c r="M32" s="169"/>
    </row>
    <row r="33" spans="1:13" ht="23.1" customHeight="1">
      <c r="A33" s="168">
        <v>8</v>
      </c>
      <c r="B33" s="220"/>
      <c r="C33" s="220"/>
      <c r="D33" s="162"/>
      <c r="E33" s="162"/>
      <c r="F33" s="169"/>
      <c r="G33" s="132"/>
      <c r="H33" s="168">
        <v>8</v>
      </c>
      <c r="I33" s="160"/>
      <c r="J33" s="161"/>
      <c r="K33" s="162"/>
      <c r="L33" s="162"/>
      <c r="M33" s="169"/>
    </row>
    <row r="34" spans="1:13" ht="23.1" customHeight="1">
      <c r="A34" s="168">
        <v>9</v>
      </c>
      <c r="B34" s="220"/>
      <c r="C34" s="220"/>
      <c r="D34" s="193"/>
      <c r="E34" s="162"/>
      <c r="F34" s="169"/>
      <c r="G34" s="132"/>
      <c r="H34" s="168">
        <v>9</v>
      </c>
      <c r="I34" s="160"/>
      <c r="J34" s="161"/>
      <c r="K34" s="162"/>
      <c r="L34" s="162"/>
      <c r="M34" s="169"/>
    </row>
    <row r="35" spans="1:13" ht="23.1" customHeight="1">
      <c r="A35" s="168">
        <v>10</v>
      </c>
      <c r="B35" s="220"/>
      <c r="C35" s="220"/>
      <c r="D35" s="162"/>
      <c r="E35" s="162"/>
      <c r="F35" s="169"/>
      <c r="G35" s="132"/>
      <c r="H35" s="168">
        <v>10</v>
      </c>
      <c r="I35" s="160"/>
      <c r="J35" s="161"/>
      <c r="K35" s="162"/>
      <c r="L35" s="162"/>
      <c r="M35" s="169"/>
    </row>
    <row r="36" spans="1:13" ht="23.1" customHeight="1">
      <c r="A36" s="168">
        <v>11</v>
      </c>
      <c r="B36" s="220"/>
      <c r="C36" s="160"/>
      <c r="D36" s="162"/>
      <c r="E36" s="162"/>
      <c r="F36" s="169"/>
      <c r="G36" s="132"/>
      <c r="H36" s="168">
        <v>11</v>
      </c>
      <c r="I36" s="160"/>
      <c r="J36" s="161"/>
      <c r="K36" s="162"/>
      <c r="L36" s="162"/>
      <c r="M36" s="169"/>
    </row>
    <row r="37" spans="1:13" ht="23.1" customHeight="1">
      <c r="A37" s="168">
        <v>12</v>
      </c>
      <c r="B37" s="160"/>
      <c r="C37" s="160"/>
      <c r="D37" s="162"/>
      <c r="E37" s="162"/>
      <c r="F37" s="169"/>
      <c r="G37" s="132"/>
      <c r="H37" s="168">
        <v>12</v>
      </c>
      <c r="I37" s="160"/>
      <c r="J37" s="161"/>
      <c r="K37" s="162"/>
      <c r="L37" s="162"/>
      <c r="M37" s="169"/>
    </row>
    <row r="38" spans="1:13" ht="23.1" customHeight="1">
      <c r="A38" s="168">
        <v>13</v>
      </c>
      <c r="B38" s="160"/>
      <c r="C38" s="160"/>
      <c r="D38" s="162"/>
      <c r="E38" s="162"/>
      <c r="F38" s="169"/>
      <c r="G38" s="132"/>
      <c r="H38" s="168">
        <v>13</v>
      </c>
      <c r="I38" s="160"/>
      <c r="J38" s="161"/>
      <c r="K38" s="162"/>
      <c r="L38" s="162"/>
      <c r="M38" s="169"/>
    </row>
    <row r="39" spans="1:13" ht="23.1" customHeight="1">
      <c r="A39" s="168">
        <v>14</v>
      </c>
      <c r="B39" s="160"/>
      <c r="C39" s="160"/>
      <c r="D39" s="162"/>
      <c r="E39" s="162"/>
      <c r="F39" s="169"/>
      <c r="G39" s="132"/>
      <c r="H39" s="168">
        <v>14</v>
      </c>
      <c r="I39" s="160"/>
      <c r="J39" s="161"/>
      <c r="K39" s="162"/>
      <c r="L39" s="162"/>
      <c r="M39" s="169"/>
    </row>
    <row r="40" spans="1:13" ht="23.1" customHeight="1">
      <c r="A40" s="168">
        <v>15</v>
      </c>
      <c r="B40" s="160"/>
      <c r="C40" s="160"/>
      <c r="D40" s="162"/>
      <c r="E40" s="162"/>
      <c r="F40" s="169"/>
      <c r="G40" s="132"/>
      <c r="H40" s="168">
        <v>15</v>
      </c>
      <c r="I40" s="160"/>
      <c r="J40" s="161"/>
      <c r="K40" s="162"/>
      <c r="L40" s="162"/>
      <c r="M40" s="169"/>
    </row>
    <row r="41" spans="1:13" ht="23.1" customHeight="1">
      <c r="A41" s="168">
        <v>16</v>
      </c>
      <c r="B41" s="160"/>
      <c r="C41" s="160"/>
      <c r="D41" s="162"/>
      <c r="E41" s="162"/>
      <c r="F41" s="169"/>
      <c r="G41" s="132"/>
      <c r="H41" s="168">
        <v>16</v>
      </c>
      <c r="I41" s="160"/>
      <c r="J41" s="161"/>
      <c r="K41" s="162"/>
      <c r="L41" s="162"/>
      <c r="M41" s="169"/>
    </row>
    <row r="42" spans="1:13" ht="23.1" customHeight="1">
      <c r="A42" s="168">
        <v>17</v>
      </c>
      <c r="B42" s="160"/>
      <c r="C42" s="160"/>
      <c r="D42" s="162"/>
      <c r="E42" s="162"/>
      <c r="F42" s="169"/>
      <c r="G42" s="132"/>
      <c r="H42" s="168">
        <v>17</v>
      </c>
      <c r="I42" s="160"/>
      <c r="J42" s="161"/>
      <c r="K42" s="162"/>
      <c r="L42" s="162"/>
      <c r="M42" s="169"/>
    </row>
    <row r="43" spans="1:13" ht="23.1" customHeight="1">
      <c r="A43" s="168">
        <v>18</v>
      </c>
      <c r="B43" s="160"/>
      <c r="C43" s="160"/>
      <c r="D43" s="162"/>
      <c r="E43" s="162"/>
      <c r="F43" s="169"/>
      <c r="G43" s="132"/>
      <c r="H43" s="168">
        <v>18</v>
      </c>
      <c r="I43" s="160"/>
      <c r="J43" s="161"/>
      <c r="K43" s="162"/>
      <c r="L43" s="162"/>
      <c r="M43" s="169"/>
    </row>
    <row r="44" spans="1:13" ht="23.1" customHeight="1">
      <c r="A44" s="168">
        <v>19</v>
      </c>
      <c r="B44" s="160"/>
      <c r="C44" s="160"/>
      <c r="D44" s="162"/>
      <c r="E44" s="162"/>
      <c r="F44" s="169"/>
      <c r="G44" s="132"/>
      <c r="H44" s="168">
        <v>19</v>
      </c>
      <c r="I44" s="160"/>
      <c r="J44" s="161"/>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71</v>
      </c>
      <c r="E46" s="195"/>
      <c r="F46" s="196"/>
      <c r="G46" s="197"/>
      <c r="H46" s="2450" t="s">
        <v>177</v>
      </c>
      <c r="I46" s="2451"/>
      <c r="J46" s="2452"/>
      <c r="K46" s="194">
        <f>SUM(D46,D25,K25)</f>
        <v>215</v>
      </c>
      <c r="L46" s="195"/>
      <c r="M46" s="196"/>
    </row>
  </sheetData>
  <mergeCells count="6">
    <mergeCell ref="A1:M1"/>
    <mergeCell ref="A25:C25"/>
    <mergeCell ref="H25:J25"/>
    <mergeCell ref="A46:C46"/>
    <mergeCell ref="H46:J46"/>
    <mergeCell ref="K2:M2"/>
  </mergeCells>
  <phoneticPr fontId="149" type="noConversion"/>
  <pageMargins left="0.2" right="0.2" top="0" bottom="0" header="0.3" footer="0.3"/>
  <pageSetup orientation="landscape" r:id="rId1"/>
  <rowBreaks count="1" manualBreakCount="1">
    <brk id="25" max="16383" man="1"/>
  </rowBreaks>
  <colBreaks count="1" manualBreakCount="1">
    <brk id="13" max="1048575" man="1"/>
  </colBreaks>
</worksheet>
</file>

<file path=xl/worksheets/sheet34.xml><?xml version="1.0" encoding="utf-8"?>
<worksheet xmlns="http://schemas.openxmlformats.org/spreadsheetml/2006/main" xmlns:r="http://schemas.openxmlformats.org/officeDocument/2006/relationships">
  <dimension ref="A1:O46"/>
  <sheetViews>
    <sheetView topLeftCell="A37" zoomScale="120" zoomScaleNormal="120" workbookViewId="0">
      <selection activeCell="D10" sqref="D10"/>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41" customFormat="1" ht="15.75" thickBot="1">
      <c r="A3" s="187" t="s">
        <v>195</v>
      </c>
      <c r="B3" s="188"/>
      <c r="C3" s="184" t="str">
        <f>'Team Hamlet 51'!C3</f>
        <v>Muhammad Zain</v>
      </c>
      <c r="D3" s="189" t="s">
        <v>163</v>
      </c>
      <c r="E3" s="190"/>
      <c r="F3" s="188"/>
      <c r="G3" s="188"/>
      <c r="H3" s="188"/>
      <c r="I3" s="191"/>
      <c r="J3" s="189" t="s">
        <v>164</v>
      </c>
      <c r="K3" s="188" t="str">
        <f>'Team 59  Hamlet '!K3</f>
        <v>Ateeq</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215" t="s">
        <v>764</v>
      </c>
      <c r="C5" s="215" t="s">
        <v>765</v>
      </c>
      <c r="D5" s="217">
        <v>10</v>
      </c>
      <c r="E5" s="217">
        <v>62</v>
      </c>
      <c r="F5" s="217">
        <v>1</v>
      </c>
      <c r="G5" s="218"/>
      <c r="H5" s="219">
        <v>1</v>
      </c>
      <c r="I5" s="215" t="s">
        <v>771</v>
      </c>
      <c r="J5" s="215" t="s">
        <v>772</v>
      </c>
      <c r="K5" s="217">
        <v>10</v>
      </c>
      <c r="L5" s="217">
        <v>62</v>
      </c>
      <c r="M5" s="217">
        <v>2</v>
      </c>
      <c r="N5" s="163"/>
    </row>
    <row r="6" spans="1:15" ht="23.1" customHeight="1">
      <c r="A6" s="168">
        <v>2</v>
      </c>
      <c r="B6" s="215" t="s">
        <v>764</v>
      </c>
      <c r="C6" s="215" t="s">
        <v>766</v>
      </c>
      <c r="D6" s="217">
        <v>6</v>
      </c>
      <c r="E6" s="217">
        <f>E5</f>
        <v>62</v>
      </c>
      <c r="F6" s="217">
        <v>1</v>
      </c>
      <c r="G6" s="218"/>
      <c r="H6" s="219">
        <v>2</v>
      </c>
      <c r="I6" s="215" t="s">
        <v>771</v>
      </c>
      <c r="J6" s="215" t="s">
        <v>773</v>
      </c>
      <c r="K6" s="217">
        <v>5</v>
      </c>
      <c r="L6" s="217">
        <f>L5</f>
        <v>62</v>
      </c>
      <c r="M6" s="217">
        <v>2</v>
      </c>
      <c r="N6" s="163"/>
      <c r="O6" t="s">
        <v>172</v>
      </c>
    </row>
    <row r="7" spans="1:15" ht="23.1" customHeight="1">
      <c r="A7" s="168">
        <v>3</v>
      </c>
      <c r="B7" s="215" t="s">
        <v>764</v>
      </c>
      <c r="C7" s="215" t="s">
        <v>767</v>
      </c>
      <c r="D7" s="217">
        <v>8</v>
      </c>
      <c r="E7" s="217">
        <f t="shared" ref="E7:E10" si="0">E6</f>
        <v>62</v>
      </c>
      <c r="F7" s="217">
        <v>1</v>
      </c>
      <c r="G7" s="218"/>
      <c r="H7" s="219">
        <v>3</v>
      </c>
      <c r="I7" s="215" t="s">
        <v>771</v>
      </c>
      <c r="J7" s="215" t="s">
        <v>774</v>
      </c>
      <c r="K7" s="217">
        <v>8</v>
      </c>
      <c r="L7" s="217">
        <f t="shared" ref="L7:L13" si="1">L6</f>
        <v>62</v>
      </c>
      <c r="M7" s="217">
        <v>2</v>
      </c>
      <c r="N7" s="163"/>
      <c r="O7" s="166" t="str">
        <f>CONCATENATE(C5," ",C6," ",C7," ",C8," ",C9," ",C10," ",C11," ",C12," ",C13," ",C14," ",C15," ",C16," ",C17," ",C18," ",C19," ",C20," ",C21," ",C22," ",C23," ",C24)</f>
        <v xml:space="preserve">مہر ہاوس والی گلی  ،  سکول والی گلی ،انسائیڈ سکول ،     لنک ،  مین بخاری سڑیٹ، ماربل فیکٹری والی گلی ،   مدرسے والی گلی ، لنک ۔ مین ڈھورے والا۔جھونپڑی              </v>
      </c>
    </row>
    <row r="8" spans="1:15" ht="23.1" customHeight="1">
      <c r="A8" s="168">
        <v>4</v>
      </c>
      <c r="B8" s="215" t="s">
        <v>764</v>
      </c>
      <c r="C8" s="215" t="s">
        <v>768</v>
      </c>
      <c r="D8" s="217">
        <v>19</v>
      </c>
      <c r="E8" s="217">
        <f t="shared" si="0"/>
        <v>62</v>
      </c>
      <c r="F8" s="217">
        <v>1</v>
      </c>
      <c r="G8" s="218"/>
      <c r="H8" s="219">
        <v>4</v>
      </c>
      <c r="I8" s="215" t="s">
        <v>771</v>
      </c>
      <c r="J8" s="215" t="s">
        <v>775</v>
      </c>
      <c r="K8" s="217">
        <v>12</v>
      </c>
      <c r="L8" s="217">
        <f t="shared" si="1"/>
        <v>62</v>
      </c>
      <c r="M8" s="217">
        <v>2</v>
      </c>
      <c r="N8" s="163"/>
      <c r="O8" s="165"/>
    </row>
    <row r="9" spans="1:15" ht="23.1" customHeight="1">
      <c r="A9" s="168">
        <v>5</v>
      </c>
      <c r="B9" s="215" t="s">
        <v>764</v>
      </c>
      <c r="C9" s="215" t="s">
        <v>769</v>
      </c>
      <c r="D9" s="217">
        <v>11</v>
      </c>
      <c r="E9" s="217">
        <f t="shared" si="0"/>
        <v>62</v>
      </c>
      <c r="F9" s="217">
        <v>1</v>
      </c>
      <c r="G9" s="218"/>
      <c r="H9" s="219">
        <v>5</v>
      </c>
      <c r="I9" s="215" t="s">
        <v>771</v>
      </c>
      <c r="J9" s="215" t="s">
        <v>776</v>
      </c>
      <c r="K9" s="217">
        <v>10</v>
      </c>
      <c r="L9" s="217">
        <f t="shared" si="1"/>
        <v>62</v>
      </c>
      <c r="M9" s="217">
        <v>2</v>
      </c>
      <c r="N9" s="163"/>
      <c r="O9" t="s">
        <v>175</v>
      </c>
    </row>
    <row r="10" spans="1:15" ht="23.1" customHeight="1">
      <c r="A10" s="168">
        <v>6</v>
      </c>
      <c r="B10" s="215" t="s">
        <v>764</v>
      </c>
      <c r="C10" s="215" t="s">
        <v>770</v>
      </c>
      <c r="D10" s="217">
        <v>15</v>
      </c>
      <c r="E10" s="217">
        <f t="shared" si="0"/>
        <v>62</v>
      </c>
      <c r="F10" s="217">
        <v>1</v>
      </c>
      <c r="G10" s="218"/>
      <c r="H10" s="219">
        <v>6</v>
      </c>
      <c r="I10" s="215" t="s">
        <v>771</v>
      </c>
      <c r="J10" s="215" t="s">
        <v>777</v>
      </c>
      <c r="K10" s="217">
        <v>5</v>
      </c>
      <c r="L10" s="217">
        <f t="shared" si="1"/>
        <v>62</v>
      </c>
      <c r="M10" s="217">
        <v>2</v>
      </c>
      <c r="N10" s="163"/>
      <c r="O10" s="166" t="str">
        <f>CONCATENATE(J5," ",J6," ",J7," ",J8," ",J9," ",J10," ",J11," ",J12," ",J13," ",J14," ",J15," ",J16," ",J17," ",J18," ",J19," ",J20," ",J21," ",J22," ",J23," ",J24)</f>
        <v xml:space="preserve">مین ڈھورے والا، مدرسے والی گلی ، سکول،مسجد ،  مدرسے کے سامنے والی گلی ،  مسجد ،  گلی محمد حسین بھٹا ،  عامر شہزاد گلی ،  جمیل والی گلی ، بخاری کالونی ، بخاری کالونی ، گلی نمبر 2، پارک ،متصل گلی ، گلی نمبر 7۔ گلی نمبر 8۔           </v>
      </c>
    </row>
    <row r="11" spans="1:15" ht="23.1" customHeight="1">
      <c r="A11" s="168">
        <v>7</v>
      </c>
      <c r="B11" s="215"/>
      <c r="C11" s="215"/>
      <c r="D11" s="217"/>
      <c r="E11" s="217"/>
      <c r="F11" s="217"/>
      <c r="G11" s="218"/>
      <c r="H11" s="219">
        <v>7</v>
      </c>
      <c r="I11" s="215" t="s">
        <v>771</v>
      </c>
      <c r="J11" s="215" t="s">
        <v>778</v>
      </c>
      <c r="K11" s="217">
        <v>6</v>
      </c>
      <c r="L11" s="217">
        <f t="shared" si="1"/>
        <v>62</v>
      </c>
      <c r="M11" s="217">
        <v>2</v>
      </c>
      <c r="N11" s="163"/>
      <c r="O11" s="165"/>
    </row>
    <row r="12" spans="1:15" ht="23.1" customHeight="1">
      <c r="A12" s="168">
        <v>8</v>
      </c>
      <c r="B12" s="215"/>
      <c r="C12" s="215"/>
      <c r="D12" s="217"/>
      <c r="E12" s="217"/>
      <c r="F12" s="217"/>
      <c r="G12" s="218"/>
      <c r="H12" s="219">
        <v>8</v>
      </c>
      <c r="I12" s="215" t="s">
        <v>771</v>
      </c>
      <c r="J12" s="215" t="s">
        <v>779</v>
      </c>
      <c r="K12" s="217">
        <v>7</v>
      </c>
      <c r="L12" s="217">
        <f t="shared" si="1"/>
        <v>62</v>
      </c>
      <c r="M12" s="217">
        <v>2</v>
      </c>
      <c r="N12" s="163"/>
      <c r="O12" s="165"/>
    </row>
    <row r="13" spans="1:15" ht="23.1" customHeight="1">
      <c r="A13" s="168">
        <v>9</v>
      </c>
      <c r="B13" s="215"/>
      <c r="C13" s="215"/>
      <c r="D13" s="217"/>
      <c r="E13" s="217"/>
      <c r="F13" s="217"/>
      <c r="G13" s="218"/>
      <c r="H13" s="219">
        <v>9</v>
      </c>
      <c r="I13" s="215" t="s">
        <v>771</v>
      </c>
      <c r="J13" s="215" t="s">
        <v>780</v>
      </c>
      <c r="K13" s="217">
        <v>8</v>
      </c>
      <c r="L13" s="217">
        <f t="shared" si="1"/>
        <v>62</v>
      </c>
      <c r="M13" s="217">
        <v>2</v>
      </c>
      <c r="N13" s="163"/>
    </row>
    <row r="14" spans="1:15" ht="23.1" customHeight="1">
      <c r="A14" s="168">
        <v>10</v>
      </c>
      <c r="B14" s="215"/>
      <c r="C14" s="215"/>
      <c r="D14" s="217"/>
      <c r="E14" s="217"/>
      <c r="F14" s="217"/>
      <c r="G14" s="218"/>
      <c r="H14" s="219">
        <v>10</v>
      </c>
      <c r="I14" s="215"/>
      <c r="J14" s="215"/>
      <c r="K14" s="217"/>
      <c r="L14" s="217"/>
      <c r="M14" s="217"/>
      <c r="N14" s="163"/>
    </row>
    <row r="15" spans="1:15" ht="23.1" customHeight="1">
      <c r="A15" s="168">
        <v>11</v>
      </c>
      <c r="B15" s="215"/>
      <c r="C15" s="215"/>
      <c r="D15" s="162"/>
      <c r="E15" s="217"/>
      <c r="F15" s="217"/>
      <c r="G15" s="132"/>
      <c r="H15" s="168">
        <v>11</v>
      </c>
      <c r="I15" s="215"/>
      <c r="J15" s="215"/>
      <c r="K15" s="162"/>
      <c r="L15" s="217"/>
      <c r="M15" s="217"/>
      <c r="N15" s="163"/>
    </row>
    <row r="16" spans="1:15" ht="23.1" customHeight="1">
      <c r="A16" s="168">
        <v>12</v>
      </c>
      <c r="B16" s="215"/>
      <c r="C16" s="215"/>
      <c r="D16" s="162"/>
      <c r="E16" s="217"/>
      <c r="F16" s="217"/>
      <c r="G16" s="132"/>
      <c r="H16" s="168">
        <v>12</v>
      </c>
      <c r="I16" s="160"/>
      <c r="J16" s="161"/>
      <c r="K16" s="162"/>
      <c r="L16" s="217"/>
      <c r="M16" s="217"/>
      <c r="N16" s="163"/>
    </row>
    <row r="17" spans="1:15" ht="23.1" customHeight="1">
      <c r="A17" s="168">
        <v>13</v>
      </c>
      <c r="B17" s="215"/>
      <c r="C17" s="215"/>
      <c r="D17" s="162"/>
      <c r="E17" s="217"/>
      <c r="F17" s="217"/>
      <c r="G17" s="132"/>
      <c r="H17" s="168">
        <v>13</v>
      </c>
      <c r="I17" s="160"/>
      <c r="J17" s="161"/>
      <c r="K17" s="162"/>
      <c r="L17" s="162"/>
      <c r="M17" s="169"/>
      <c r="N17" s="163"/>
    </row>
    <row r="18" spans="1:15" ht="23.1" customHeight="1">
      <c r="A18" s="168">
        <v>14</v>
      </c>
      <c r="B18" s="160"/>
      <c r="C18" s="215"/>
      <c r="D18" s="162"/>
      <c r="E18" s="162"/>
      <c r="F18" s="169"/>
      <c r="G18" s="132"/>
      <c r="H18" s="168">
        <v>14</v>
      </c>
      <c r="I18" s="160"/>
      <c r="J18" s="161"/>
      <c r="K18" s="162"/>
      <c r="L18" s="162"/>
      <c r="M18" s="169"/>
      <c r="N18" s="163"/>
    </row>
    <row r="19" spans="1:15" ht="23.1" customHeight="1">
      <c r="A19" s="168">
        <v>15</v>
      </c>
      <c r="B19" s="160"/>
      <c r="C19" s="215"/>
      <c r="D19" s="162"/>
      <c r="E19" s="162"/>
      <c r="F19" s="169"/>
      <c r="G19" s="132"/>
      <c r="H19" s="168">
        <v>15</v>
      </c>
      <c r="I19" s="160"/>
      <c r="J19" s="161"/>
      <c r="K19" s="162"/>
      <c r="L19" s="162"/>
      <c r="M19" s="169"/>
      <c r="N19" s="163"/>
    </row>
    <row r="20" spans="1:15" ht="23.1" customHeight="1">
      <c r="A20" s="168">
        <v>16</v>
      </c>
      <c r="B20" s="160"/>
      <c r="C20" s="215"/>
      <c r="D20" s="162"/>
      <c r="E20" s="162"/>
      <c r="F20" s="169"/>
      <c r="G20" s="132"/>
      <c r="H20" s="168">
        <v>16</v>
      </c>
      <c r="I20" s="160"/>
      <c r="J20" s="161"/>
      <c r="K20" s="162"/>
      <c r="L20" s="162"/>
      <c r="M20" s="169"/>
      <c r="N20" s="163"/>
    </row>
    <row r="21" spans="1:15" ht="23.1" customHeight="1">
      <c r="A21" s="168">
        <v>17</v>
      </c>
      <c r="B21" s="160"/>
      <c r="C21" s="161"/>
      <c r="D21" s="162"/>
      <c r="E21" s="162"/>
      <c r="F21" s="169"/>
      <c r="G21" s="132"/>
      <c r="H21" s="168">
        <v>17</v>
      </c>
      <c r="I21" s="160"/>
      <c r="J21" s="161"/>
      <c r="K21" s="162"/>
      <c r="L21" s="162"/>
      <c r="M21" s="169"/>
      <c r="N21" s="163"/>
    </row>
    <row r="22" spans="1:15" ht="23.1" customHeight="1">
      <c r="A22" s="168">
        <v>18</v>
      </c>
      <c r="B22" s="160"/>
      <c r="C22" s="161"/>
      <c r="D22" s="162"/>
      <c r="E22" s="162"/>
      <c r="F22" s="169"/>
      <c r="G22" s="132"/>
      <c r="H22" s="168">
        <v>18</v>
      </c>
      <c r="I22" s="160"/>
      <c r="J22" s="161"/>
      <c r="K22" s="162"/>
      <c r="L22" s="162"/>
      <c r="M22" s="169"/>
      <c r="N22" s="163"/>
    </row>
    <row r="23" spans="1:15" ht="23.1" customHeight="1">
      <c r="A23" s="168">
        <v>19</v>
      </c>
      <c r="B23" s="160"/>
      <c r="C23" s="161"/>
      <c r="D23" s="162"/>
      <c r="E23" s="162"/>
      <c r="F23" s="169"/>
      <c r="G23" s="132"/>
      <c r="H23" s="168">
        <v>19</v>
      </c>
      <c r="I23" s="160"/>
      <c r="J23" s="161"/>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69</v>
      </c>
      <c r="E25" s="198"/>
      <c r="F25" s="199"/>
      <c r="G25" s="132"/>
      <c r="H25" s="2450" t="s">
        <v>176</v>
      </c>
      <c r="I25" s="2451"/>
      <c r="J25" s="2452"/>
      <c r="K25" s="193">
        <f>SUM(K5:K24)</f>
        <v>71</v>
      </c>
      <c r="L25" s="198"/>
      <c r="M25" s="199"/>
      <c r="N25" s="163"/>
    </row>
    <row r="26" spans="1:15" ht="23.1" customHeight="1">
      <c r="A26" s="174">
        <v>1</v>
      </c>
      <c r="B26" s="215" t="s">
        <v>771</v>
      </c>
      <c r="C26" s="215" t="s">
        <v>781</v>
      </c>
      <c r="D26" s="177">
        <v>12</v>
      </c>
      <c r="E26" s="177">
        <v>62</v>
      </c>
      <c r="F26" s="178">
        <v>3</v>
      </c>
      <c r="G26" s="132"/>
      <c r="H26" s="174">
        <v>1</v>
      </c>
      <c r="I26" s="175"/>
      <c r="J26" s="176"/>
      <c r="K26" s="177"/>
      <c r="L26" s="177"/>
      <c r="M26" s="178"/>
      <c r="N26" s="164"/>
    </row>
    <row r="27" spans="1:15" ht="23.1" customHeight="1">
      <c r="A27" s="168">
        <v>2</v>
      </c>
      <c r="B27" s="215" t="s">
        <v>771</v>
      </c>
      <c r="C27" s="215" t="s">
        <v>782</v>
      </c>
      <c r="D27" s="162">
        <v>16</v>
      </c>
      <c r="E27" s="162">
        <f t="shared" ref="E27:E31" si="2">E26</f>
        <v>62</v>
      </c>
      <c r="F27" s="169">
        <v>3</v>
      </c>
      <c r="G27" s="132"/>
      <c r="H27" s="168">
        <v>2</v>
      </c>
      <c r="I27" s="160"/>
      <c r="J27" s="161"/>
      <c r="K27" s="162"/>
      <c r="L27" s="162"/>
      <c r="M27" s="169"/>
      <c r="N27" s="164"/>
      <c r="O27" s="164" t="s">
        <v>174</v>
      </c>
    </row>
    <row r="28" spans="1:15" ht="23.1" customHeight="1">
      <c r="A28" s="168">
        <v>3</v>
      </c>
      <c r="B28" s="215" t="s">
        <v>771</v>
      </c>
      <c r="C28" s="215" t="s">
        <v>783</v>
      </c>
      <c r="D28" s="162">
        <v>12</v>
      </c>
      <c r="E28" s="162">
        <f t="shared" si="2"/>
        <v>62</v>
      </c>
      <c r="F28" s="169">
        <v>3</v>
      </c>
      <c r="G28" s="132"/>
      <c r="H28" s="168">
        <v>3</v>
      </c>
      <c r="I28" s="160"/>
      <c r="J28" s="161"/>
      <c r="K28" s="162"/>
      <c r="L28" s="162"/>
      <c r="M28" s="169"/>
      <c r="N28" s="164"/>
      <c r="O28" s="166" t="str">
        <f>CONCATENATE(C26," ",C27," ",C28," ",C29," ",C30," ",C31," ",C32," ",C33," ",C34," ",C35," ",C36," ",C37," ",C38," ",C39," ",C40," ",C41," ",C42," ",C43," ",C44," ",C45)</f>
        <v xml:space="preserve">مین بخاری کالونی، سٹریٹ نمبر 8، سٹریٹ نمبر7، سٹریٹ نمبر6، سٹریٹ نمبر5، سٹریٹ نمبر4، سٹریٹ نمبر3،پارک ۔              </v>
      </c>
    </row>
    <row r="29" spans="1:15" ht="23.1" customHeight="1">
      <c r="A29" s="168">
        <v>4</v>
      </c>
      <c r="B29" s="215" t="s">
        <v>771</v>
      </c>
      <c r="C29" s="215" t="s">
        <v>784</v>
      </c>
      <c r="D29" s="162">
        <v>10</v>
      </c>
      <c r="E29" s="162">
        <f t="shared" si="2"/>
        <v>62</v>
      </c>
      <c r="F29" s="169">
        <v>3</v>
      </c>
      <c r="G29" s="132"/>
      <c r="H29" s="168">
        <v>4</v>
      </c>
      <c r="I29" s="160"/>
      <c r="J29" s="161"/>
      <c r="K29" s="162"/>
      <c r="L29" s="162"/>
      <c r="M29" s="169"/>
      <c r="N29" s="164"/>
      <c r="O29" s="165"/>
    </row>
    <row r="30" spans="1:15" ht="23.1" customHeight="1">
      <c r="A30" s="168">
        <v>5</v>
      </c>
      <c r="B30" s="215" t="s">
        <v>771</v>
      </c>
      <c r="C30" s="215" t="s">
        <v>785</v>
      </c>
      <c r="D30" s="162">
        <v>14</v>
      </c>
      <c r="E30" s="162">
        <f t="shared" si="2"/>
        <v>62</v>
      </c>
      <c r="F30" s="169">
        <v>3</v>
      </c>
      <c r="G30" s="132"/>
      <c r="H30" s="168">
        <v>5</v>
      </c>
      <c r="I30" s="160"/>
      <c r="J30" s="161"/>
      <c r="K30" s="162"/>
      <c r="L30" s="162"/>
      <c r="M30" s="169"/>
    </row>
    <row r="31" spans="1:15" ht="23.1" customHeight="1">
      <c r="A31" s="168">
        <v>6</v>
      </c>
      <c r="B31" s="215" t="s">
        <v>771</v>
      </c>
      <c r="C31" s="215" t="s">
        <v>786</v>
      </c>
      <c r="D31" s="162">
        <v>14</v>
      </c>
      <c r="E31" s="162">
        <f t="shared" si="2"/>
        <v>62</v>
      </c>
      <c r="F31" s="169">
        <v>3</v>
      </c>
      <c r="G31" s="132"/>
      <c r="H31" s="168">
        <v>6</v>
      </c>
      <c r="I31" s="160"/>
      <c r="J31" s="161"/>
      <c r="K31" s="162"/>
      <c r="L31" s="162"/>
      <c r="M31" s="169"/>
    </row>
    <row r="32" spans="1:15" ht="23.1" customHeight="1">
      <c r="A32" s="168">
        <v>7</v>
      </c>
      <c r="B32" s="215"/>
      <c r="C32" s="215"/>
      <c r="D32" s="162"/>
      <c r="E32" s="162"/>
      <c r="F32" s="169"/>
      <c r="G32" s="132"/>
      <c r="H32" s="168">
        <v>7</v>
      </c>
      <c r="I32" s="160"/>
      <c r="J32" s="161"/>
      <c r="K32" s="162"/>
      <c r="L32" s="162"/>
      <c r="M32" s="169"/>
    </row>
    <row r="33" spans="1:13" ht="23.1" customHeight="1">
      <c r="A33" s="168">
        <v>8</v>
      </c>
      <c r="B33" s="215"/>
      <c r="C33" s="215"/>
      <c r="D33" s="162"/>
      <c r="E33" s="162"/>
      <c r="F33" s="169"/>
      <c r="G33" s="132"/>
      <c r="H33" s="168">
        <v>8</v>
      </c>
      <c r="I33" s="160"/>
      <c r="J33" s="161"/>
      <c r="K33" s="162"/>
      <c r="L33" s="162"/>
      <c r="M33" s="169"/>
    </row>
    <row r="34" spans="1:13" ht="23.1" customHeight="1">
      <c r="A34" s="168">
        <v>9</v>
      </c>
      <c r="B34" s="215"/>
      <c r="C34" s="215"/>
      <c r="D34" s="162"/>
      <c r="E34" s="162"/>
      <c r="F34" s="169"/>
      <c r="G34" s="132"/>
      <c r="H34" s="168">
        <v>9</v>
      </c>
      <c r="I34" s="160"/>
      <c r="J34" s="161"/>
      <c r="K34" s="162"/>
      <c r="L34" s="162"/>
      <c r="M34" s="169"/>
    </row>
    <row r="35" spans="1:13" ht="23.1" customHeight="1">
      <c r="A35" s="168">
        <v>10</v>
      </c>
      <c r="B35" s="215"/>
      <c r="C35" s="215"/>
      <c r="D35" s="162"/>
      <c r="E35" s="162"/>
      <c r="F35" s="169"/>
      <c r="G35" s="132"/>
      <c r="H35" s="168">
        <v>10</v>
      </c>
      <c r="I35" s="160"/>
      <c r="J35" s="161"/>
      <c r="K35" s="162"/>
      <c r="L35" s="162"/>
      <c r="M35" s="169"/>
    </row>
    <row r="36" spans="1:13" ht="23.1" customHeight="1">
      <c r="A36" s="168">
        <v>11</v>
      </c>
      <c r="B36" s="215"/>
      <c r="C36" s="160"/>
      <c r="D36" s="162"/>
      <c r="E36" s="162"/>
      <c r="F36" s="169"/>
      <c r="G36" s="132"/>
      <c r="H36" s="168">
        <v>11</v>
      </c>
      <c r="I36" s="160"/>
      <c r="J36" s="161"/>
      <c r="K36" s="162"/>
      <c r="L36" s="162"/>
      <c r="M36" s="169"/>
    </row>
    <row r="37" spans="1:13" ht="23.1" customHeight="1">
      <c r="A37" s="168">
        <v>12</v>
      </c>
      <c r="B37" s="160"/>
      <c r="C37" s="160"/>
      <c r="D37" s="162"/>
      <c r="E37" s="162"/>
      <c r="F37" s="169"/>
      <c r="G37" s="132"/>
      <c r="H37" s="168">
        <v>12</v>
      </c>
      <c r="I37" s="160"/>
      <c r="J37" s="161"/>
      <c r="K37" s="162"/>
      <c r="L37" s="162"/>
      <c r="M37" s="169"/>
    </row>
    <row r="38" spans="1:13" ht="23.1" customHeight="1">
      <c r="A38" s="168">
        <v>13</v>
      </c>
      <c r="B38" s="160"/>
      <c r="C38" s="160"/>
      <c r="D38" s="162"/>
      <c r="E38" s="162"/>
      <c r="F38" s="169"/>
      <c r="G38" s="132"/>
      <c r="H38" s="168">
        <v>13</v>
      </c>
      <c r="I38" s="160"/>
      <c r="J38" s="161"/>
      <c r="K38" s="162"/>
      <c r="L38" s="162"/>
      <c r="M38" s="169"/>
    </row>
    <row r="39" spans="1:13" ht="23.1" customHeight="1">
      <c r="A39" s="168">
        <v>14</v>
      </c>
      <c r="B39" s="160"/>
      <c r="C39" s="160"/>
      <c r="D39" s="162"/>
      <c r="E39" s="162"/>
      <c r="F39" s="169"/>
      <c r="G39" s="132"/>
      <c r="H39" s="168">
        <v>14</v>
      </c>
      <c r="I39" s="160"/>
      <c r="J39" s="161"/>
      <c r="K39" s="162"/>
      <c r="L39" s="162"/>
      <c r="M39" s="169"/>
    </row>
    <row r="40" spans="1:13" ht="23.1" customHeight="1">
      <c r="A40" s="168">
        <v>15</v>
      </c>
      <c r="B40" s="160"/>
      <c r="C40" s="160"/>
      <c r="D40" s="162"/>
      <c r="E40" s="162"/>
      <c r="F40" s="169"/>
      <c r="G40" s="132"/>
      <c r="H40" s="168">
        <v>15</v>
      </c>
      <c r="I40" s="160"/>
      <c r="J40" s="161"/>
      <c r="K40" s="162"/>
      <c r="L40" s="162"/>
      <c r="M40" s="169"/>
    </row>
    <row r="41" spans="1:13" ht="23.1" customHeight="1">
      <c r="A41" s="168">
        <v>16</v>
      </c>
      <c r="B41" s="160"/>
      <c r="C41" s="160"/>
      <c r="D41" s="162"/>
      <c r="E41" s="162"/>
      <c r="F41" s="169"/>
      <c r="G41" s="132"/>
      <c r="H41" s="168">
        <v>16</v>
      </c>
      <c r="I41" s="160"/>
      <c r="J41" s="161"/>
      <c r="K41" s="162"/>
      <c r="L41" s="162"/>
      <c r="M41" s="169"/>
    </row>
    <row r="42" spans="1:13" ht="23.1" customHeight="1">
      <c r="A42" s="168">
        <v>17</v>
      </c>
      <c r="B42" s="160"/>
      <c r="C42" s="160"/>
      <c r="D42" s="162"/>
      <c r="E42" s="162"/>
      <c r="F42" s="169"/>
      <c r="G42" s="132"/>
      <c r="H42" s="168">
        <v>17</v>
      </c>
      <c r="I42" s="160"/>
      <c r="J42" s="161"/>
      <c r="K42" s="162"/>
      <c r="L42" s="162"/>
      <c r="M42" s="169"/>
    </row>
    <row r="43" spans="1:13" ht="23.1" customHeight="1">
      <c r="A43" s="168">
        <v>18</v>
      </c>
      <c r="B43" s="160"/>
      <c r="C43" s="160"/>
      <c r="D43" s="162"/>
      <c r="E43" s="162"/>
      <c r="F43" s="169"/>
      <c r="G43" s="132"/>
      <c r="H43" s="168">
        <v>18</v>
      </c>
      <c r="I43" s="160"/>
      <c r="J43" s="161"/>
      <c r="K43" s="162"/>
      <c r="L43" s="162"/>
      <c r="M43" s="169"/>
    </row>
    <row r="44" spans="1:13" ht="23.1" customHeight="1">
      <c r="A44" s="168">
        <v>19</v>
      </c>
      <c r="B44" s="160"/>
      <c r="C44" s="160"/>
      <c r="D44" s="162"/>
      <c r="E44" s="162"/>
      <c r="F44" s="169"/>
      <c r="G44" s="132"/>
      <c r="H44" s="168">
        <v>19</v>
      </c>
      <c r="I44" s="160"/>
      <c r="J44" s="161"/>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78</v>
      </c>
      <c r="E46" s="195"/>
      <c r="F46" s="196"/>
      <c r="G46" s="197"/>
      <c r="H46" s="2450" t="s">
        <v>177</v>
      </c>
      <c r="I46" s="2451"/>
      <c r="J46" s="2452"/>
      <c r="K46" s="194">
        <f>SUM(D46,D25,K25)</f>
        <v>218</v>
      </c>
      <c r="L46" s="195"/>
      <c r="M46" s="196"/>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35.xml><?xml version="1.0" encoding="utf-8"?>
<worksheet xmlns="http://schemas.openxmlformats.org/spreadsheetml/2006/main" xmlns:r="http://schemas.openxmlformats.org/officeDocument/2006/relationships">
  <dimension ref="A1:O46"/>
  <sheetViews>
    <sheetView zoomScale="120" zoomScaleNormal="120" workbookViewId="0">
      <selection activeCell="J35" sqref="J35"/>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41" customFormat="1" ht="15.75" thickBot="1">
      <c r="A3" s="187" t="s">
        <v>195</v>
      </c>
      <c r="B3" s="188"/>
      <c r="C3" s="184" t="str">
        <f>'Team Hamlet 51'!C3</f>
        <v>Muhammad Zain</v>
      </c>
      <c r="D3" s="189" t="s">
        <v>163</v>
      </c>
      <c r="E3" s="190"/>
      <c r="F3" s="188"/>
      <c r="G3" s="188"/>
      <c r="H3" s="188"/>
      <c r="I3" s="191"/>
      <c r="J3" s="189" t="s">
        <v>164</v>
      </c>
      <c r="K3" s="188" t="str">
        <f>'Team 59  Hamlet '!K3</f>
        <v>Ateeq</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215" t="s">
        <v>787</v>
      </c>
      <c r="C5" s="215" t="s">
        <v>788</v>
      </c>
      <c r="D5" s="217">
        <v>10</v>
      </c>
      <c r="E5" s="217">
        <v>63</v>
      </c>
      <c r="F5" s="217">
        <v>1</v>
      </c>
      <c r="G5" s="218"/>
      <c r="H5" s="219">
        <v>1</v>
      </c>
      <c r="I5" s="215" t="s">
        <v>787</v>
      </c>
      <c r="J5" s="215" t="s">
        <v>795</v>
      </c>
      <c r="K5" s="217">
        <v>10</v>
      </c>
      <c r="L5" s="217">
        <v>63</v>
      </c>
      <c r="M5" s="217">
        <v>2</v>
      </c>
      <c r="N5" s="163"/>
    </row>
    <row r="6" spans="1:15" ht="23.1" customHeight="1">
      <c r="A6" s="168">
        <v>2</v>
      </c>
      <c r="B6" s="215" t="s">
        <v>787</v>
      </c>
      <c r="C6" s="215" t="s">
        <v>789</v>
      </c>
      <c r="D6" s="217">
        <v>12</v>
      </c>
      <c r="E6" s="217">
        <f>E5</f>
        <v>63</v>
      </c>
      <c r="F6" s="217">
        <v>1</v>
      </c>
      <c r="G6" s="218"/>
      <c r="H6" s="219">
        <v>2</v>
      </c>
      <c r="I6" s="215" t="s">
        <v>787</v>
      </c>
      <c r="J6" s="215" t="s">
        <v>796</v>
      </c>
      <c r="K6" s="217">
        <v>15</v>
      </c>
      <c r="L6" s="217">
        <f>L5</f>
        <v>63</v>
      </c>
      <c r="M6" s="217">
        <v>2</v>
      </c>
      <c r="N6" s="163"/>
      <c r="O6" t="s">
        <v>172</v>
      </c>
    </row>
    <row r="7" spans="1:15" ht="23.1" customHeight="1">
      <c r="A7" s="168">
        <v>3</v>
      </c>
      <c r="B7" s="215" t="s">
        <v>787</v>
      </c>
      <c r="C7" s="215" t="s">
        <v>790</v>
      </c>
      <c r="D7" s="217">
        <v>9</v>
      </c>
      <c r="E7" s="217">
        <f t="shared" ref="E7:E11" si="0">E6</f>
        <v>63</v>
      </c>
      <c r="F7" s="217">
        <v>1</v>
      </c>
      <c r="G7" s="218"/>
      <c r="H7" s="219">
        <v>3</v>
      </c>
      <c r="I7" s="215" t="s">
        <v>787</v>
      </c>
      <c r="J7" s="215" t="s">
        <v>797</v>
      </c>
      <c r="K7" s="217">
        <v>10</v>
      </c>
      <c r="L7" s="217">
        <f t="shared" ref="L7:L13" si="1">L6</f>
        <v>63</v>
      </c>
      <c r="M7" s="217">
        <v>2</v>
      </c>
      <c r="N7" s="163"/>
      <c r="O7" s="166" t="str">
        <f>CONCATENATE(C5," ",C6," ",C7," ",C8," ",C9," ",C10," ",C11," ",C12," ",C13," ",C14," ",C15," ",C16," ",C17," ",C18," ",C19," ",C20," ",C21," ",C22," ",C23," ",C24)</f>
        <v xml:space="preserve">نیو بخاری کالونی ، سٹریٹ نمبر3، سٹریٹ نمبر1، لنک گلی نمبر1، مسجد ، لنک گلی نمبر2، لنک گلی نمبر3، لنک گلی نمبر4، الہادی سٹریٹ ،۔             </v>
      </c>
    </row>
    <row r="8" spans="1:15" ht="23.1" customHeight="1">
      <c r="A8" s="168">
        <v>4</v>
      </c>
      <c r="B8" s="215" t="s">
        <v>787</v>
      </c>
      <c r="C8" s="215" t="s">
        <v>791</v>
      </c>
      <c r="D8" s="217">
        <v>11</v>
      </c>
      <c r="E8" s="217">
        <f t="shared" si="0"/>
        <v>63</v>
      </c>
      <c r="F8" s="217">
        <v>1</v>
      </c>
      <c r="G8" s="218"/>
      <c r="H8" s="219">
        <v>4</v>
      </c>
      <c r="I8" s="215" t="s">
        <v>787</v>
      </c>
      <c r="J8" s="215" t="s">
        <v>609</v>
      </c>
      <c r="K8" s="217">
        <v>5</v>
      </c>
      <c r="L8" s="217">
        <f t="shared" si="1"/>
        <v>63</v>
      </c>
      <c r="M8" s="217">
        <v>2</v>
      </c>
      <c r="N8" s="163"/>
      <c r="O8" s="165"/>
    </row>
    <row r="9" spans="1:15" ht="23.1" customHeight="1">
      <c r="A9" s="168">
        <v>5</v>
      </c>
      <c r="B9" s="215" t="s">
        <v>787</v>
      </c>
      <c r="C9" s="215" t="s">
        <v>792</v>
      </c>
      <c r="D9" s="217">
        <v>12</v>
      </c>
      <c r="E9" s="217">
        <f t="shared" si="0"/>
        <v>63</v>
      </c>
      <c r="F9" s="217">
        <v>1</v>
      </c>
      <c r="G9" s="218"/>
      <c r="H9" s="219">
        <v>5</v>
      </c>
      <c r="I9" s="215" t="s">
        <v>787</v>
      </c>
      <c r="J9" s="215" t="s">
        <v>798</v>
      </c>
      <c r="K9" s="217">
        <v>6</v>
      </c>
      <c r="L9" s="217">
        <f t="shared" si="1"/>
        <v>63</v>
      </c>
      <c r="M9" s="217">
        <v>2</v>
      </c>
      <c r="N9" s="163"/>
      <c r="O9" t="s">
        <v>175</v>
      </c>
    </row>
    <row r="10" spans="1:15" ht="23.1" customHeight="1">
      <c r="A10" s="168">
        <v>6</v>
      </c>
      <c r="B10" s="215" t="s">
        <v>787</v>
      </c>
      <c r="C10" s="215" t="s">
        <v>793</v>
      </c>
      <c r="D10" s="217">
        <v>8</v>
      </c>
      <c r="E10" s="217">
        <f t="shared" si="0"/>
        <v>63</v>
      </c>
      <c r="F10" s="217">
        <v>1</v>
      </c>
      <c r="G10" s="218"/>
      <c r="H10" s="219">
        <v>6</v>
      </c>
      <c r="I10" s="215" t="s">
        <v>787</v>
      </c>
      <c r="J10" s="215" t="s">
        <v>799</v>
      </c>
      <c r="K10" s="217">
        <v>5</v>
      </c>
      <c r="L10" s="217">
        <f t="shared" si="1"/>
        <v>63</v>
      </c>
      <c r="M10" s="217">
        <v>2</v>
      </c>
      <c r="N10" s="163"/>
      <c r="O10" s="166" t="str">
        <f>CONCATENATE(J5," ",J6," ",J7," ",J8," ",J9," ",J10," ",J11," ",J12," ",J13," ",J14," ",J15," ",J16," ",J17," ",J18," ",J19," ",J20," ",J21," ",J22," ",J23," ",J24)</f>
        <v xml:space="preserve">الہادی سٹریٹ ، نرسنگ کالج  گلی فلٹر پلانٹ ، مین ایم اے جناح روڈ ،   ابراہیم فارمیسی ، سمارٹ ولاز ،  مغربی لنک 1، مغربی لنک 2، جنوبی لنک 1، جنوبی لنک 2، مسجد ، پارک ، ترین سٹریٹ ،  محمدی سٹریٹ ، مسجد ، بھینی ۔           </v>
      </c>
    </row>
    <row r="11" spans="1:15" ht="23.1" customHeight="1">
      <c r="A11" s="168">
        <v>7</v>
      </c>
      <c r="B11" s="215" t="s">
        <v>787</v>
      </c>
      <c r="C11" s="215" t="s">
        <v>794</v>
      </c>
      <c r="D11" s="217">
        <v>11</v>
      </c>
      <c r="E11" s="217">
        <f t="shared" si="0"/>
        <v>63</v>
      </c>
      <c r="F11" s="217">
        <v>1</v>
      </c>
      <c r="G11" s="218"/>
      <c r="H11" s="219">
        <v>7</v>
      </c>
      <c r="I11" s="215" t="s">
        <v>787</v>
      </c>
      <c r="J11" s="215" t="s">
        <v>800</v>
      </c>
      <c r="K11" s="217">
        <v>6</v>
      </c>
      <c r="L11" s="217">
        <f t="shared" si="1"/>
        <v>63</v>
      </c>
      <c r="M11" s="217">
        <v>2</v>
      </c>
      <c r="N11" s="163"/>
      <c r="O11" s="165"/>
    </row>
    <row r="12" spans="1:15" ht="23.1" customHeight="1">
      <c r="A12" s="168">
        <v>8</v>
      </c>
      <c r="B12" s="215"/>
      <c r="C12" s="215"/>
      <c r="D12" s="217"/>
      <c r="E12" s="217"/>
      <c r="F12" s="217"/>
      <c r="G12" s="218"/>
      <c r="H12" s="219">
        <v>8</v>
      </c>
      <c r="I12" s="215" t="s">
        <v>787</v>
      </c>
      <c r="J12" s="215" t="s">
        <v>801</v>
      </c>
      <c r="K12" s="217">
        <v>7</v>
      </c>
      <c r="L12" s="217">
        <f t="shared" si="1"/>
        <v>63</v>
      </c>
      <c r="M12" s="217">
        <v>2</v>
      </c>
      <c r="N12" s="163"/>
      <c r="O12" s="165"/>
    </row>
    <row r="13" spans="1:15" ht="23.1" customHeight="1">
      <c r="A13" s="168">
        <v>9</v>
      </c>
      <c r="B13" s="215"/>
      <c r="C13" s="215"/>
      <c r="D13" s="217"/>
      <c r="E13" s="217"/>
      <c r="F13" s="217"/>
      <c r="G13" s="218"/>
      <c r="H13" s="219">
        <v>9</v>
      </c>
      <c r="I13" s="215" t="s">
        <v>787</v>
      </c>
      <c r="J13" s="215" t="s">
        <v>802</v>
      </c>
      <c r="K13" s="217">
        <v>7</v>
      </c>
      <c r="L13" s="217">
        <f t="shared" si="1"/>
        <v>63</v>
      </c>
      <c r="M13" s="217">
        <v>2</v>
      </c>
      <c r="N13" s="163"/>
    </row>
    <row r="14" spans="1:15" ht="23.1" customHeight="1">
      <c r="A14" s="168">
        <v>10</v>
      </c>
      <c r="B14" s="215"/>
      <c r="C14" s="215"/>
      <c r="D14" s="217"/>
      <c r="E14" s="217"/>
      <c r="F14" s="217"/>
      <c r="G14" s="218"/>
      <c r="H14" s="219">
        <v>10</v>
      </c>
      <c r="I14" s="215"/>
      <c r="J14" s="215"/>
      <c r="K14" s="217"/>
      <c r="L14" s="217"/>
      <c r="M14" s="217"/>
      <c r="N14" s="163"/>
    </row>
    <row r="15" spans="1:15" ht="23.1" customHeight="1">
      <c r="A15" s="168">
        <v>11</v>
      </c>
      <c r="B15" s="160"/>
      <c r="C15" s="161"/>
      <c r="D15" s="162"/>
      <c r="E15" s="162"/>
      <c r="F15" s="169"/>
      <c r="G15" s="132"/>
      <c r="H15" s="168">
        <v>11</v>
      </c>
      <c r="I15" s="215"/>
      <c r="J15" s="215"/>
      <c r="K15" s="162"/>
      <c r="L15" s="162"/>
      <c r="M15" s="169"/>
      <c r="N15" s="163"/>
    </row>
    <row r="16" spans="1:15" ht="23.1" customHeight="1">
      <c r="A16" s="168">
        <v>12</v>
      </c>
      <c r="B16" s="160"/>
      <c r="C16" s="161"/>
      <c r="D16" s="162"/>
      <c r="E16" s="162"/>
      <c r="F16" s="169"/>
      <c r="G16" s="132"/>
      <c r="H16" s="168">
        <v>12</v>
      </c>
      <c r="I16" s="160"/>
      <c r="J16" s="161"/>
      <c r="K16" s="162"/>
      <c r="L16" s="162"/>
      <c r="M16" s="169"/>
      <c r="N16" s="163"/>
    </row>
    <row r="17" spans="1:15" ht="23.1" customHeight="1">
      <c r="A17" s="168">
        <v>13</v>
      </c>
      <c r="B17" s="160"/>
      <c r="C17" s="161"/>
      <c r="D17" s="162"/>
      <c r="E17" s="162"/>
      <c r="F17" s="169"/>
      <c r="G17" s="132"/>
      <c r="H17" s="168">
        <v>13</v>
      </c>
      <c r="I17" s="160"/>
      <c r="J17" s="161"/>
      <c r="K17" s="162"/>
      <c r="L17" s="162"/>
      <c r="M17" s="169"/>
      <c r="N17" s="163"/>
    </row>
    <row r="18" spans="1:15" ht="23.1" customHeight="1">
      <c r="A18" s="168">
        <v>14</v>
      </c>
      <c r="B18" s="160"/>
      <c r="C18" s="161"/>
      <c r="D18" s="162"/>
      <c r="E18" s="162"/>
      <c r="F18" s="169"/>
      <c r="G18" s="132"/>
      <c r="H18" s="168">
        <v>14</v>
      </c>
      <c r="I18" s="160"/>
      <c r="J18" s="161"/>
      <c r="K18" s="162"/>
      <c r="L18" s="162"/>
      <c r="M18" s="169"/>
      <c r="N18" s="163"/>
    </row>
    <row r="19" spans="1:15" ht="23.1" customHeight="1">
      <c r="A19" s="168">
        <v>15</v>
      </c>
      <c r="B19" s="160"/>
      <c r="C19" s="161"/>
      <c r="D19" s="162"/>
      <c r="E19" s="162"/>
      <c r="F19" s="169"/>
      <c r="G19" s="132"/>
      <c r="H19" s="168">
        <v>15</v>
      </c>
      <c r="I19" s="160"/>
      <c r="J19" s="161"/>
      <c r="K19" s="162"/>
      <c r="L19" s="162"/>
      <c r="M19" s="169"/>
      <c r="N19" s="163"/>
    </row>
    <row r="20" spans="1:15" ht="23.1" customHeight="1">
      <c r="A20" s="168">
        <v>16</v>
      </c>
      <c r="B20" s="160"/>
      <c r="C20" s="161"/>
      <c r="D20" s="162"/>
      <c r="E20" s="162"/>
      <c r="F20" s="169"/>
      <c r="G20" s="132"/>
      <c r="H20" s="168">
        <v>16</v>
      </c>
      <c r="I20" s="160"/>
      <c r="J20" s="161"/>
      <c r="K20" s="162"/>
      <c r="L20" s="162"/>
      <c r="M20" s="169"/>
      <c r="N20" s="163"/>
    </row>
    <row r="21" spans="1:15" ht="23.1" customHeight="1">
      <c r="A21" s="168">
        <v>17</v>
      </c>
      <c r="B21" s="160"/>
      <c r="C21" s="161"/>
      <c r="D21" s="162"/>
      <c r="E21" s="162"/>
      <c r="F21" s="169"/>
      <c r="G21" s="132"/>
      <c r="H21" s="168">
        <v>17</v>
      </c>
      <c r="I21" s="160"/>
      <c r="J21" s="161"/>
      <c r="K21" s="162"/>
      <c r="L21" s="162"/>
      <c r="M21" s="169"/>
      <c r="N21" s="163"/>
    </row>
    <row r="22" spans="1:15" ht="23.1" customHeight="1">
      <c r="A22" s="168">
        <v>18</v>
      </c>
      <c r="B22" s="160"/>
      <c r="C22" s="161"/>
      <c r="D22" s="162"/>
      <c r="E22" s="162"/>
      <c r="F22" s="169"/>
      <c r="G22" s="132"/>
      <c r="H22" s="168">
        <v>18</v>
      </c>
      <c r="I22" s="160"/>
      <c r="J22" s="161"/>
      <c r="K22" s="162"/>
      <c r="L22" s="162"/>
      <c r="M22" s="169"/>
      <c r="N22" s="163"/>
    </row>
    <row r="23" spans="1:15" ht="23.1" customHeight="1">
      <c r="A23" s="168">
        <v>19</v>
      </c>
      <c r="B23" s="160"/>
      <c r="C23" s="161"/>
      <c r="D23" s="162"/>
      <c r="E23" s="162"/>
      <c r="F23" s="169"/>
      <c r="G23" s="132"/>
      <c r="H23" s="168">
        <v>19</v>
      </c>
      <c r="I23" s="160"/>
      <c r="J23" s="161"/>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73</v>
      </c>
      <c r="E25" s="198"/>
      <c r="F25" s="199"/>
      <c r="G25" s="132"/>
      <c r="H25" s="2450" t="s">
        <v>176</v>
      </c>
      <c r="I25" s="2451"/>
      <c r="J25" s="2452"/>
      <c r="K25" s="193">
        <f>SUM(K5:K24)</f>
        <v>71</v>
      </c>
      <c r="L25" s="198"/>
      <c r="M25" s="199"/>
      <c r="N25" s="163"/>
    </row>
    <row r="26" spans="1:15" ht="23.1" customHeight="1">
      <c r="A26" s="174">
        <v>1</v>
      </c>
      <c r="B26" s="215" t="s">
        <v>787</v>
      </c>
      <c r="C26" s="215" t="s">
        <v>803</v>
      </c>
      <c r="D26" s="177">
        <v>8</v>
      </c>
      <c r="E26" s="177">
        <v>63</v>
      </c>
      <c r="F26" s="178">
        <v>3</v>
      </c>
      <c r="G26" s="132"/>
      <c r="H26" s="174">
        <v>1</v>
      </c>
      <c r="I26" s="175"/>
      <c r="J26" s="176"/>
      <c r="K26" s="177"/>
      <c r="L26" s="177"/>
      <c r="M26" s="178"/>
      <c r="N26" s="164"/>
    </row>
    <row r="27" spans="1:15" ht="23.1" customHeight="1">
      <c r="A27" s="168">
        <v>2</v>
      </c>
      <c r="B27" s="215" t="s">
        <v>787</v>
      </c>
      <c r="C27" s="215" t="s">
        <v>804</v>
      </c>
      <c r="D27" s="162">
        <v>12</v>
      </c>
      <c r="E27" s="162">
        <f t="shared" ref="E27:E32" si="2">E26</f>
        <v>63</v>
      </c>
      <c r="F27" s="169">
        <v>3</v>
      </c>
      <c r="G27" s="132"/>
      <c r="H27" s="168">
        <v>2</v>
      </c>
      <c r="I27" s="160"/>
      <c r="J27" s="161"/>
      <c r="K27" s="162"/>
      <c r="L27" s="162"/>
      <c r="M27" s="169"/>
      <c r="N27" s="164"/>
      <c r="O27" s="164" t="s">
        <v>174</v>
      </c>
    </row>
    <row r="28" spans="1:15" ht="23.1" customHeight="1">
      <c r="A28" s="168">
        <v>3</v>
      </c>
      <c r="B28" s="215" t="s">
        <v>787</v>
      </c>
      <c r="C28" s="215" t="s">
        <v>760</v>
      </c>
      <c r="D28" s="162">
        <v>8</v>
      </c>
      <c r="E28" s="162">
        <f t="shared" si="2"/>
        <v>63</v>
      </c>
      <c r="F28" s="169">
        <v>3</v>
      </c>
      <c r="G28" s="132"/>
      <c r="H28" s="168">
        <v>3</v>
      </c>
      <c r="I28" s="160"/>
      <c r="J28" s="161"/>
      <c r="K28" s="162"/>
      <c r="L28" s="162"/>
      <c r="M28" s="169"/>
      <c r="N28" s="164"/>
      <c r="O28" s="166" t="str">
        <f>CONCATENATE(C26," ",C27," ",C28," ",C29," ",C30," ",C31," ",C32," ",C33," ",C34," ",C35," ",C36," ",C37," ",C38," ",C39," ",C40," ",C41," ",C42," ",C43," ",C44," ",C45)</f>
        <v xml:space="preserve">بھینی ،مین ایم اے جناح روڈ ، گجر آٹا چکی گلی ،  لنک گلی 1  لنک گلی 2  لنک گلی 3  لنک گلی 4 الخورشید سکول ، الخورشید سکول والی گلی ۔             </v>
      </c>
    </row>
    <row r="29" spans="1:15" ht="23.1" customHeight="1">
      <c r="A29" s="168">
        <v>4</v>
      </c>
      <c r="B29" s="215" t="s">
        <v>787</v>
      </c>
      <c r="C29" s="215" t="s">
        <v>761</v>
      </c>
      <c r="D29" s="162">
        <v>9</v>
      </c>
      <c r="E29" s="162">
        <f t="shared" si="2"/>
        <v>63</v>
      </c>
      <c r="F29" s="169">
        <v>3</v>
      </c>
      <c r="G29" s="132"/>
      <c r="H29" s="168">
        <v>4</v>
      </c>
      <c r="I29" s="160"/>
      <c r="J29" s="161"/>
      <c r="K29" s="162"/>
      <c r="L29" s="162"/>
      <c r="M29" s="169"/>
      <c r="N29" s="164"/>
      <c r="O29" s="165"/>
    </row>
    <row r="30" spans="1:15" ht="23.1" customHeight="1">
      <c r="A30" s="168">
        <v>5</v>
      </c>
      <c r="B30" s="215" t="s">
        <v>787</v>
      </c>
      <c r="C30" s="215" t="s">
        <v>762</v>
      </c>
      <c r="D30" s="162">
        <v>8</v>
      </c>
      <c r="E30" s="162">
        <f t="shared" si="2"/>
        <v>63</v>
      </c>
      <c r="F30" s="169">
        <v>3</v>
      </c>
      <c r="G30" s="132"/>
      <c r="H30" s="168">
        <v>5</v>
      </c>
      <c r="I30" s="160"/>
      <c r="J30" s="161"/>
      <c r="K30" s="162"/>
      <c r="L30" s="162"/>
      <c r="M30" s="169"/>
    </row>
    <row r="31" spans="1:15" ht="23.1" customHeight="1">
      <c r="A31" s="168">
        <v>6</v>
      </c>
      <c r="B31" s="215" t="s">
        <v>787</v>
      </c>
      <c r="C31" s="215" t="s">
        <v>763</v>
      </c>
      <c r="D31" s="162">
        <v>11</v>
      </c>
      <c r="E31" s="162">
        <f t="shared" si="2"/>
        <v>63</v>
      </c>
      <c r="F31" s="169">
        <v>3</v>
      </c>
      <c r="G31" s="132"/>
      <c r="H31" s="168">
        <v>6</v>
      </c>
      <c r="I31" s="160"/>
      <c r="J31" s="161"/>
      <c r="K31" s="162"/>
      <c r="L31" s="162"/>
      <c r="M31" s="169"/>
    </row>
    <row r="32" spans="1:15" ht="23.1" customHeight="1">
      <c r="A32" s="168">
        <v>7</v>
      </c>
      <c r="B32" s="215" t="s">
        <v>787</v>
      </c>
      <c r="C32" s="215" t="s">
        <v>805</v>
      </c>
      <c r="D32" s="162">
        <v>8</v>
      </c>
      <c r="E32" s="162">
        <f t="shared" si="2"/>
        <v>63</v>
      </c>
      <c r="F32" s="169">
        <v>3</v>
      </c>
      <c r="G32" s="132"/>
      <c r="H32" s="168">
        <v>7</v>
      </c>
      <c r="I32" s="160"/>
      <c r="J32" s="161"/>
      <c r="K32" s="162"/>
      <c r="L32" s="162"/>
      <c r="M32" s="169"/>
    </row>
    <row r="33" spans="1:13" ht="23.1" customHeight="1">
      <c r="A33" s="168">
        <v>8</v>
      </c>
      <c r="B33" s="215"/>
      <c r="C33" s="215"/>
      <c r="D33" s="162"/>
      <c r="E33" s="162"/>
      <c r="F33" s="169"/>
      <c r="G33" s="132"/>
      <c r="H33" s="168">
        <v>8</v>
      </c>
      <c r="I33" s="160"/>
      <c r="J33" s="161"/>
      <c r="K33" s="162"/>
      <c r="L33" s="162"/>
      <c r="M33" s="169"/>
    </row>
    <row r="34" spans="1:13" ht="23.1" customHeight="1">
      <c r="A34" s="168">
        <v>9</v>
      </c>
      <c r="B34" s="215"/>
      <c r="C34" s="215"/>
      <c r="D34" s="162"/>
      <c r="E34" s="162"/>
      <c r="F34" s="169"/>
      <c r="G34" s="132"/>
      <c r="H34" s="168">
        <v>9</v>
      </c>
      <c r="I34" s="160"/>
      <c r="J34" s="161"/>
      <c r="K34" s="162"/>
      <c r="L34" s="162"/>
      <c r="M34" s="169"/>
    </row>
    <row r="35" spans="1:13" ht="23.1" customHeight="1">
      <c r="A35" s="168">
        <v>10</v>
      </c>
      <c r="B35" s="215"/>
      <c r="C35" s="215"/>
      <c r="D35" s="162"/>
      <c r="E35" s="162"/>
      <c r="F35" s="169"/>
      <c r="G35" s="132"/>
      <c r="H35" s="168">
        <v>10</v>
      </c>
      <c r="I35" s="160"/>
      <c r="J35" s="161"/>
      <c r="K35" s="162"/>
      <c r="L35" s="162"/>
      <c r="M35" s="169"/>
    </row>
    <row r="36" spans="1:13" ht="23.1" customHeight="1">
      <c r="A36" s="168">
        <v>11</v>
      </c>
      <c r="B36" s="215"/>
      <c r="C36" s="215"/>
      <c r="D36" s="162"/>
      <c r="E36" s="162"/>
      <c r="F36" s="169"/>
      <c r="G36" s="132"/>
      <c r="H36" s="168">
        <v>11</v>
      </c>
      <c r="I36" s="160"/>
      <c r="J36" s="161"/>
      <c r="K36" s="162"/>
      <c r="L36" s="162"/>
      <c r="M36" s="169"/>
    </row>
    <row r="37" spans="1:13" ht="23.1" customHeight="1">
      <c r="A37" s="168">
        <v>12</v>
      </c>
      <c r="B37" s="160"/>
      <c r="C37" s="215"/>
      <c r="D37" s="162"/>
      <c r="E37" s="162"/>
      <c r="F37" s="169"/>
      <c r="G37" s="132"/>
      <c r="H37" s="168">
        <v>12</v>
      </c>
      <c r="I37" s="160"/>
      <c r="J37" s="161"/>
      <c r="K37" s="162"/>
      <c r="L37" s="162"/>
      <c r="M37" s="169"/>
    </row>
    <row r="38" spans="1:13" ht="23.1" customHeight="1">
      <c r="A38" s="168">
        <v>13</v>
      </c>
      <c r="B38" s="160"/>
      <c r="C38" s="160"/>
      <c r="D38" s="162"/>
      <c r="E38" s="162"/>
      <c r="F38" s="169"/>
      <c r="G38" s="132"/>
      <c r="H38" s="168">
        <v>13</v>
      </c>
      <c r="I38" s="160"/>
      <c r="J38" s="161"/>
      <c r="K38" s="162"/>
      <c r="L38" s="162"/>
      <c r="M38" s="169"/>
    </row>
    <row r="39" spans="1:13" ht="23.1" customHeight="1">
      <c r="A39" s="168">
        <v>14</v>
      </c>
      <c r="B39" s="160"/>
      <c r="C39" s="160"/>
      <c r="D39" s="162"/>
      <c r="E39" s="162"/>
      <c r="F39" s="169"/>
      <c r="G39" s="132"/>
      <c r="H39" s="168">
        <v>14</v>
      </c>
      <c r="I39" s="160"/>
      <c r="J39" s="161"/>
      <c r="K39" s="162"/>
      <c r="L39" s="162"/>
      <c r="M39" s="169"/>
    </row>
    <row r="40" spans="1:13" ht="23.1" customHeight="1">
      <c r="A40" s="168">
        <v>15</v>
      </c>
      <c r="B40" s="160"/>
      <c r="C40" s="160"/>
      <c r="D40" s="162"/>
      <c r="E40" s="162"/>
      <c r="F40" s="169"/>
      <c r="G40" s="132"/>
      <c r="H40" s="168">
        <v>15</v>
      </c>
      <c r="I40" s="160"/>
      <c r="J40" s="161"/>
      <c r="K40" s="162"/>
      <c r="L40" s="162"/>
      <c r="M40" s="169"/>
    </row>
    <row r="41" spans="1:13" ht="23.1" customHeight="1">
      <c r="A41" s="168">
        <v>16</v>
      </c>
      <c r="B41" s="160"/>
      <c r="C41" s="160"/>
      <c r="D41" s="162"/>
      <c r="E41" s="162"/>
      <c r="F41" s="169"/>
      <c r="G41" s="132"/>
      <c r="H41" s="168">
        <v>16</v>
      </c>
      <c r="I41" s="160"/>
      <c r="J41" s="161"/>
      <c r="K41" s="162"/>
      <c r="L41" s="162"/>
      <c r="M41" s="169"/>
    </row>
    <row r="42" spans="1:13" ht="23.1" customHeight="1">
      <c r="A42" s="168">
        <v>17</v>
      </c>
      <c r="B42" s="160"/>
      <c r="C42" s="160"/>
      <c r="D42" s="162"/>
      <c r="E42" s="162"/>
      <c r="F42" s="169"/>
      <c r="G42" s="132"/>
      <c r="H42" s="168">
        <v>17</v>
      </c>
      <c r="I42" s="160"/>
      <c r="J42" s="161"/>
      <c r="K42" s="162"/>
      <c r="L42" s="162"/>
      <c r="M42" s="169"/>
    </row>
    <row r="43" spans="1:13" ht="23.1" customHeight="1">
      <c r="A43" s="168">
        <v>18</v>
      </c>
      <c r="B43" s="160"/>
      <c r="C43" s="160"/>
      <c r="D43" s="162"/>
      <c r="E43" s="162"/>
      <c r="F43" s="169"/>
      <c r="G43" s="132"/>
      <c r="H43" s="168">
        <v>18</v>
      </c>
      <c r="I43" s="160"/>
      <c r="J43" s="161"/>
      <c r="K43" s="162"/>
      <c r="L43" s="162"/>
      <c r="M43" s="169"/>
    </row>
    <row r="44" spans="1:13" ht="23.1" customHeight="1">
      <c r="A44" s="168">
        <v>19</v>
      </c>
      <c r="B44" s="160"/>
      <c r="C44" s="160"/>
      <c r="D44" s="162"/>
      <c r="E44" s="162"/>
      <c r="F44" s="169"/>
      <c r="G44" s="132"/>
      <c r="H44" s="168">
        <v>19</v>
      </c>
      <c r="I44" s="160"/>
      <c r="J44" s="161"/>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64</v>
      </c>
      <c r="E46" s="195"/>
      <c r="F46" s="196"/>
      <c r="G46" s="197"/>
      <c r="H46" s="2450" t="s">
        <v>177</v>
      </c>
      <c r="I46" s="2451"/>
      <c r="J46" s="2452"/>
      <c r="K46" s="194">
        <f>SUM(D46,D25,K25)</f>
        <v>208</v>
      </c>
      <c r="L46" s="195"/>
      <c r="M46" s="196"/>
    </row>
  </sheetData>
  <mergeCells count="6">
    <mergeCell ref="A1:M1"/>
    <mergeCell ref="A25:C25"/>
    <mergeCell ref="H25:J25"/>
    <mergeCell ref="A46:C46"/>
    <mergeCell ref="H46:J46"/>
    <mergeCell ref="K2:M2"/>
  </mergeCells>
  <phoneticPr fontId="149" type="noConversion"/>
  <pageMargins left="0.2" right="0.2" top="0" bottom="0" header="0.3" footer="0.3"/>
  <pageSetup orientation="landscape" r:id="rId1"/>
  <rowBreaks count="1" manualBreakCount="1">
    <brk id="25" max="16383" man="1"/>
  </rowBreaks>
  <colBreaks count="1" manualBreakCount="1">
    <brk id="13" max="1048575" man="1"/>
  </colBreaks>
</worksheet>
</file>

<file path=xl/worksheets/sheet36.xml><?xml version="1.0" encoding="utf-8"?>
<worksheet xmlns="http://schemas.openxmlformats.org/spreadsheetml/2006/main" xmlns:r="http://schemas.openxmlformats.org/officeDocument/2006/relationships">
  <dimension ref="A1:J15"/>
  <sheetViews>
    <sheetView workbookViewId="0">
      <selection activeCell="F17" sqref="F17"/>
    </sheetView>
  </sheetViews>
  <sheetFormatPr defaultColWidth="9" defaultRowHeight="15"/>
  <cols>
    <col min="1" max="1" width="10.140625" style="615" customWidth="1"/>
    <col min="2" max="2" width="10.5703125" style="615" customWidth="1"/>
    <col min="3" max="3" width="10.7109375" style="615" customWidth="1"/>
    <col min="4" max="4" width="19.7109375" style="615" customWidth="1"/>
    <col min="5" max="5" width="13.7109375" style="615" customWidth="1"/>
    <col min="6" max="6" width="11.5703125" style="615" customWidth="1"/>
    <col min="7" max="7" width="12" style="615" customWidth="1"/>
    <col min="8" max="8" width="15.7109375" style="615" customWidth="1"/>
    <col min="9" max="9" width="24.85546875" style="615" customWidth="1"/>
    <col min="10" max="10" width="6.140625" style="615" customWidth="1"/>
    <col min="11" max="16384" width="9" style="615"/>
  </cols>
  <sheetData>
    <row r="1" spans="1:10" ht="37.5" customHeight="1">
      <c r="A1" s="2459" t="s">
        <v>254</v>
      </c>
      <c r="B1" s="2459"/>
      <c r="C1" s="2459"/>
      <c r="D1" s="2459"/>
      <c r="E1" s="2459"/>
      <c r="F1" s="2459"/>
      <c r="G1" s="2459"/>
      <c r="H1" s="2459"/>
      <c r="I1" s="2459"/>
      <c r="J1" s="2459"/>
    </row>
    <row r="2" spans="1:10" ht="30.75">
      <c r="A2" s="2460" t="s">
        <v>1115</v>
      </c>
      <c r="B2" s="2461"/>
      <c r="C2" s="2461"/>
      <c r="D2" s="2461"/>
      <c r="E2" s="2461"/>
      <c r="F2" s="2461"/>
      <c r="G2" s="2461"/>
      <c r="H2" s="2461"/>
      <c r="I2" s="2461"/>
      <c r="J2" s="2462"/>
    </row>
    <row r="3" spans="1:10" ht="28.5">
      <c r="A3" s="2463" t="s">
        <v>660</v>
      </c>
      <c r="B3" s="2463"/>
      <c r="C3" s="2463"/>
      <c r="D3" s="2463"/>
      <c r="E3" s="2463" t="s">
        <v>661</v>
      </c>
      <c r="F3" s="2463"/>
      <c r="G3" s="2463"/>
      <c r="H3" s="2464" t="s">
        <v>1116</v>
      </c>
      <c r="I3" s="2465"/>
      <c r="J3" s="2466"/>
    </row>
    <row r="4" spans="1:10" ht="47.25" customHeight="1">
      <c r="A4" s="616" t="s">
        <v>257</v>
      </c>
      <c r="B4" s="616" t="s">
        <v>258</v>
      </c>
      <c r="C4" s="616" t="s">
        <v>259</v>
      </c>
      <c r="D4" s="616" t="s">
        <v>260</v>
      </c>
      <c r="E4" s="616" t="s">
        <v>261</v>
      </c>
      <c r="F4" s="616" t="s">
        <v>262</v>
      </c>
      <c r="G4" s="616" t="s">
        <v>663</v>
      </c>
      <c r="H4" s="616" t="s">
        <v>264</v>
      </c>
      <c r="I4" s="616" t="s">
        <v>265</v>
      </c>
      <c r="J4" s="616" t="s">
        <v>0</v>
      </c>
    </row>
    <row r="5" spans="1:10" ht="28.5">
      <c r="A5" s="616">
        <v>7</v>
      </c>
      <c r="B5" s="617">
        <v>2</v>
      </c>
      <c r="C5" s="617">
        <v>59</v>
      </c>
      <c r="D5" s="618" t="s">
        <v>1117</v>
      </c>
      <c r="E5" s="617" t="s">
        <v>1118</v>
      </c>
      <c r="F5" s="617" t="s">
        <v>666</v>
      </c>
      <c r="G5" s="619" t="s">
        <v>667</v>
      </c>
      <c r="H5" s="617" t="s">
        <v>700</v>
      </c>
      <c r="I5" s="616" t="s">
        <v>1119</v>
      </c>
      <c r="J5" s="616">
        <v>1</v>
      </c>
    </row>
    <row r="6" spans="1:10" ht="27" customHeight="1">
      <c r="A6" s="617">
        <v>3</v>
      </c>
      <c r="B6" s="617">
        <v>2</v>
      </c>
      <c r="C6" s="617">
        <v>59</v>
      </c>
      <c r="D6" s="618" t="s">
        <v>1120</v>
      </c>
      <c r="E6" s="617" t="s">
        <v>1121</v>
      </c>
      <c r="F6" s="617" t="s">
        <v>666</v>
      </c>
      <c r="G6" s="619" t="s">
        <v>667</v>
      </c>
      <c r="H6" s="617" t="s">
        <v>700</v>
      </c>
      <c r="I6" s="617" t="s">
        <v>1122</v>
      </c>
      <c r="J6" s="617">
        <v>2</v>
      </c>
    </row>
    <row r="7" spans="1:10" ht="27" customHeight="1">
      <c r="A7" s="617">
        <v>11</v>
      </c>
      <c r="B7" s="617">
        <v>2</v>
      </c>
      <c r="C7" s="617">
        <v>60</v>
      </c>
      <c r="D7" s="618" t="s">
        <v>1123</v>
      </c>
      <c r="E7" s="617" t="s">
        <v>1124</v>
      </c>
      <c r="F7" s="617" t="s">
        <v>666</v>
      </c>
      <c r="G7" s="619" t="s">
        <v>667</v>
      </c>
      <c r="H7" s="617" t="s">
        <v>1125</v>
      </c>
      <c r="I7" s="617" t="s">
        <v>1126</v>
      </c>
      <c r="J7" s="617">
        <v>3</v>
      </c>
    </row>
    <row r="8" spans="1:10" ht="27.75" customHeight="1">
      <c r="A8" s="617">
        <v>9</v>
      </c>
      <c r="B8" s="617">
        <v>2</v>
      </c>
      <c r="C8" s="617">
        <v>61</v>
      </c>
      <c r="D8" s="618" t="s">
        <v>1127</v>
      </c>
      <c r="E8" s="617" t="s">
        <v>1128</v>
      </c>
      <c r="F8" s="617" t="s">
        <v>666</v>
      </c>
      <c r="G8" s="619" t="s">
        <v>667</v>
      </c>
      <c r="H8" s="617" t="s">
        <v>1129</v>
      </c>
      <c r="I8" s="617" t="s">
        <v>1130</v>
      </c>
      <c r="J8" s="616">
        <v>4</v>
      </c>
    </row>
    <row r="9" spans="1:10" ht="27.75" customHeight="1">
      <c r="A9" s="617">
        <v>3</v>
      </c>
      <c r="B9" s="617">
        <v>1</v>
      </c>
      <c r="C9" s="617">
        <v>62</v>
      </c>
      <c r="D9" s="618" t="s">
        <v>1131</v>
      </c>
      <c r="E9" s="617" t="s">
        <v>1132</v>
      </c>
      <c r="F9" s="617" t="s">
        <v>666</v>
      </c>
      <c r="G9" s="619" t="s">
        <v>667</v>
      </c>
      <c r="H9" s="617" t="s">
        <v>757</v>
      </c>
      <c r="I9" s="617" t="s">
        <v>1133</v>
      </c>
      <c r="J9" s="617">
        <v>5</v>
      </c>
    </row>
    <row r="10" spans="1:10" ht="27.75" customHeight="1">
      <c r="A10" s="617">
        <v>2</v>
      </c>
      <c r="B10" s="617">
        <v>1</v>
      </c>
      <c r="C10" s="617">
        <v>62</v>
      </c>
      <c r="D10" s="618" t="s">
        <v>1134</v>
      </c>
      <c r="E10" s="617" t="s">
        <v>1135</v>
      </c>
      <c r="F10" s="617" t="s">
        <v>666</v>
      </c>
      <c r="G10" s="619" t="s">
        <v>667</v>
      </c>
      <c r="H10" s="617" t="s">
        <v>1129</v>
      </c>
      <c r="I10" s="617" t="s">
        <v>1136</v>
      </c>
      <c r="J10" s="617">
        <v>6</v>
      </c>
    </row>
    <row r="11" spans="1:10" ht="27.75" customHeight="1">
      <c r="A11" s="617">
        <v>3</v>
      </c>
      <c r="B11" s="617">
        <v>2</v>
      </c>
      <c r="C11" s="617">
        <v>62</v>
      </c>
      <c r="D11" s="618" t="s">
        <v>1137</v>
      </c>
      <c r="E11" s="617" t="s">
        <v>1138</v>
      </c>
      <c r="F11" s="617" t="s">
        <v>666</v>
      </c>
      <c r="G11" s="619" t="s">
        <v>667</v>
      </c>
      <c r="H11" s="617" t="s">
        <v>764</v>
      </c>
      <c r="I11" s="617" t="s">
        <v>1139</v>
      </c>
      <c r="J11" s="616">
        <v>7</v>
      </c>
    </row>
    <row r="12" spans="1:10" ht="27.75" customHeight="1">
      <c r="A12" s="617">
        <v>10</v>
      </c>
      <c r="B12" s="617">
        <v>3</v>
      </c>
      <c r="C12" s="617">
        <v>63</v>
      </c>
      <c r="D12" s="618" t="s">
        <v>1140</v>
      </c>
      <c r="E12" s="617" t="s">
        <v>1141</v>
      </c>
      <c r="F12" s="617" t="s">
        <v>666</v>
      </c>
      <c r="G12" s="619" t="s">
        <v>667</v>
      </c>
      <c r="H12" s="617" t="s">
        <v>1142</v>
      </c>
      <c r="I12" s="617" t="s">
        <v>1143</v>
      </c>
      <c r="J12" s="617">
        <v>8</v>
      </c>
    </row>
    <row r="13" spans="1:10" ht="27.75" customHeight="1">
      <c r="A13" s="617"/>
      <c r="B13" s="617"/>
      <c r="C13" s="617"/>
      <c r="D13" s="618"/>
      <c r="E13" s="617"/>
      <c r="F13" s="617"/>
      <c r="G13" s="619"/>
      <c r="H13" s="617"/>
      <c r="I13" s="617"/>
      <c r="J13" s="617"/>
    </row>
    <row r="14" spans="1:10" ht="24.75" customHeight="1">
      <c r="A14" s="617">
        <f>SUM(A5:A13)</f>
        <v>48</v>
      </c>
      <c r="B14" s="2464" t="s">
        <v>1144</v>
      </c>
      <c r="C14" s="2465"/>
      <c r="D14" s="2465"/>
      <c r="E14" s="2465"/>
      <c r="F14" s="2465"/>
      <c r="G14" s="2465"/>
      <c r="H14" s="2466"/>
      <c r="I14" s="2464"/>
      <c r="J14" s="2466"/>
    </row>
    <row r="15" spans="1:10" ht="27.75" customHeight="1">
      <c r="A15" s="2453" t="s">
        <v>268</v>
      </c>
      <c r="B15" s="2454"/>
      <c r="C15" s="2454"/>
      <c r="D15" s="2454"/>
      <c r="E15" s="2455"/>
      <c r="F15" s="2456" t="s">
        <v>269</v>
      </c>
      <c r="G15" s="2457"/>
      <c r="H15" s="2457"/>
      <c r="I15" s="2457"/>
      <c r="J15" s="2458"/>
    </row>
  </sheetData>
  <mergeCells count="9">
    <mergeCell ref="A15:E15"/>
    <mergeCell ref="F15:J15"/>
    <mergeCell ref="A1:J1"/>
    <mergeCell ref="A2:J2"/>
    <mergeCell ref="A3:D3"/>
    <mergeCell ref="E3:G3"/>
    <mergeCell ref="H3:J3"/>
    <mergeCell ref="B14:H14"/>
    <mergeCell ref="I14:J14"/>
  </mergeCells>
  <printOptions horizontalCentered="1"/>
  <pageMargins left="0.2" right="0.2" top="0.75" bottom="0.75" header="0.3" footer="0.3"/>
  <pageSetup paperSize="9" fitToWidth="0" fitToHeight="0" orientation="landscape" r:id="rId1"/>
  <drawing r:id="rId2"/>
</worksheet>
</file>

<file path=xl/worksheets/sheet37.xml><?xml version="1.0" encoding="utf-8"?>
<worksheet xmlns="http://schemas.openxmlformats.org/spreadsheetml/2006/main" xmlns:r="http://schemas.openxmlformats.org/officeDocument/2006/relationships">
  <dimension ref="A1:K17"/>
  <sheetViews>
    <sheetView workbookViewId="0">
      <selection activeCell="J4" sqref="J4"/>
    </sheetView>
  </sheetViews>
  <sheetFormatPr defaultColWidth="9" defaultRowHeight="15"/>
  <cols>
    <col min="1" max="1" width="12.28515625" style="615" customWidth="1"/>
    <col min="2" max="2" width="16.28515625" style="615" customWidth="1"/>
    <col min="3" max="3" width="15.5703125" style="615" customWidth="1"/>
    <col min="4" max="4" width="14.140625" style="615" customWidth="1"/>
    <col min="5" max="5" width="10.140625" style="615" customWidth="1"/>
    <col min="6" max="7" width="9.85546875" style="615" customWidth="1"/>
    <col min="8" max="8" width="15.42578125" style="615" customWidth="1"/>
    <col min="9" max="9" width="16.5703125" style="615" customWidth="1"/>
    <col min="10" max="10" width="11" style="615" customWidth="1"/>
    <col min="11" max="11" width="26.42578125" style="615" customWidth="1"/>
    <col min="12" max="16384" width="9" style="615"/>
  </cols>
  <sheetData>
    <row r="1" spans="1:11" ht="54" customHeight="1" thickBot="1">
      <c r="A1" s="2467" t="s">
        <v>1190</v>
      </c>
      <c r="B1" s="2468"/>
      <c r="C1" s="2468"/>
      <c r="D1" s="2468"/>
      <c r="E1" s="2468"/>
      <c r="F1" s="2468"/>
      <c r="G1" s="2468"/>
      <c r="H1" s="2468"/>
      <c r="I1" s="2468"/>
      <c r="J1" s="2468"/>
      <c r="K1" s="2469"/>
    </row>
    <row r="2" spans="1:11" ht="100.5" customHeight="1">
      <c r="A2" s="620" t="s">
        <v>1145</v>
      </c>
      <c r="B2" s="620" t="s">
        <v>1146</v>
      </c>
      <c r="C2" s="620" t="s">
        <v>1147</v>
      </c>
      <c r="D2" s="620" t="s">
        <v>1148</v>
      </c>
      <c r="E2" s="620" t="s">
        <v>1149</v>
      </c>
      <c r="F2" s="620" t="s">
        <v>1150</v>
      </c>
      <c r="G2" s="620" t="s">
        <v>1151</v>
      </c>
      <c r="H2" s="620" t="s">
        <v>1152</v>
      </c>
      <c r="I2" s="620" t="s">
        <v>1153</v>
      </c>
      <c r="J2" s="620" t="s">
        <v>1154</v>
      </c>
      <c r="K2" s="620" t="s">
        <v>1155</v>
      </c>
    </row>
    <row r="3" spans="1:11" ht="43.5" customHeight="1">
      <c r="A3" s="620">
        <v>1</v>
      </c>
      <c r="B3" s="621" t="s">
        <v>1156</v>
      </c>
      <c r="C3" s="620" t="s">
        <v>1157</v>
      </c>
      <c r="D3" s="620" t="s">
        <v>1158</v>
      </c>
      <c r="E3" s="620">
        <v>1</v>
      </c>
      <c r="F3" s="620">
        <v>58</v>
      </c>
      <c r="G3" s="620">
        <v>2</v>
      </c>
      <c r="H3" s="621" t="s">
        <v>1189</v>
      </c>
      <c r="I3" s="620" t="s">
        <v>1159</v>
      </c>
      <c r="J3" s="622" t="s">
        <v>221</v>
      </c>
      <c r="K3" s="623" t="s">
        <v>1160</v>
      </c>
    </row>
    <row r="4" spans="1:11" ht="39" customHeight="1">
      <c r="A4" s="622">
        <v>2</v>
      </c>
      <c r="B4" s="621" t="s">
        <v>1156</v>
      </c>
      <c r="C4" s="621" t="s">
        <v>1161</v>
      </c>
      <c r="D4" s="621" t="s">
        <v>1162</v>
      </c>
      <c r="E4" s="622">
        <v>2</v>
      </c>
      <c r="F4" s="622">
        <v>58</v>
      </c>
      <c r="G4" s="622">
        <v>2</v>
      </c>
      <c r="H4" s="621" t="s">
        <v>1189</v>
      </c>
      <c r="I4" s="623" t="s">
        <v>1163</v>
      </c>
      <c r="J4" s="622" t="s">
        <v>221</v>
      </c>
      <c r="K4" s="623" t="s">
        <v>1160</v>
      </c>
    </row>
    <row r="5" spans="1:11" ht="39" customHeight="1">
      <c r="A5" s="620">
        <v>3</v>
      </c>
      <c r="B5" s="621" t="s">
        <v>1156</v>
      </c>
      <c r="C5" s="621" t="s">
        <v>1164</v>
      </c>
      <c r="D5" s="621" t="s">
        <v>1162</v>
      </c>
      <c r="E5" s="622">
        <v>2</v>
      </c>
      <c r="F5" s="622">
        <v>58</v>
      </c>
      <c r="G5" s="622">
        <v>2</v>
      </c>
      <c r="H5" s="621" t="s">
        <v>1189</v>
      </c>
      <c r="I5" s="624" t="s">
        <v>1165</v>
      </c>
      <c r="J5" s="622" t="s">
        <v>221</v>
      </c>
      <c r="K5" s="623" t="s">
        <v>1160</v>
      </c>
    </row>
    <row r="6" spans="1:11" ht="24">
      <c r="A6" s="622">
        <v>4</v>
      </c>
      <c r="B6" s="621" t="s">
        <v>756</v>
      </c>
      <c r="C6" s="621" t="s">
        <v>1166</v>
      </c>
      <c r="D6" s="621" t="s">
        <v>1167</v>
      </c>
      <c r="E6" s="622">
        <v>1</v>
      </c>
      <c r="F6" s="622">
        <v>59</v>
      </c>
      <c r="G6" s="622">
        <v>2</v>
      </c>
      <c r="H6" s="621" t="s">
        <v>1189</v>
      </c>
      <c r="I6" s="624" t="s">
        <v>1168</v>
      </c>
      <c r="J6" s="622" t="s">
        <v>1169</v>
      </c>
      <c r="K6" s="623" t="s">
        <v>1160</v>
      </c>
    </row>
    <row r="7" spans="1:11" ht="24">
      <c r="A7" s="622">
        <v>5</v>
      </c>
      <c r="B7" s="621" t="s">
        <v>756</v>
      </c>
      <c r="C7" s="621" t="s">
        <v>1170</v>
      </c>
      <c r="D7" s="621" t="s">
        <v>1167</v>
      </c>
      <c r="E7" s="622">
        <v>1</v>
      </c>
      <c r="F7" s="622">
        <v>59</v>
      </c>
      <c r="G7" s="622">
        <v>2</v>
      </c>
      <c r="H7" s="621" t="s">
        <v>1189</v>
      </c>
      <c r="I7" s="624" t="s">
        <v>1171</v>
      </c>
      <c r="J7" s="622" t="s">
        <v>221</v>
      </c>
      <c r="K7" s="623" t="s">
        <v>1160</v>
      </c>
    </row>
    <row r="8" spans="1:11" ht="24">
      <c r="A8" s="625">
        <v>6</v>
      </c>
      <c r="B8" s="621" t="s">
        <v>756</v>
      </c>
      <c r="C8" s="626" t="s">
        <v>1172</v>
      </c>
      <c r="D8" s="626" t="s">
        <v>1008</v>
      </c>
      <c r="E8" s="622">
        <v>1</v>
      </c>
      <c r="F8" s="622">
        <v>59</v>
      </c>
      <c r="G8" s="622">
        <v>2</v>
      </c>
      <c r="H8" s="621" t="s">
        <v>1189</v>
      </c>
      <c r="I8" s="624" t="s">
        <v>1173</v>
      </c>
      <c r="J8" s="622" t="s">
        <v>221</v>
      </c>
      <c r="K8" s="623" t="s">
        <v>1160</v>
      </c>
    </row>
    <row r="9" spans="1:11" ht="24">
      <c r="A9" s="620"/>
      <c r="B9" s="621"/>
      <c r="C9" s="621"/>
      <c r="D9" s="621"/>
      <c r="E9" s="622" t="s">
        <v>1174</v>
      </c>
      <c r="F9" s="622"/>
      <c r="G9" s="622"/>
      <c r="H9" s="621"/>
      <c r="I9" s="624"/>
      <c r="J9" s="622"/>
      <c r="K9" s="623"/>
    </row>
    <row r="10" spans="1:11" ht="24">
      <c r="A10" s="622">
        <v>7</v>
      </c>
      <c r="B10" s="620" t="s">
        <v>1175</v>
      </c>
      <c r="C10" s="620" t="s">
        <v>1176</v>
      </c>
      <c r="D10" s="620" t="s">
        <v>1177</v>
      </c>
      <c r="E10" s="620">
        <v>1</v>
      </c>
      <c r="F10" s="620">
        <v>57</v>
      </c>
      <c r="G10" s="620">
        <v>1</v>
      </c>
      <c r="H10" s="621" t="s">
        <v>1189</v>
      </c>
      <c r="I10" s="620" t="s">
        <v>1178</v>
      </c>
      <c r="J10" s="620" t="s">
        <v>221</v>
      </c>
      <c r="K10" s="623" t="s">
        <v>1160</v>
      </c>
    </row>
    <row r="11" spans="1:11" ht="24">
      <c r="A11" s="622">
        <v>8</v>
      </c>
      <c r="B11" s="627" t="s">
        <v>764</v>
      </c>
      <c r="C11" s="628" t="s">
        <v>1166</v>
      </c>
      <c r="D11" s="628" t="s">
        <v>1008</v>
      </c>
      <c r="E11" s="622">
        <v>3</v>
      </c>
      <c r="F11" s="629">
        <v>60</v>
      </c>
      <c r="G11" s="630">
        <v>1</v>
      </c>
      <c r="H11" s="621" t="s">
        <v>1189</v>
      </c>
      <c r="I11" s="631" t="s">
        <v>1179</v>
      </c>
      <c r="J11" s="632" t="s">
        <v>221</v>
      </c>
      <c r="K11" s="633" t="s">
        <v>1160</v>
      </c>
    </row>
    <row r="12" spans="1:11" ht="24">
      <c r="A12" s="620">
        <v>9</v>
      </c>
      <c r="B12" s="627" t="s">
        <v>764</v>
      </c>
      <c r="C12" s="628" t="s">
        <v>1180</v>
      </c>
      <c r="D12" s="628" t="s">
        <v>1181</v>
      </c>
      <c r="E12" s="622">
        <v>3</v>
      </c>
      <c r="F12" s="629">
        <v>60</v>
      </c>
      <c r="G12" s="630">
        <v>1</v>
      </c>
      <c r="H12" s="621" t="s">
        <v>1189</v>
      </c>
      <c r="I12" s="631" t="s">
        <v>1182</v>
      </c>
      <c r="J12" s="632" t="s">
        <v>221</v>
      </c>
      <c r="K12" s="633" t="s">
        <v>1160</v>
      </c>
    </row>
    <row r="13" spans="1:11" ht="24">
      <c r="A13" s="622">
        <v>10</v>
      </c>
      <c r="B13" s="627" t="s">
        <v>764</v>
      </c>
      <c r="C13" s="628" t="s">
        <v>1183</v>
      </c>
      <c r="D13" s="628" t="s">
        <v>1181</v>
      </c>
      <c r="E13" s="622">
        <v>3</v>
      </c>
      <c r="F13" s="629">
        <v>60</v>
      </c>
      <c r="G13" s="630">
        <v>1</v>
      </c>
      <c r="H13" s="621" t="s">
        <v>1189</v>
      </c>
      <c r="I13" s="631" t="s">
        <v>1184</v>
      </c>
      <c r="J13" s="632" t="s">
        <v>221</v>
      </c>
      <c r="K13" s="633" t="s">
        <v>1160</v>
      </c>
    </row>
    <row r="14" spans="1:11" ht="24">
      <c r="A14" s="634"/>
      <c r="B14" s="628"/>
      <c r="C14" s="628"/>
      <c r="D14" s="628"/>
      <c r="E14" s="634"/>
      <c r="F14" s="630"/>
      <c r="G14" s="630"/>
      <c r="H14" s="635"/>
      <c r="I14" s="631"/>
      <c r="J14" s="634"/>
      <c r="K14" s="636"/>
    </row>
    <row r="15" spans="1:11" ht="24">
      <c r="A15" s="634"/>
      <c r="B15" s="628"/>
      <c r="C15" s="628"/>
      <c r="D15" s="628"/>
      <c r="E15" s="634"/>
      <c r="F15" s="630"/>
      <c r="G15" s="630"/>
      <c r="H15" s="635"/>
      <c r="I15" s="631"/>
      <c r="J15" s="634"/>
      <c r="K15" s="636"/>
    </row>
    <row r="16" spans="1:11" ht="42.75" customHeight="1">
      <c r="A16" s="2470" t="s">
        <v>1185</v>
      </c>
      <c r="B16" s="2470"/>
      <c r="C16" s="2470"/>
      <c r="D16" s="2470"/>
      <c r="E16" s="2470"/>
      <c r="F16" s="2470"/>
      <c r="G16" s="2470" t="s">
        <v>386</v>
      </c>
      <c r="H16" s="2470"/>
      <c r="I16" s="2470"/>
      <c r="J16" s="2470"/>
      <c r="K16" s="2470"/>
    </row>
    <row r="17" spans="3:3" ht="23.25">
      <c r="C17" s="637"/>
    </row>
  </sheetData>
  <mergeCells count="3">
    <mergeCell ref="A1:K1"/>
    <mergeCell ref="A16:F16"/>
    <mergeCell ref="G16:K16"/>
  </mergeCells>
  <printOptions horizontalCentered="1"/>
  <pageMargins left="0.25" right="0.25" top="0.25" bottom="0.25" header="0.22" footer="0.17"/>
  <pageSetup paperSize="9" scale="87"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G40"/>
  <sheetViews>
    <sheetView workbookViewId="0">
      <selection activeCell="C42" sqref="C42"/>
    </sheetView>
  </sheetViews>
  <sheetFormatPr defaultColWidth="9.140625" defaultRowHeight="23.25"/>
  <cols>
    <col min="1" max="1" width="24.5703125" style="422" customWidth="1"/>
    <col min="2" max="2" width="21.7109375" style="422" customWidth="1"/>
    <col min="3" max="3" width="30.5703125" style="422" customWidth="1"/>
    <col min="4" max="4" width="8.85546875" style="422" customWidth="1"/>
    <col min="5" max="5" width="8.5703125" style="422" customWidth="1"/>
    <col min="6" max="6" width="13.7109375" style="422" customWidth="1"/>
    <col min="7" max="7" width="6.5703125" style="422" customWidth="1"/>
    <col min="8" max="8" width="9.140625" style="422"/>
    <col min="9" max="9" width="22.140625" style="422" customWidth="1"/>
    <col min="10" max="10" width="25.28515625" style="422" customWidth="1"/>
    <col min="11" max="11" width="34.7109375" style="422" customWidth="1"/>
    <col min="12" max="12" width="25.42578125" style="422" customWidth="1"/>
    <col min="13" max="13" width="36.7109375" style="422" customWidth="1"/>
    <col min="14" max="14" width="33.7109375" style="422" customWidth="1"/>
    <col min="15" max="16384" width="9.140625" style="422"/>
  </cols>
  <sheetData>
    <row r="1" spans="1:7" ht="45" customHeight="1" thickBot="1">
      <c r="A1" s="1827" t="s">
        <v>358</v>
      </c>
      <c r="B1" s="1827"/>
      <c r="C1" s="1827"/>
      <c r="D1" s="1827"/>
      <c r="E1" s="1827"/>
      <c r="F1" s="1827"/>
      <c r="G1" s="1827"/>
    </row>
    <row r="2" spans="1:7" ht="22.9" customHeight="1" thickTop="1">
      <c r="A2" s="1828" t="str">
        <f>'AIC Summary 04'!O4</f>
        <v>مہم کا نام : SNID 1 Sep to 4 Sep 2025</v>
      </c>
      <c r="B2" s="1829"/>
      <c r="C2" s="1828" t="s">
        <v>1188</v>
      </c>
      <c r="D2" s="1830"/>
      <c r="E2" s="1831" t="s">
        <v>1186</v>
      </c>
      <c r="F2" s="1832"/>
      <c r="G2" s="1833"/>
    </row>
    <row r="3" spans="1:7" ht="22.9" customHeight="1">
      <c r="A3" s="1834" t="s">
        <v>1187</v>
      </c>
      <c r="B3" s="1835"/>
      <c r="C3" s="1836" t="s">
        <v>360</v>
      </c>
      <c r="D3" s="1835"/>
      <c r="E3" s="1837" t="s">
        <v>361</v>
      </c>
      <c r="F3" s="1837"/>
      <c r="G3" s="1838"/>
    </row>
    <row r="4" spans="1:7" ht="29.25" customHeight="1">
      <c r="A4" s="1839" t="s">
        <v>362</v>
      </c>
      <c r="B4" s="1840"/>
      <c r="C4" s="1840"/>
      <c r="D4" s="1840"/>
      <c r="E4" s="1840"/>
      <c r="F4" s="1840"/>
      <c r="G4" s="1841"/>
    </row>
    <row r="5" spans="1:7" ht="29.25" customHeight="1">
      <c r="A5" s="1842">
        <f>'Sheet1 (5)'!A5:D5</f>
        <v>45666</v>
      </c>
      <c r="B5" s="1843"/>
      <c r="C5" s="1843"/>
      <c r="D5" s="1844"/>
      <c r="E5" s="1845" t="s">
        <v>182</v>
      </c>
      <c r="F5" s="1846"/>
      <c r="G5" s="1847"/>
    </row>
    <row r="6" spans="1:7" ht="19.5" customHeight="1">
      <c r="A6" s="423" t="s">
        <v>363</v>
      </c>
      <c r="B6" s="423" t="s">
        <v>364</v>
      </c>
      <c r="C6" s="423" t="s">
        <v>365</v>
      </c>
      <c r="D6" s="423" t="s">
        <v>366</v>
      </c>
      <c r="E6" s="424" t="s">
        <v>367</v>
      </c>
      <c r="F6" s="425" t="s">
        <v>368</v>
      </c>
      <c r="G6" s="423" t="s">
        <v>0</v>
      </c>
    </row>
    <row r="7" spans="1:7" ht="27.75" customHeight="1">
      <c r="A7" s="426" t="s">
        <v>369</v>
      </c>
      <c r="B7" s="477"/>
      <c r="C7" s="477"/>
      <c r="D7" s="429">
        <v>11</v>
      </c>
      <c r="E7" s="428">
        <v>0.55208333333333337</v>
      </c>
      <c r="F7" s="429" t="s">
        <v>371</v>
      </c>
      <c r="G7" s="423">
        <v>1</v>
      </c>
    </row>
    <row r="8" spans="1:7" ht="24">
      <c r="A8" s="1848"/>
      <c r="B8" s="477"/>
      <c r="C8" s="477"/>
      <c r="D8" s="429">
        <v>12</v>
      </c>
      <c r="E8" s="428">
        <v>0.56597222222222221</v>
      </c>
      <c r="F8" s="429" t="s">
        <v>373</v>
      </c>
      <c r="G8" s="423">
        <v>2</v>
      </c>
    </row>
    <row r="9" spans="1:7" ht="22.15" customHeight="1">
      <c r="A9" s="1849"/>
      <c r="B9" s="477"/>
      <c r="C9" s="477"/>
      <c r="D9" s="429">
        <v>13</v>
      </c>
      <c r="E9" s="428">
        <v>0.57986111111111116</v>
      </c>
      <c r="F9" s="429" t="s">
        <v>375</v>
      </c>
      <c r="G9" s="423">
        <v>3</v>
      </c>
    </row>
    <row r="10" spans="1:7" ht="22.15" customHeight="1">
      <c r="A10" s="1849"/>
      <c r="B10" s="477"/>
      <c r="C10" s="477"/>
      <c r="D10" s="429">
        <v>14</v>
      </c>
      <c r="E10" s="428">
        <v>0.60069444444444442</v>
      </c>
      <c r="F10" s="429" t="s">
        <v>376</v>
      </c>
      <c r="G10" s="423">
        <v>4</v>
      </c>
    </row>
    <row r="11" spans="1:7" ht="24">
      <c r="A11" s="423" t="s">
        <v>379</v>
      </c>
      <c r="B11" s="429"/>
      <c r="C11" s="429"/>
      <c r="D11" s="429">
        <v>15</v>
      </c>
      <c r="E11" s="428">
        <v>0.61805555555555558</v>
      </c>
      <c r="F11" s="429" t="s">
        <v>378</v>
      </c>
      <c r="G11" s="423">
        <v>5</v>
      </c>
    </row>
    <row r="12" spans="1:7">
      <c r="A12" s="1842">
        <f>'Sheet1 (5)'!A12:D12</f>
        <v>45697</v>
      </c>
      <c r="B12" s="2471"/>
      <c r="C12" s="2471"/>
      <c r="D12" s="2472"/>
      <c r="E12" s="1845" t="s">
        <v>380</v>
      </c>
      <c r="F12" s="1846"/>
      <c r="G12" s="1847"/>
    </row>
    <row r="13" spans="1:7" ht="30" customHeight="1">
      <c r="A13" s="423" t="s">
        <v>363</v>
      </c>
      <c r="B13" s="423" t="s">
        <v>364</v>
      </c>
      <c r="C13" s="423" t="s">
        <v>365</v>
      </c>
      <c r="D13" s="423" t="s">
        <v>366</v>
      </c>
      <c r="E13" s="424" t="s">
        <v>367</v>
      </c>
      <c r="F13" s="425" t="s">
        <v>368</v>
      </c>
      <c r="G13" s="423" t="s">
        <v>0</v>
      </c>
    </row>
    <row r="14" spans="1:7" ht="24">
      <c r="A14" s="426" t="s">
        <v>369</v>
      </c>
      <c r="B14" s="429"/>
      <c r="C14" s="477"/>
      <c r="D14" s="429">
        <v>15</v>
      </c>
      <c r="E14" s="428">
        <v>0.55208333333333337</v>
      </c>
      <c r="F14" s="429" t="s">
        <v>371</v>
      </c>
      <c r="G14" s="423">
        <v>1</v>
      </c>
    </row>
    <row r="15" spans="1:7" ht="24">
      <c r="A15" s="1848"/>
      <c r="B15" s="429"/>
      <c r="C15" s="429"/>
      <c r="D15" s="429">
        <v>14</v>
      </c>
      <c r="E15" s="428">
        <v>0.56597222222222221</v>
      </c>
      <c r="F15" s="429" t="s">
        <v>373</v>
      </c>
      <c r="G15" s="423">
        <v>2</v>
      </c>
    </row>
    <row r="16" spans="1:7" ht="24">
      <c r="A16" s="1849"/>
      <c r="B16" s="429"/>
      <c r="C16" s="429"/>
      <c r="D16" s="429">
        <v>13</v>
      </c>
      <c r="E16" s="428">
        <v>0.57986111111111116</v>
      </c>
      <c r="F16" s="429" t="s">
        <v>375</v>
      </c>
      <c r="G16" s="423">
        <v>3</v>
      </c>
    </row>
    <row r="17" spans="1:7" ht="22.15" customHeight="1">
      <c r="A17" s="1849"/>
      <c r="B17" s="429"/>
      <c r="C17" s="429"/>
      <c r="D17" s="429">
        <v>12</v>
      </c>
      <c r="E17" s="428">
        <v>0.60069444444444442</v>
      </c>
      <c r="F17" s="429" t="s">
        <v>376</v>
      </c>
      <c r="G17" s="423">
        <v>4</v>
      </c>
    </row>
    <row r="18" spans="1:7" ht="19.5" customHeight="1">
      <c r="A18" s="423" t="s">
        <v>379</v>
      </c>
      <c r="B18" s="478"/>
      <c r="C18" s="429"/>
      <c r="D18" s="429">
        <v>11</v>
      </c>
      <c r="E18" s="428">
        <v>0.61805555555555558</v>
      </c>
      <c r="F18" s="429" t="s">
        <v>378</v>
      </c>
      <c r="G18" s="423">
        <v>5</v>
      </c>
    </row>
    <row r="19" spans="1:7" ht="19.5" customHeight="1">
      <c r="A19" s="1842">
        <f>'Sheet1 (5)'!A19:D19</f>
        <v>45725</v>
      </c>
      <c r="B19" s="2473"/>
      <c r="C19" s="2473"/>
      <c r="D19" s="2474"/>
      <c r="E19" s="1845" t="s">
        <v>381</v>
      </c>
      <c r="F19" s="1846"/>
      <c r="G19" s="1847"/>
    </row>
    <row r="20" spans="1:7" ht="19.5" customHeight="1">
      <c r="A20" s="423" t="s">
        <v>400</v>
      </c>
      <c r="B20" s="423" t="s">
        <v>364</v>
      </c>
      <c r="C20" s="423" t="s">
        <v>365</v>
      </c>
      <c r="D20" s="423" t="s">
        <v>366</v>
      </c>
      <c r="E20" s="424" t="s">
        <v>367</v>
      </c>
      <c r="F20" s="425" t="s">
        <v>368</v>
      </c>
      <c r="G20" s="423" t="s">
        <v>0</v>
      </c>
    </row>
    <row r="21" spans="1:7" ht="24">
      <c r="A21" s="426" t="s">
        <v>369</v>
      </c>
      <c r="B21" s="429"/>
      <c r="C21" s="429"/>
      <c r="D21" s="429">
        <v>12</v>
      </c>
      <c r="E21" s="428">
        <v>0.55208333333333337</v>
      </c>
      <c r="F21" s="429" t="s">
        <v>371</v>
      </c>
      <c r="G21" s="423">
        <v>1</v>
      </c>
    </row>
    <row r="22" spans="1:7" ht="24">
      <c r="A22" s="1848"/>
      <c r="B22" s="429"/>
      <c r="C22" s="429"/>
      <c r="D22" s="429">
        <v>15</v>
      </c>
      <c r="E22" s="428">
        <v>0.56597222222222221</v>
      </c>
      <c r="F22" s="429" t="s">
        <v>373</v>
      </c>
      <c r="G22" s="423">
        <v>2</v>
      </c>
    </row>
    <row r="23" spans="1:7" ht="24">
      <c r="A23" s="1849"/>
      <c r="B23" s="478"/>
      <c r="C23" s="429"/>
      <c r="D23" s="429">
        <v>14</v>
      </c>
      <c r="E23" s="428">
        <v>0.57986111111111116</v>
      </c>
      <c r="F23" s="429" t="s">
        <v>375</v>
      </c>
      <c r="G23" s="423">
        <v>3</v>
      </c>
    </row>
    <row r="24" spans="1:7" ht="22.5" customHeight="1">
      <c r="A24" s="1849"/>
      <c r="B24" s="479"/>
      <c r="C24" s="429"/>
      <c r="D24" s="429">
        <v>13</v>
      </c>
      <c r="E24" s="428">
        <v>0.60069444444444442</v>
      </c>
      <c r="F24" s="429" t="s">
        <v>376</v>
      </c>
      <c r="G24" s="423">
        <v>4</v>
      </c>
    </row>
    <row r="25" spans="1:7" ht="20.25" customHeight="1">
      <c r="A25" s="423" t="s">
        <v>379</v>
      </c>
      <c r="B25" s="429"/>
      <c r="C25" s="429"/>
      <c r="D25" s="429">
        <v>11</v>
      </c>
      <c r="E25" s="428">
        <v>0.61805555555555558</v>
      </c>
      <c r="F25" s="429" t="s">
        <v>378</v>
      </c>
      <c r="G25" s="423">
        <v>5</v>
      </c>
    </row>
    <row r="26" spans="1:7">
      <c r="A26" s="1842">
        <f>'Sheet1 (5)'!A26:D26</f>
        <v>45756</v>
      </c>
      <c r="B26" s="2471"/>
      <c r="C26" s="2471"/>
      <c r="D26" s="2472"/>
      <c r="E26" s="1845" t="s">
        <v>383</v>
      </c>
      <c r="F26" s="1846"/>
      <c r="G26" s="1847"/>
    </row>
    <row r="27" spans="1:7" ht="19.5" customHeight="1">
      <c r="A27" s="423" t="s">
        <v>400</v>
      </c>
      <c r="B27" s="423" t="s">
        <v>364</v>
      </c>
      <c r="C27" s="423" t="s">
        <v>365</v>
      </c>
      <c r="D27" s="423" t="s">
        <v>366</v>
      </c>
      <c r="E27" s="424" t="s">
        <v>367</v>
      </c>
      <c r="F27" s="425" t="s">
        <v>368</v>
      </c>
      <c r="G27" s="423" t="s">
        <v>0</v>
      </c>
    </row>
    <row r="28" spans="1:7" ht="24">
      <c r="A28" s="426" t="s">
        <v>369</v>
      </c>
      <c r="B28" s="477"/>
      <c r="C28" s="477"/>
      <c r="D28" s="429"/>
      <c r="E28" s="428">
        <v>0.55208333333333337</v>
      </c>
      <c r="F28" s="429" t="s">
        <v>371</v>
      </c>
      <c r="G28" s="423">
        <v>1</v>
      </c>
    </row>
    <row r="29" spans="1:7" ht="24">
      <c r="A29" s="1848"/>
      <c r="B29" s="477"/>
      <c r="C29" s="477"/>
      <c r="D29" s="429"/>
      <c r="E29" s="428">
        <v>0.56597222222222221</v>
      </c>
      <c r="F29" s="429" t="s">
        <v>373</v>
      </c>
      <c r="G29" s="423">
        <v>2</v>
      </c>
    </row>
    <row r="30" spans="1:7" ht="24">
      <c r="A30" s="1849"/>
      <c r="B30" s="477"/>
      <c r="C30" s="477"/>
      <c r="D30" s="429"/>
      <c r="E30" s="428">
        <v>0.57986111111111116</v>
      </c>
      <c r="F30" s="429" t="s">
        <v>375</v>
      </c>
      <c r="G30" s="423">
        <v>3</v>
      </c>
    </row>
    <row r="31" spans="1:7" ht="24" customHeight="1">
      <c r="A31" s="1849"/>
      <c r="B31" s="477"/>
      <c r="C31" s="477"/>
      <c r="D31" s="429"/>
      <c r="E31" s="428">
        <v>0.60069444444444442</v>
      </c>
      <c r="F31" s="429" t="s">
        <v>376</v>
      </c>
      <c r="G31" s="423">
        <v>4</v>
      </c>
    </row>
    <row r="32" spans="1:7" ht="24">
      <c r="A32" s="423" t="s">
        <v>379</v>
      </c>
      <c r="B32" s="429"/>
      <c r="C32" s="429"/>
      <c r="D32" s="429"/>
      <c r="E32" s="428">
        <v>0.61805555555555558</v>
      </c>
      <c r="F32" s="429" t="s">
        <v>378</v>
      </c>
      <c r="G32" s="423">
        <v>5</v>
      </c>
    </row>
    <row r="33" spans="1:7">
      <c r="A33" s="1842">
        <f>'Sheet1 (5)'!A33:D33</f>
        <v>45786</v>
      </c>
      <c r="B33" s="2471"/>
      <c r="C33" s="2471"/>
      <c r="D33" s="2472"/>
      <c r="E33" s="1850" t="s">
        <v>384</v>
      </c>
      <c r="F33" s="1850"/>
      <c r="G33" s="1850"/>
    </row>
    <row r="34" spans="1:7" ht="19.5" customHeight="1">
      <c r="A34" s="423" t="s">
        <v>400</v>
      </c>
      <c r="B34" s="423" t="s">
        <v>364</v>
      </c>
      <c r="C34" s="423" t="s">
        <v>365</v>
      </c>
      <c r="D34" s="423" t="s">
        <v>366</v>
      </c>
      <c r="E34" s="424" t="s">
        <v>367</v>
      </c>
      <c r="F34" s="425" t="s">
        <v>368</v>
      </c>
      <c r="G34" s="423" t="s">
        <v>0</v>
      </c>
    </row>
    <row r="35" spans="1:7" ht="24">
      <c r="A35" s="426" t="s">
        <v>369</v>
      </c>
      <c r="B35" s="429"/>
      <c r="C35" s="429"/>
      <c r="D35" s="429"/>
      <c r="E35" s="428">
        <v>0.55208333333333337</v>
      </c>
      <c r="F35" s="429" t="s">
        <v>371</v>
      </c>
      <c r="G35" s="423">
        <v>1</v>
      </c>
    </row>
    <row r="36" spans="1:7" ht="24">
      <c r="A36" s="1848"/>
      <c r="B36" s="429"/>
      <c r="C36" s="429"/>
      <c r="D36" s="429"/>
      <c r="E36" s="428">
        <v>0.56597222222222221</v>
      </c>
      <c r="F36" s="429" t="s">
        <v>373</v>
      </c>
      <c r="G36" s="423">
        <v>2</v>
      </c>
    </row>
    <row r="37" spans="1:7" ht="24">
      <c r="A37" s="1849"/>
      <c r="B37" s="429"/>
      <c r="C37" s="429"/>
      <c r="D37" s="429"/>
      <c r="E37" s="428">
        <v>0.57986111111111116</v>
      </c>
      <c r="F37" s="429" t="s">
        <v>375</v>
      </c>
      <c r="G37" s="423">
        <v>3</v>
      </c>
    </row>
    <row r="38" spans="1:7" ht="24">
      <c r="A38" s="1849"/>
      <c r="B38" s="429"/>
      <c r="C38" s="429"/>
      <c r="D38" s="429"/>
      <c r="E38" s="428">
        <v>0.60069444444444442</v>
      </c>
      <c r="F38" s="429" t="s">
        <v>376</v>
      </c>
      <c r="G38" s="423">
        <v>4</v>
      </c>
    </row>
    <row r="39" spans="1:7" ht="24.75" thickBot="1">
      <c r="A39" s="423" t="s">
        <v>379</v>
      </c>
      <c r="B39" s="429"/>
      <c r="C39" s="429"/>
      <c r="D39" s="429">
        <v>11</v>
      </c>
      <c r="E39" s="428">
        <v>0.61805555555555558</v>
      </c>
      <c r="F39" s="429" t="s">
        <v>378</v>
      </c>
      <c r="G39" s="423">
        <v>5</v>
      </c>
    </row>
    <row r="40" spans="1:7" ht="24" thickTop="1">
      <c r="A40" s="1851" t="s">
        <v>385</v>
      </c>
      <c r="B40" s="1852"/>
      <c r="C40" s="432"/>
      <c r="D40" s="1852" t="s">
        <v>386</v>
      </c>
      <c r="E40" s="1852"/>
      <c r="F40" s="1852"/>
      <c r="G40" s="1853"/>
    </row>
  </sheetData>
  <mergeCells count="25">
    <mergeCell ref="A29:A31"/>
    <mergeCell ref="A33:D33"/>
    <mergeCell ref="E33:G33"/>
    <mergeCell ref="A36:A38"/>
    <mergeCell ref="A40:B40"/>
    <mergeCell ref="D40:G40"/>
    <mergeCell ref="A15:A17"/>
    <mergeCell ref="A19:D19"/>
    <mergeCell ref="E19:G19"/>
    <mergeCell ref="A22:A24"/>
    <mergeCell ref="A26:D26"/>
    <mergeCell ref="E26:G26"/>
    <mergeCell ref="A4:G4"/>
    <mergeCell ref="A5:D5"/>
    <mergeCell ref="E5:G5"/>
    <mergeCell ref="A8:A10"/>
    <mergeCell ref="A12:D12"/>
    <mergeCell ref="E12:G12"/>
    <mergeCell ref="A1:G1"/>
    <mergeCell ref="A2:B2"/>
    <mergeCell ref="C2:D2"/>
    <mergeCell ref="E2:G2"/>
    <mergeCell ref="A3:B3"/>
    <mergeCell ref="C3:D3"/>
    <mergeCell ref="E3:G3"/>
  </mergeCells>
  <pageMargins left="0" right="0" top="0" bottom="0" header="0.3" footer="0.3"/>
  <pageSetup scale="82" orientation="portrait" horizontalDpi="4294967295" verticalDpi="4294967295" r:id="rId1"/>
  <drawing r:id="rId2"/>
</worksheet>
</file>

<file path=xl/worksheets/sheet39.xml><?xml version="1.0" encoding="utf-8"?>
<worksheet xmlns="http://schemas.openxmlformats.org/spreadsheetml/2006/main" xmlns:r="http://schemas.openxmlformats.org/officeDocument/2006/relationships">
  <sheetPr>
    <pageSetUpPr fitToPage="1"/>
  </sheetPr>
  <dimension ref="A1:T53"/>
  <sheetViews>
    <sheetView showGridLines="0" topLeftCell="E10" zoomScale="60" zoomScaleNormal="60" workbookViewId="0">
      <selection activeCell="T10" sqref="T10:T11"/>
    </sheetView>
  </sheetViews>
  <sheetFormatPr defaultRowHeight="15"/>
  <cols>
    <col min="2" max="2" width="22" customWidth="1"/>
    <col min="3" max="3" width="15.85546875" customWidth="1"/>
    <col min="4" max="4" width="10.42578125" customWidth="1"/>
    <col min="5" max="5" width="13.140625" customWidth="1"/>
    <col min="7" max="7" width="9.140625" customWidth="1"/>
    <col min="8" max="8" width="17.7109375" customWidth="1"/>
    <col min="9" max="10" width="9.140625" customWidth="1"/>
    <col min="11" max="11" width="15.5703125" customWidth="1"/>
    <col min="12" max="12" width="11.5703125" customWidth="1"/>
    <col min="13" max="13" width="9.140625" customWidth="1"/>
    <col min="14" max="14" width="15.7109375" customWidth="1"/>
    <col min="15" max="16" width="10" customWidth="1"/>
    <col min="17" max="17" width="25.140625" customWidth="1"/>
    <col min="18" max="19" width="9.140625" customWidth="1"/>
    <col min="20" max="20" width="43.42578125" customWidth="1"/>
  </cols>
  <sheetData>
    <row r="1" spans="1:20" ht="27.75" customHeight="1">
      <c r="A1" s="84"/>
      <c r="B1" s="85"/>
      <c r="C1" s="85"/>
      <c r="D1" s="85"/>
      <c r="E1" s="85"/>
      <c r="F1" s="85"/>
      <c r="G1" s="85"/>
      <c r="H1" s="913" t="s">
        <v>22</v>
      </c>
      <c r="I1" s="913"/>
      <c r="J1" s="913"/>
      <c r="K1" s="913"/>
      <c r="L1" s="913"/>
      <c r="M1" s="913"/>
      <c r="N1" s="85"/>
      <c r="O1" s="85"/>
      <c r="P1" s="85"/>
      <c r="Q1" s="920" t="s">
        <v>1</v>
      </c>
      <c r="R1" s="920"/>
      <c r="S1" s="920"/>
      <c r="T1" s="921"/>
    </row>
    <row r="2" spans="1:20" ht="30.75" customHeight="1" thickBot="1">
      <c r="A2" s="2269">
        <f>'UC MP Urdu'!C3</f>
        <v>45785</v>
      </c>
      <c r="B2" s="967"/>
      <c r="C2" s="967"/>
      <c r="D2" s="967"/>
      <c r="E2" s="1117" t="s">
        <v>2</v>
      </c>
      <c r="F2" s="1117"/>
      <c r="G2" s="1"/>
      <c r="H2" s="914"/>
      <c r="I2" s="914"/>
      <c r="J2" s="914"/>
      <c r="K2" s="914"/>
      <c r="L2" s="914"/>
      <c r="M2" s="914"/>
      <c r="N2" s="1"/>
      <c r="Q2" s="922"/>
      <c r="R2" s="922"/>
      <c r="S2" s="922"/>
      <c r="T2" s="923"/>
    </row>
    <row r="3" spans="1:20" ht="36.75" thickBot="1">
      <c r="A3" s="86"/>
      <c r="C3" s="6"/>
      <c r="D3" s="6"/>
      <c r="E3" s="6"/>
      <c r="F3" s="6"/>
      <c r="G3" s="6"/>
      <c r="H3" s="3"/>
      <c r="I3" s="3"/>
      <c r="J3" s="3"/>
      <c r="K3" s="3"/>
      <c r="L3" s="157"/>
      <c r="M3" s="157"/>
      <c r="N3" s="1"/>
      <c r="O3" s="1"/>
      <c r="P3" s="1"/>
      <c r="T3" s="87"/>
    </row>
    <row r="4" spans="1:20" ht="85.5" customHeight="1" thickBot="1">
      <c r="A4" s="2270" t="str">
        <f>'UC MP Urdu'!A5:D5</f>
        <v>یونین کونسل:ــــــــ56دورانہ لنگانہ Cـــ</v>
      </c>
      <c r="B4" s="1119"/>
      <c r="C4" s="1119"/>
      <c r="D4" s="1119"/>
      <c r="E4" s="1119" t="str">
        <f>'UC MP Urdu'!E5:J5</f>
        <v>تحصیل/تعلقہ/ٹاؤن:ــــــــملتان   رورل</v>
      </c>
      <c r="F4" s="1119"/>
      <c r="G4" s="1119"/>
      <c r="H4" s="1119"/>
      <c r="I4" s="1119"/>
      <c r="J4" s="1119"/>
      <c r="K4" s="1119" t="str">
        <f>'UC MP Urdu'!K5:N5</f>
        <v>ضلع / ایجنسی:ــــــــملتان</v>
      </c>
      <c r="L4" s="1119"/>
      <c r="M4" s="1119"/>
      <c r="N4" s="1120"/>
      <c r="O4" s="110" t="str">
        <f>'UC MP Urdu'!O5</f>
        <v>مہم کا نام : SNID 1 Sep to 4 Sep 2025</v>
      </c>
      <c r="P4" s="32"/>
      <c r="Q4" s="32"/>
      <c r="R4" s="32"/>
      <c r="S4" s="32"/>
      <c r="T4" s="154"/>
    </row>
    <row r="5" spans="1:20" s="5" customFormat="1" ht="70.5" customHeight="1" thickBot="1">
      <c r="A5" s="2264" t="str">
        <f>'UC MP Urdu'!A6:D6</f>
        <v xml:space="preserve">    ویکسینیٹر کا نام:ــــسعید حسینـــ</v>
      </c>
      <c r="B5" s="1122"/>
      <c r="C5" s="1122"/>
      <c r="D5" s="1122"/>
      <c r="E5" s="1123" t="s">
        <v>806</v>
      </c>
      <c r="F5" s="1123"/>
      <c r="G5" s="1123"/>
      <c r="H5" s="1123"/>
      <c r="I5" s="1123"/>
      <c r="J5" s="1123"/>
      <c r="K5" s="1123"/>
      <c r="L5" s="1123"/>
      <c r="M5" s="1123"/>
      <c r="N5" s="1122" t="s">
        <v>807</v>
      </c>
      <c r="O5" s="1122"/>
      <c r="P5" s="1122"/>
      <c r="Q5" s="1122"/>
      <c r="R5" s="1122"/>
      <c r="S5" s="1122"/>
      <c r="T5" s="2265"/>
    </row>
    <row r="6" spans="1:20" ht="30" customHeight="1" thickTop="1" thickBot="1">
      <c r="A6" s="1150" t="s">
        <v>327</v>
      </c>
      <c r="B6" s="1151"/>
      <c r="C6" s="1151"/>
      <c r="D6" s="1151"/>
      <c r="E6" s="1151"/>
      <c r="F6" s="1151"/>
      <c r="G6" s="1151"/>
      <c r="H6" s="1151"/>
      <c r="I6" s="1151"/>
      <c r="J6" s="1151"/>
      <c r="K6" s="1151"/>
      <c r="L6" s="1151"/>
      <c r="M6" s="1151"/>
      <c r="N6" s="1151"/>
      <c r="O6" s="1151"/>
      <c r="P6" s="1151"/>
      <c r="Q6" s="1151"/>
      <c r="R6" s="1151"/>
      <c r="S6" s="1151"/>
      <c r="T6" s="1152"/>
    </row>
    <row r="7" spans="1:20" s="5" customFormat="1" ht="70.5" customHeight="1">
      <c r="A7" s="944">
        <f>SUM(C7,H7,K7,)</f>
        <v>566</v>
      </c>
      <c r="B7" s="1129" t="s">
        <v>70</v>
      </c>
      <c r="C7" s="2271">
        <f>SUM(C10,)</f>
        <v>0</v>
      </c>
      <c r="D7" s="2272"/>
      <c r="E7" s="903" t="s">
        <v>120</v>
      </c>
      <c r="F7" s="903"/>
      <c r="G7" s="903"/>
      <c r="H7" s="903">
        <f>H10</f>
        <v>0</v>
      </c>
      <c r="I7" s="903" t="s">
        <v>69</v>
      </c>
      <c r="J7" s="903"/>
      <c r="K7" s="908">
        <f>SUM(M7,M8,)</f>
        <v>566</v>
      </c>
      <c r="L7" s="903" t="s">
        <v>118</v>
      </c>
      <c r="M7" s="903">
        <f>SUM(M10,)</f>
        <v>105</v>
      </c>
      <c r="N7" s="903"/>
      <c r="O7" s="903" t="s">
        <v>116</v>
      </c>
      <c r="P7" s="903"/>
      <c r="Q7" s="903" t="s">
        <v>61</v>
      </c>
      <c r="R7" s="903">
        <f>SUM(R10,)</f>
        <v>1254</v>
      </c>
      <c r="S7" s="903"/>
      <c r="T7" s="929" t="s">
        <v>43</v>
      </c>
    </row>
    <row r="8" spans="1:20" ht="37.5" customHeight="1">
      <c r="A8" s="945"/>
      <c r="B8" s="1130"/>
      <c r="C8" s="2268">
        <v>0</v>
      </c>
      <c r="D8" s="2268"/>
      <c r="E8" s="901" t="s">
        <v>121</v>
      </c>
      <c r="F8" s="901"/>
      <c r="G8" s="901"/>
      <c r="H8" s="901"/>
      <c r="I8" s="901"/>
      <c r="J8" s="901"/>
      <c r="K8" s="901"/>
      <c r="L8" s="901"/>
      <c r="M8" s="1133">
        <f>SUM(M11,)</f>
        <v>461</v>
      </c>
      <c r="N8" s="901"/>
      <c r="O8" s="901" t="s">
        <v>117</v>
      </c>
      <c r="P8" s="901"/>
      <c r="Q8" s="901"/>
      <c r="R8" s="901"/>
      <c r="S8" s="901"/>
      <c r="T8" s="930"/>
    </row>
    <row r="9" spans="1:20" ht="37.5" customHeight="1" thickBot="1">
      <c r="A9" s="2266" t="s">
        <v>119</v>
      </c>
      <c r="B9" s="1126"/>
      <c r="C9" s="1126"/>
      <c r="D9" s="1126"/>
      <c r="E9" s="1126"/>
      <c r="F9" s="1126"/>
      <c r="G9" s="1126"/>
      <c r="H9" s="1126"/>
      <c r="I9" s="1126"/>
      <c r="J9" s="1126"/>
      <c r="K9" s="1126"/>
      <c r="L9" s="1126"/>
      <c r="M9" s="1126"/>
      <c r="N9" s="1126"/>
      <c r="O9" s="1126"/>
      <c r="P9" s="1126"/>
      <c r="Q9" s="1126"/>
      <c r="R9" s="1126"/>
      <c r="S9" s="1126"/>
      <c r="T9" s="2267"/>
    </row>
    <row r="10" spans="1:20" ht="30.6" customHeight="1">
      <c r="A10" s="944">
        <f>SUM(C10,H10,K10,)</f>
        <v>566</v>
      </c>
      <c r="B10" s="1129" t="s">
        <v>70</v>
      </c>
      <c r="C10" s="2271">
        <v>0</v>
      </c>
      <c r="D10" s="2272"/>
      <c r="E10" s="903" t="s">
        <v>120</v>
      </c>
      <c r="F10" s="903"/>
      <c r="G10" s="903"/>
      <c r="H10" s="903">
        <f>SUM(' Junaid OP AIC 4'!I114:J114)</f>
        <v>0</v>
      </c>
      <c r="I10" s="903" t="s">
        <v>69</v>
      </c>
      <c r="J10" s="903"/>
      <c r="K10" s="908">
        <f>SUM(M10,M11,)</f>
        <v>566</v>
      </c>
      <c r="L10" s="903" t="s">
        <v>118</v>
      </c>
      <c r="M10" s="903">
        <f>SUM(' Junaid OP AIC 4'!G114:H114)</f>
        <v>105</v>
      </c>
      <c r="N10" s="903"/>
      <c r="O10" s="903" t="s">
        <v>116</v>
      </c>
      <c r="P10" s="903"/>
      <c r="Q10" s="903" t="s">
        <v>61</v>
      </c>
      <c r="R10" s="903">
        <f>SUM(' Junaid OP AIC 4'!K114)</f>
        <v>1254</v>
      </c>
      <c r="S10" s="903"/>
      <c r="T10" s="929" t="s">
        <v>393</v>
      </c>
    </row>
    <row r="11" spans="1:20" ht="30.6" customHeight="1" thickBot="1">
      <c r="A11" s="945"/>
      <c r="B11" s="1130"/>
      <c r="C11" s="2268">
        <v>0</v>
      </c>
      <c r="D11" s="2268"/>
      <c r="E11" s="901" t="s">
        <v>121</v>
      </c>
      <c r="F11" s="901"/>
      <c r="G11" s="901"/>
      <c r="H11" s="901"/>
      <c r="I11" s="901"/>
      <c r="J11" s="901"/>
      <c r="K11" s="901"/>
      <c r="L11" s="901"/>
      <c r="M11" s="1133">
        <f>SUM(' Junaid OP AIC 4'!F114)</f>
        <v>461</v>
      </c>
      <c r="N11" s="901"/>
      <c r="O11" s="901" t="s">
        <v>117</v>
      </c>
      <c r="P11" s="901"/>
      <c r="Q11" s="901"/>
      <c r="R11" s="901"/>
      <c r="S11" s="901"/>
      <c r="T11" s="930"/>
    </row>
    <row r="12" spans="1:20" ht="45" customHeight="1" thickBot="1">
      <c r="A12" s="149"/>
      <c r="B12" s="146" t="s">
        <v>161</v>
      </c>
      <c r="C12" s="262">
        <v>0</v>
      </c>
      <c r="D12" s="147" t="s">
        <v>25</v>
      </c>
      <c r="E12" s="261">
        <v>0</v>
      </c>
      <c r="F12" s="117" t="s">
        <v>38</v>
      </c>
      <c r="G12" s="892" t="s">
        <v>54</v>
      </c>
      <c r="H12" s="893"/>
      <c r="I12" s="1134">
        <v>1</v>
      </c>
      <c r="J12" s="1134"/>
      <c r="K12" s="896" t="s">
        <v>9</v>
      </c>
      <c r="L12" s="896"/>
      <c r="M12" s="896"/>
      <c r="N12" s="78" t="s">
        <v>138</v>
      </c>
      <c r="O12" s="897" t="s">
        <v>153</v>
      </c>
      <c r="P12" s="897"/>
      <c r="Q12" s="78" t="s">
        <v>1281</v>
      </c>
      <c r="R12" s="2477">
        <v>6</v>
      </c>
      <c r="S12" s="2477"/>
      <c r="T12" s="79" t="s">
        <v>8</v>
      </c>
    </row>
    <row r="13" spans="1:20" ht="63" customHeight="1" thickBot="1">
      <c r="A13" s="155"/>
      <c r="B13" s="148"/>
      <c r="C13" s="133"/>
      <c r="D13" s="135">
        <v>2</v>
      </c>
      <c r="E13" s="891" t="s">
        <v>6</v>
      </c>
      <c r="F13" s="891"/>
      <c r="G13" s="97">
        <v>7</v>
      </c>
      <c r="H13" s="81" t="s">
        <v>3</v>
      </c>
      <c r="I13" s="117">
        <v>90</v>
      </c>
      <c r="J13" s="900" t="s">
        <v>16</v>
      </c>
      <c r="K13" s="900"/>
      <c r="L13" s="117">
        <v>13</v>
      </c>
      <c r="M13" s="117" t="s">
        <v>4</v>
      </c>
      <c r="N13" s="83">
        <v>6</v>
      </c>
      <c r="O13" s="117" t="s">
        <v>5</v>
      </c>
      <c r="P13" s="117">
        <v>6</v>
      </c>
      <c r="Q13" s="81" t="s">
        <v>7</v>
      </c>
      <c r="R13" s="2477">
        <v>628</v>
      </c>
      <c r="S13" s="2477"/>
      <c r="T13" s="82" t="s">
        <v>147</v>
      </c>
    </row>
    <row r="14" spans="1:20" ht="15.6" customHeight="1">
      <c r="A14" s="89"/>
      <c r="B14" s="28"/>
      <c r="C14" s="30"/>
      <c r="D14" s="6"/>
      <c r="E14" s="35"/>
      <c r="F14" s="35"/>
      <c r="H14" s="6"/>
      <c r="I14" s="6"/>
      <c r="J14" s="30"/>
      <c r="K14" s="30"/>
      <c r="L14" s="6"/>
      <c r="M14" s="6"/>
      <c r="O14" s="6"/>
      <c r="P14" s="6"/>
      <c r="Q14" s="6"/>
      <c r="R14" s="480"/>
      <c r="S14" s="480"/>
      <c r="T14" s="26"/>
    </row>
    <row r="15" spans="1:20" ht="15.6" customHeight="1" thickBot="1">
      <c r="A15" s="89"/>
      <c r="B15" s="28"/>
      <c r="C15" s="30"/>
      <c r="D15" s="6"/>
      <c r="E15" s="35"/>
      <c r="F15" s="35"/>
      <c r="H15" s="6"/>
      <c r="I15" s="6"/>
      <c r="J15" s="30"/>
      <c r="K15" s="30"/>
      <c r="L15" s="6"/>
      <c r="M15" s="6"/>
      <c r="O15" s="6"/>
      <c r="P15" s="6"/>
      <c r="Q15" s="6"/>
      <c r="R15" s="35"/>
      <c r="S15" s="35"/>
      <c r="T15" s="6"/>
    </row>
    <row r="16" spans="1:20" ht="27.95" customHeight="1" thickBot="1">
      <c r="A16" s="958" t="s">
        <v>17</v>
      </c>
      <c r="B16" s="958"/>
      <c r="C16" s="958"/>
      <c r="D16" s="958"/>
      <c r="E16" s="958"/>
      <c r="I16" s="6"/>
      <c r="J16" s="6"/>
      <c r="K16" s="959" t="s">
        <v>122</v>
      </c>
      <c r="L16" s="960"/>
      <c r="M16" s="960"/>
      <c r="N16" s="960"/>
      <c r="O16" s="961"/>
      <c r="P16" s="6"/>
      <c r="Q16" s="6"/>
      <c r="R16" s="959" t="s">
        <v>10</v>
      </c>
      <c r="S16" s="960"/>
      <c r="T16" s="961"/>
    </row>
    <row r="17" spans="1:20" ht="27.95" customHeight="1" thickBot="1">
      <c r="A17" s="958"/>
      <c r="B17" s="958"/>
      <c r="C17" s="958"/>
      <c r="D17" s="958"/>
      <c r="E17" s="958"/>
      <c r="I17" s="6"/>
      <c r="J17" s="6"/>
      <c r="K17" s="962"/>
      <c r="L17" s="963"/>
      <c r="M17" s="963"/>
      <c r="N17" s="963"/>
      <c r="O17" s="964"/>
      <c r="P17" s="6"/>
      <c r="Q17" s="6"/>
      <c r="R17" s="959"/>
      <c r="S17" s="960"/>
      <c r="T17" s="961"/>
    </row>
    <row r="18" spans="1:20" ht="68.45" customHeight="1" thickBot="1">
      <c r="A18" s="396">
        <f>SUM(' Junaid OP AIC 4'!B114)</f>
        <v>15</v>
      </c>
      <c r="B18" s="948" t="s">
        <v>18</v>
      </c>
      <c r="C18" s="948"/>
      <c r="D18" s="948"/>
      <c r="E18" s="948"/>
      <c r="I18" s="6"/>
      <c r="J18" s="6"/>
      <c r="K18" s="657">
        <v>0</v>
      </c>
      <c r="L18" s="950" t="s">
        <v>115</v>
      </c>
      <c r="M18" s="950"/>
      <c r="N18" s="950"/>
      <c r="O18" s="950"/>
      <c r="P18" s="6"/>
      <c r="Q18" s="6"/>
      <c r="R18" s="2475">
        <v>0</v>
      </c>
      <c r="S18" s="2476"/>
      <c r="T18" s="7" t="s">
        <v>11</v>
      </c>
    </row>
    <row r="19" spans="1:20" ht="68.45" customHeight="1" thickBot="1">
      <c r="A19" s="396">
        <v>0</v>
      </c>
      <c r="B19" s="948" t="s">
        <v>19</v>
      </c>
      <c r="C19" s="948"/>
      <c r="D19" s="948"/>
      <c r="E19" s="948"/>
      <c r="F19" s="25"/>
      <c r="G19" s="6"/>
      <c r="H19" s="6"/>
      <c r="I19" s="6"/>
      <c r="J19" s="6"/>
      <c r="K19" s="657">
        <v>0</v>
      </c>
      <c r="L19" s="950" t="s">
        <v>45</v>
      </c>
      <c r="M19" s="950"/>
      <c r="N19" s="950"/>
      <c r="O19" s="950"/>
      <c r="P19" s="6"/>
      <c r="Q19" s="6"/>
      <c r="R19" s="2475">
        <v>6</v>
      </c>
      <c r="S19" s="2476"/>
      <c r="T19" s="7" t="s">
        <v>13</v>
      </c>
    </row>
    <row r="20" spans="1:20" ht="68.45" customHeight="1" thickBot="1">
      <c r="A20" s="951" t="s">
        <v>123</v>
      </c>
      <c r="B20" s="952"/>
      <c r="C20" s="952"/>
      <c r="D20" s="952"/>
      <c r="E20" s="953"/>
      <c r="F20" s="25"/>
      <c r="G20" s="6"/>
      <c r="H20" s="6"/>
      <c r="I20" s="6"/>
      <c r="J20" s="6"/>
      <c r="K20" s="657">
        <v>7</v>
      </c>
      <c r="L20" s="950" t="s">
        <v>12</v>
      </c>
      <c r="M20" s="950"/>
      <c r="N20" s="950"/>
      <c r="O20" s="950"/>
      <c r="P20" s="6"/>
      <c r="Q20" s="6"/>
      <c r="R20" s="2475">
        <v>6</v>
      </c>
      <c r="S20" s="2476"/>
      <c r="T20" s="7" t="s">
        <v>14</v>
      </c>
    </row>
    <row r="21" spans="1:20" ht="58.15" customHeight="1" thickBot="1">
      <c r="A21" s="73">
        <v>1</v>
      </c>
      <c r="B21" s="948" t="s">
        <v>124</v>
      </c>
      <c r="C21" s="948"/>
      <c r="D21" s="948"/>
      <c r="E21" s="948"/>
      <c r="F21" s="25"/>
      <c r="G21" s="6"/>
      <c r="H21" s="6"/>
      <c r="I21" s="6"/>
      <c r="J21" s="6"/>
      <c r="K21" s="657">
        <v>0</v>
      </c>
      <c r="L21" s="950" t="s">
        <v>125</v>
      </c>
      <c r="M21" s="950"/>
      <c r="N21" s="950"/>
      <c r="O21" s="950"/>
      <c r="P21" s="6"/>
      <c r="R21" s="2475">
        <v>6</v>
      </c>
      <c r="S21" s="2476"/>
      <c r="T21" s="7" t="s">
        <v>126</v>
      </c>
    </row>
    <row r="22" spans="1:20" ht="75.75" customHeight="1" thickBot="1">
      <c r="A22" s="73">
        <v>1</v>
      </c>
      <c r="B22" s="948" t="s">
        <v>52</v>
      </c>
      <c r="C22" s="948"/>
      <c r="D22" s="948"/>
      <c r="E22" s="948"/>
      <c r="F22" s="949"/>
      <c r="G22" s="949"/>
      <c r="H22" s="949"/>
      <c r="I22" s="6"/>
      <c r="J22" s="26"/>
      <c r="K22" s="657">
        <v>0</v>
      </c>
      <c r="L22" s="957" t="s">
        <v>127</v>
      </c>
      <c r="M22" s="957"/>
      <c r="N22" s="957"/>
      <c r="O22" s="957"/>
      <c r="P22" s="25"/>
      <c r="R22" s="2475">
        <f>SUM(' Junaid OP AIC 4'!A114)</f>
        <v>9</v>
      </c>
      <c r="S22" s="2476"/>
      <c r="T22" s="268" t="s">
        <v>238</v>
      </c>
    </row>
    <row r="23" spans="1:20" ht="19.899999999999999" customHeight="1" thickBot="1">
      <c r="A23" s="156"/>
      <c r="B23" s="28"/>
      <c r="C23" s="1"/>
      <c r="D23" s="1"/>
      <c r="E23" s="1"/>
      <c r="F23" s="1"/>
      <c r="G23" s="1"/>
      <c r="H23" s="1"/>
      <c r="I23" s="1"/>
      <c r="J23" s="1"/>
      <c r="K23" s="1"/>
      <c r="L23" s="1"/>
      <c r="M23" s="1"/>
      <c r="N23" s="1"/>
      <c r="O23" s="1"/>
      <c r="P23" s="1"/>
      <c r="Q23" s="1140"/>
      <c r="R23" s="1141"/>
      <c r="S23" s="1141"/>
      <c r="T23" s="2262"/>
    </row>
    <row r="24" spans="1:20" ht="27" customHeight="1">
      <c r="A24" s="939"/>
      <c r="B24" s="940"/>
      <c r="C24" s="940"/>
      <c r="D24" s="940"/>
      <c r="E24" s="940"/>
      <c r="F24" s="940"/>
      <c r="G24" s="940"/>
      <c r="H24" s="940"/>
      <c r="I24" s="940"/>
      <c r="J24" s="940"/>
      <c r="K24" s="941" t="s">
        <v>235</v>
      </c>
      <c r="L24" s="942"/>
      <c r="M24" s="942"/>
      <c r="N24" s="942"/>
      <c r="O24" s="942"/>
      <c r="P24" s="942"/>
      <c r="Q24" s="942"/>
      <c r="R24" s="942"/>
      <c r="S24" s="942"/>
      <c r="T24" s="943"/>
    </row>
    <row r="25" spans="1:20" ht="59.25" customHeight="1">
      <c r="A25" s="265"/>
      <c r="B25" s="264"/>
      <c r="C25" s="264"/>
      <c r="D25" s="264"/>
      <c r="E25" s="264"/>
      <c r="F25" s="264"/>
      <c r="G25" s="264"/>
      <c r="H25" s="264"/>
      <c r="I25" s="264"/>
      <c r="J25" s="264"/>
      <c r="K25" s="954" t="s">
        <v>236</v>
      </c>
      <c r="L25" s="955"/>
      <c r="M25" s="955"/>
      <c r="N25" s="955"/>
      <c r="O25" s="955"/>
      <c r="P25" s="955"/>
      <c r="Q25" s="955"/>
      <c r="R25" s="955"/>
      <c r="S25" s="955"/>
      <c r="T25" s="956"/>
    </row>
    <row r="26" spans="1:20" ht="39" customHeight="1" thickBot="1">
      <c r="A26" s="266"/>
      <c r="B26" s="267"/>
      <c r="C26" s="267"/>
      <c r="D26" s="267"/>
      <c r="E26" s="267"/>
      <c r="F26" s="267"/>
      <c r="G26" s="267"/>
      <c r="H26" s="267"/>
      <c r="I26" s="267"/>
      <c r="J26" s="267"/>
      <c r="K26" s="936" t="s">
        <v>237</v>
      </c>
      <c r="L26" s="937"/>
      <c r="M26" s="937"/>
      <c r="N26" s="937"/>
      <c r="O26" s="937"/>
      <c r="P26" s="937"/>
      <c r="Q26" s="937"/>
      <c r="R26" s="937"/>
      <c r="S26" s="937"/>
      <c r="T26" s="938"/>
    </row>
    <row r="27" spans="1:20" ht="75.599999999999994" customHeight="1">
      <c r="A27" s="968" t="s">
        <v>157</v>
      </c>
      <c r="B27" s="969"/>
      <c r="C27" s="969"/>
      <c r="D27" s="969"/>
      <c r="E27" s="1"/>
      <c r="F27" s="967" t="s">
        <v>44</v>
      </c>
      <c r="G27" s="967"/>
      <c r="H27" s="967"/>
      <c r="I27" s="967"/>
      <c r="J27" s="967"/>
      <c r="K27" s="967"/>
      <c r="N27" s="967" t="s">
        <v>158</v>
      </c>
      <c r="O27" s="967"/>
      <c r="P27" s="967"/>
      <c r="Q27" s="967"/>
      <c r="R27" s="967"/>
      <c r="S27" s="4"/>
      <c r="T27" s="142" t="s">
        <v>15</v>
      </c>
    </row>
    <row r="28" spans="1:20">
      <c r="A28" s="86"/>
      <c r="T28" s="87"/>
    </row>
    <row r="29" spans="1:20" ht="48" customHeight="1">
      <c r="A29" s="965" t="s">
        <v>159</v>
      </c>
      <c r="B29" s="966"/>
      <c r="C29" s="966"/>
      <c r="D29" s="966"/>
      <c r="E29" s="1"/>
      <c r="F29" s="967" t="s">
        <v>160</v>
      </c>
      <c r="G29" s="967"/>
      <c r="H29" s="967"/>
      <c r="I29" s="967"/>
      <c r="J29" s="967"/>
      <c r="K29" s="967"/>
      <c r="N29" s="967" t="s">
        <v>20</v>
      </c>
      <c r="O29" s="967"/>
      <c r="P29" s="967"/>
      <c r="Q29" s="967"/>
      <c r="R29" s="967"/>
      <c r="T29" s="87"/>
    </row>
    <row r="30" spans="1:20" ht="15.75" thickBot="1">
      <c r="A30" s="143"/>
      <c r="B30" s="144"/>
      <c r="C30" s="144"/>
      <c r="D30" s="144"/>
      <c r="E30" s="144"/>
      <c r="F30" s="144"/>
      <c r="G30" s="144"/>
      <c r="H30" s="144"/>
      <c r="I30" s="144"/>
      <c r="J30" s="144"/>
      <c r="K30" s="144"/>
      <c r="L30" s="144"/>
      <c r="M30" s="144"/>
      <c r="N30" s="144"/>
      <c r="O30" s="144"/>
      <c r="P30" s="144"/>
      <c r="Q30" s="144"/>
      <c r="R30" s="144"/>
      <c r="S30" s="144"/>
      <c r="T30" s="145"/>
    </row>
    <row r="53" spans="7:7">
      <c r="G53" t="s">
        <v>62</v>
      </c>
    </row>
  </sheetData>
  <mergeCells count="84">
    <mergeCell ref="A6:T6"/>
    <mergeCell ref="A9:T9"/>
    <mergeCell ref="H1:M2"/>
    <mergeCell ref="Q1:T2"/>
    <mergeCell ref="A2:D2"/>
    <mergeCell ref="E2:F2"/>
    <mergeCell ref="A4:D4"/>
    <mergeCell ref="E4:J4"/>
    <mergeCell ref="K4:N4"/>
    <mergeCell ref="A5:D5"/>
    <mergeCell ref="E5:M5"/>
    <mergeCell ref="N5:T5"/>
    <mergeCell ref="A7:A8"/>
    <mergeCell ref="B7:B8"/>
    <mergeCell ref="C7:D7"/>
    <mergeCell ref="E7:G7"/>
    <mergeCell ref="A10:A11"/>
    <mergeCell ref="B10:B11"/>
    <mergeCell ref="C10:D10"/>
    <mergeCell ref="E10:G10"/>
    <mergeCell ref="H10:H11"/>
    <mergeCell ref="I10:J11"/>
    <mergeCell ref="T10:T11"/>
    <mergeCell ref="C11:D11"/>
    <mergeCell ref="E11:G11"/>
    <mergeCell ref="M11:N11"/>
    <mergeCell ref="O11:P11"/>
    <mergeCell ref="K10:K11"/>
    <mergeCell ref="L10:L11"/>
    <mergeCell ref="M10:N10"/>
    <mergeCell ref="O10:P10"/>
    <mergeCell ref="Q10:Q11"/>
    <mergeCell ref="R10:S11"/>
    <mergeCell ref="E13:F13"/>
    <mergeCell ref="J13:K13"/>
    <mergeCell ref="R13:S13"/>
    <mergeCell ref="G12:H12"/>
    <mergeCell ref="I12:J12"/>
    <mergeCell ref="K12:M12"/>
    <mergeCell ref="O12:P12"/>
    <mergeCell ref="R12:S12"/>
    <mergeCell ref="A16:E17"/>
    <mergeCell ref="K16:O17"/>
    <mergeCell ref="R16:T17"/>
    <mergeCell ref="B18:E18"/>
    <mergeCell ref="L18:O18"/>
    <mergeCell ref="R18:S18"/>
    <mergeCell ref="B19:E19"/>
    <mergeCell ref="L19:O19"/>
    <mergeCell ref="R19:S19"/>
    <mergeCell ref="A20:E20"/>
    <mergeCell ref="L20:O20"/>
    <mergeCell ref="R20:S20"/>
    <mergeCell ref="B21:E21"/>
    <mergeCell ref="L21:O21"/>
    <mergeCell ref="R21:S21"/>
    <mergeCell ref="B22:E22"/>
    <mergeCell ref="F22:H22"/>
    <mergeCell ref="L22:O22"/>
    <mergeCell ref="R22:S22"/>
    <mergeCell ref="A29:D29"/>
    <mergeCell ref="F29:K29"/>
    <mergeCell ref="N29:R29"/>
    <mergeCell ref="Q23:T23"/>
    <mergeCell ref="A24:J24"/>
    <mergeCell ref="K24:T24"/>
    <mergeCell ref="K25:T25"/>
    <mergeCell ref="K26:T26"/>
    <mergeCell ref="A27:D27"/>
    <mergeCell ref="F27:K27"/>
    <mergeCell ref="N27:R27"/>
    <mergeCell ref="H7:H8"/>
    <mergeCell ref="Q7:Q8"/>
    <mergeCell ref="R7:S8"/>
    <mergeCell ref="T7:T8"/>
    <mergeCell ref="C8:D8"/>
    <mergeCell ref="E8:G8"/>
    <mergeCell ref="M8:N8"/>
    <mergeCell ref="O8:P8"/>
    <mergeCell ref="I7:J8"/>
    <mergeCell ref="K7:K8"/>
    <mergeCell ref="L7:L8"/>
    <mergeCell ref="M7:N7"/>
    <mergeCell ref="O7:P7"/>
  </mergeCells>
  <pageMargins left="0.16" right="0.16" top="0.23" bottom="0.16" header="0.3" footer="0.3"/>
  <pageSetup scale="45" orientation="landscape" r:id="rId1"/>
</worksheet>
</file>

<file path=xl/worksheets/sheet40.xml><?xml version="1.0" encoding="utf-8"?>
<worksheet xmlns="http://schemas.openxmlformats.org/spreadsheetml/2006/main" xmlns:r="http://schemas.openxmlformats.org/officeDocument/2006/relationships">
  <sheetPr>
    <pageSetUpPr fitToPage="1"/>
  </sheetPr>
  <dimension ref="A1:AN131"/>
  <sheetViews>
    <sheetView view="pageBreakPreview" zoomScale="85" zoomScaleNormal="85" zoomScaleSheetLayoutView="85" workbookViewId="0">
      <selection activeCell="D10" sqref="D10:E12"/>
    </sheetView>
  </sheetViews>
  <sheetFormatPr defaultColWidth="9" defaultRowHeight="19.5"/>
  <cols>
    <col min="1" max="1" width="14.42578125" style="566" customWidth="1"/>
    <col min="2" max="2" width="10.7109375" style="604" customWidth="1"/>
    <col min="3" max="3" width="8.28515625" style="566" customWidth="1"/>
    <col min="4" max="4" width="5.140625" style="566" customWidth="1"/>
    <col min="5" max="5" width="2.7109375" style="566" customWidth="1"/>
    <col min="6" max="6" width="8.28515625" style="566" customWidth="1"/>
    <col min="7" max="7" width="5.42578125" style="566" customWidth="1"/>
    <col min="8" max="8" width="4" style="566" customWidth="1"/>
    <col min="9" max="9" width="6" style="656" customWidth="1"/>
    <col min="10" max="10" width="3.7109375" style="643" customWidth="1"/>
    <col min="11" max="12" width="6.7109375" style="566" customWidth="1"/>
    <col min="13" max="13" width="5.5703125" style="566" customWidth="1"/>
    <col min="14" max="14" width="7.5703125" style="566" customWidth="1"/>
    <col min="15" max="15" width="7.28515625" style="566" customWidth="1"/>
    <col min="16" max="16" width="3.140625" style="566" customWidth="1"/>
    <col min="17" max="18" width="3.42578125" style="566" customWidth="1"/>
    <col min="19" max="19" width="8" style="566" customWidth="1"/>
    <col min="20" max="20" width="3.42578125" style="566" customWidth="1"/>
    <col min="21" max="21" width="5.5703125" style="566" customWidth="1"/>
    <col min="22" max="23" width="7.42578125" style="566" customWidth="1"/>
    <col min="24" max="24" width="10.85546875" style="566" customWidth="1"/>
    <col min="25" max="25" width="10.28515625" style="566" customWidth="1"/>
    <col min="26" max="26" width="4.42578125" style="605" customWidth="1"/>
    <col min="27" max="27" width="5.7109375" style="566" customWidth="1"/>
    <col min="28" max="28" width="12" style="566" customWidth="1"/>
    <col min="29" max="29" width="5" style="606" customWidth="1"/>
    <col min="30" max="30" width="3.85546875" style="566" customWidth="1"/>
    <col min="31" max="36" width="9" style="566"/>
    <col min="37" max="37" width="14.7109375" style="566" customWidth="1"/>
    <col min="38" max="255" width="9" style="566"/>
    <col min="256" max="257" width="5.140625" style="566" customWidth="1"/>
    <col min="258" max="258" width="7.42578125" style="566" customWidth="1"/>
    <col min="259" max="260" width="5.140625" style="566" customWidth="1"/>
    <col min="261" max="261" width="8.28515625" style="566" customWidth="1"/>
    <col min="262" max="262" width="4.42578125" style="566" customWidth="1"/>
    <col min="263" max="263" width="3.42578125" style="566" customWidth="1"/>
    <col min="264" max="264" width="6.7109375" style="566" customWidth="1"/>
    <col min="265" max="265" width="5" style="566" customWidth="1"/>
    <col min="266" max="266" width="5.140625" style="566" customWidth="1"/>
    <col min="267" max="267" width="5.42578125" style="566" customWidth="1"/>
    <col min="268" max="268" width="9.7109375" style="566" customWidth="1"/>
    <col min="269" max="270" width="7.5703125" style="566" customWidth="1"/>
    <col min="271" max="271" width="7.28515625" style="566" customWidth="1"/>
    <col min="272" max="272" width="3.140625" style="566" customWidth="1"/>
    <col min="273" max="274" width="3.42578125" style="566" customWidth="1"/>
    <col min="275" max="275" width="3.85546875" style="566" customWidth="1"/>
    <col min="276" max="276" width="3.42578125" style="566" customWidth="1"/>
    <col min="277" max="277" width="5.5703125" style="566" customWidth="1"/>
    <col min="278" max="278" width="5.42578125" style="566" customWidth="1"/>
    <col min="279" max="279" width="6.42578125" style="566" customWidth="1"/>
    <col min="280" max="280" width="5.7109375" style="566" customWidth="1"/>
    <col min="281" max="281" width="5.5703125" style="566" customWidth="1"/>
    <col min="282" max="282" width="6.5703125" style="566" customWidth="1"/>
    <col min="283" max="283" width="4.85546875" style="566" customWidth="1"/>
    <col min="284" max="284" width="12.42578125" style="566" customWidth="1"/>
    <col min="285" max="285" width="5" style="566" customWidth="1"/>
    <col min="286" max="286" width="3.85546875" style="566" customWidth="1"/>
    <col min="287" max="511" width="9" style="566"/>
    <col min="512" max="513" width="5.140625" style="566" customWidth="1"/>
    <col min="514" max="514" width="7.42578125" style="566" customWidth="1"/>
    <col min="515" max="516" width="5.140625" style="566" customWidth="1"/>
    <col min="517" max="517" width="8.28515625" style="566" customWidth="1"/>
    <col min="518" max="518" width="4.42578125" style="566" customWidth="1"/>
    <col min="519" max="519" width="3.42578125" style="566" customWidth="1"/>
    <col min="520" max="520" width="6.7109375" style="566" customWidth="1"/>
    <col min="521" max="521" width="5" style="566" customWidth="1"/>
    <col min="522" max="522" width="5.140625" style="566" customWidth="1"/>
    <col min="523" max="523" width="5.42578125" style="566" customWidth="1"/>
    <col min="524" max="524" width="9.7109375" style="566" customWidth="1"/>
    <col min="525" max="526" width="7.5703125" style="566" customWidth="1"/>
    <col min="527" max="527" width="7.28515625" style="566" customWidth="1"/>
    <col min="528" max="528" width="3.140625" style="566" customWidth="1"/>
    <col min="529" max="530" width="3.42578125" style="566" customWidth="1"/>
    <col min="531" max="531" width="3.85546875" style="566" customWidth="1"/>
    <col min="532" max="532" width="3.42578125" style="566" customWidth="1"/>
    <col min="533" max="533" width="5.5703125" style="566" customWidth="1"/>
    <col min="534" max="534" width="5.42578125" style="566" customWidth="1"/>
    <col min="535" max="535" width="6.42578125" style="566" customWidth="1"/>
    <col min="536" max="536" width="5.7109375" style="566" customWidth="1"/>
    <col min="537" max="537" width="5.5703125" style="566" customWidth="1"/>
    <col min="538" max="538" width="6.5703125" style="566" customWidth="1"/>
    <col min="539" max="539" width="4.85546875" style="566" customWidth="1"/>
    <col min="540" max="540" width="12.42578125" style="566" customWidth="1"/>
    <col min="541" max="541" width="5" style="566" customWidth="1"/>
    <col min="542" max="542" width="3.85546875" style="566" customWidth="1"/>
    <col min="543" max="767" width="9" style="566"/>
    <col min="768" max="769" width="5.140625" style="566" customWidth="1"/>
    <col min="770" max="770" width="7.42578125" style="566" customWidth="1"/>
    <col min="771" max="772" width="5.140625" style="566" customWidth="1"/>
    <col min="773" max="773" width="8.28515625" style="566" customWidth="1"/>
    <col min="774" max="774" width="4.42578125" style="566" customWidth="1"/>
    <col min="775" max="775" width="3.42578125" style="566" customWidth="1"/>
    <col min="776" max="776" width="6.7109375" style="566" customWidth="1"/>
    <col min="777" max="777" width="5" style="566" customWidth="1"/>
    <col min="778" max="778" width="5.140625" style="566" customWidth="1"/>
    <col min="779" max="779" width="5.42578125" style="566" customWidth="1"/>
    <col min="780" max="780" width="9.7109375" style="566" customWidth="1"/>
    <col min="781" max="782" width="7.5703125" style="566" customWidth="1"/>
    <col min="783" max="783" width="7.28515625" style="566" customWidth="1"/>
    <col min="784" max="784" width="3.140625" style="566" customWidth="1"/>
    <col min="785" max="786" width="3.42578125" style="566" customWidth="1"/>
    <col min="787" max="787" width="3.85546875" style="566" customWidth="1"/>
    <col min="788" max="788" width="3.42578125" style="566" customWidth="1"/>
    <col min="789" max="789" width="5.5703125" style="566" customWidth="1"/>
    <col min="790" max="790" width="5.42578125" style="566" customWidth="1"/>
    <col min="791" max="791" width="6.42578125" style="566" customWidth="1"/>
    <col min="792" max="792" width="5.7109375" style="566" customWidth="1"/>
    <col min="793" max="793" width="5.5703125" style="566" customWidth="1"/>
    <col min="794" max="794" width="6.5703125" style="566" customWidth="1"/>
    <col min="795" max="795" width="4.85546875" style="566" customWidth="1"/>
    <col min="796" max="796" width="12.42578125" style="566" customWidth="1"/>
    <col min="797" max="797" width="5" style="566" customWidth="1"/>
    <col min="798" max="798" width="3.85546875" style="566" customWidth="1"/>
    <col min="799" max="1023" width="9" style="566"/>
    <col min="1024" max="1025" width="5.140625" style="566" customWidth="1"/>
    <col min="1026" max="1026" width="7.42578125" style="566" customWidth="1"/>
    <col min="1027" max="1028" width="5.140625" style="566" customWidth="1"/>
    <col min="1029" max="1029" width="8.28515625" style="566" customWidth="1"/>
    <col min="1030" max="1030" width="4.42578125" style="566" customWidth="1"/>
    <col min="1031" max="1031" width="3.42578125" style="566" customWidth="1"/>
    <col min="1032" max="1032" width="6.7109375" style="566" customWidth="1"/>
    <col min="1033" max="1033" width="5" style="566" customWidth="1"/>
    <col min="1034" max="1034" width="5.140625" style="566" customWidth="1"/>
    <col min="1035" max="1035" width="5.42578125" style="566" customWidth="1"/>
    <col min="1036" max="1036" width="9.7109375" style="566" customWidth="1"/>
    <col min="1037" max="1038" width="7.5703125" style="566" customWidth="1"/>
    <col min="1039" max="1039" width="7.28515625" style="566" customWidth="1"/>
    <col min="1040" max="1040" width="3.140625" style="566" customWidth="1"/>
    <col min="1041" max="1042" width="3.42578125" style="566" customWidth="1"/>
    <col min="1043" max="1043" width="3.85546875" style="566" customWidth="1"/>
    <col min="1044" max="1044" width="3.42578125" style="566" customWidth="1"/>
    <col min="1045" max="1045" width="5.5703125" style="566" customWidth="1"/>
    <col min="1046" max="1046" width="5.42578125" style="566" customWidth="1"/>
    <col min="1047" max="1047" width="6.42578125" style="566" customWidth="1"/>
    <col min="1048" max="1048" width="5.7109375" style="566" customWidth="1"/>
    <col min="1049" max="1049" width="5.5703125" style="566" customWidth="1"/>
    <col min="1050" max="1050" width="6.5703125" style="566" customWidth="1"/>
    <col min="1051" max="1051" width="4.85546875" style="566" customWidth="1"/>
    <col min="1052" max="1052" width="12.42578125" style="566" customWidth="1"/>
    <col min="1053" max="1053" width="5" style="566" customWidth="1"/>
    <col min="1054" max="1054" width="3.85546875" style="566" customWidth="1"/>
    <col min="1055" max="1279" width="9" style="566"/>
    <col min="1280" max="1281" width="5.140625" style="566" customWidth="1"/>
    <col min="1282" max="1282" width="7.42578125" style="566" customWidth="1"/>
    <col min="1283" max="1284" width="5.140625" style="566" customWidth="1"/>
    <col min="1285" max="1285" width="8.28515625" style="566" customWidth="1"/>
    <col min="1286" max="1286" width="4.42578125" style="566" customWidth="1"/>
    <col min="1287" max="1287" width="3.42578125" style="566" customWidth="1"/>
    <col min="1288" max="1288" width="6.7109375" style="566" customWidth="1"/>
    <col min="1289" max="1289" width="5" style="566" customWidth="1"/>
    <col min="1290" max="1290" width="5.140625" style="566" customWidth="1"/>
    <col min="1291" max="1291" width="5.42578125" style="566" customWidth="1"/>
    <col min="1292" max="1292" width="9.7109375" style="566" customWidth="1"/>
    <col min="1293" max="1294" width="7.5703125" style="566" customWidth="1"/>
    <col min="1295" max="1295" width="7.28515625" style="566" customWidth="1"/>
    <col min="1296" max="1296" width="3.140625" style="566" customWidth="1"/>
    <col min="1297" max="1298" width="3.42578125" style="566" customWidth="1"/>
    <col min="1299" max="1299" width="3.85546875" style="566" customWidth="1"/>
    <col min="1300" max="1300" width="3.42578125" style="566" customWidth="1"/>
    <col min="1301" max="1301" width="5.5703125" style="566" customWidth="1"/>
    <col min="1302" max="1302" width="5.42578125" style="566" customWidth="1"/>
    <col min="1303" max="1303" width="6.42578125" style="566" customWidth="1"/>
    <col min="1304" max="1304" width="5.7109375" style="566" customWidth="1"/>
    <col min="1305" max="1305" width="5.5703125" style="566" customWidth="1"/>
    <col min="1306" max="1306" width="6.5703125" style="566" customWidth="1"/>
    <col min="1307" max="1307" width="4.85546875" style="566" customWidth="1"/>
    <col min="1308" max="1308" width="12.42578125" style="566" customWidth="1"/>
    <col min="1309" max="1309" width="5" style="566" customWidth="1"/>
    <col min="1310" max="1310" width="3.85546875" style="566" customWidth="1"/>
    <col min="1311" max="1535" width="9" style="566"/>
    <col min="1536" max="1537" width="5.140625" style="566" customWidth="1"/>
    <col min="1538" max="1538" width="7.42578125" style="566" customWidth="1"/>
    <col min="1539" max="1540" width="5.140625" style="566" customWidth="1"/>
    <col min="1541" max="1541" width="8.28515625" style="566" customWidth="1"/>
    <col min="1542" max="1542" width="4.42578125" style="566" customWidth="1"/>
    <col min="1543" max="1543" width="3.42578125" style="566" customWidth="1"/>
    <col min="1544" max="1544" width="6.7109375" style="566" customWidth="1"/>
    <col min="1545" max="1545" width="5" style="566" customWidth="1"/>
    <col min="1546" max="1546" width="5.140625" style="566" customWidth="1"/>
    <col min="1547" max="1547" width="5.42578125" style="566" customWidth="1"/>
    <col min="1548" max="1548" width="9.7109375" style="566" customWidth="1"/>
    <col min="1549" max="1550" width="7.5703125" style="566" customWidth="1"/>
    <col min="1551" max="1551" width="7.28515625" style="566" customWidth="1"/>
    <col min="1552" max="1552" width="3.140625" style="566" customWidth="1"/>
    <col min="1553" max="1554" width="3.42578125" style="566" customWidth="1"/>
    <col min="1555" max="1555" width="3.85546875" style="566" customWidth="1"/>
    <col min="1556" max="1556" width="3.42578125" style="566" customWidth="1"/>
    <col min="1557" max="1557" width="5.5703125" style="566" customWidth="1"/>
    <col min="1558" max="1558" width="5.42578125" style="566" customWidth="1"/>
    <col min="1559" max="1559" width="6.42578125" style="566" customWidth="1"/>
    <col min="1560" max="1560" width="5.7109375" style="566" customWidth="1"/>
    <col min="1561" max="1561" width="5.5703125" style="566" customWidth="1"/>
    <col min="1562" max="1562" width="6.5703125" style="566" customWidth="1"/>
    <col min="1563" max="1563" width="4.85546875" style="566" customWidth="1"/>
    <col min="1564" max="1564" width="12.42578125" style="566" customWidth="1"/>
    <col min="1565" max="1565" width="5" style="566" customWidth="1"/>
    <col min="1566" max="1566" width="3.85546875" style="566" customWidth="1"/>
    <col min="1567" max="1791" width="9" style="566"/>
    <col min="1792" max="1793" width="5.140625" style="566" customWidth="1"/>
    <col min="1794" max="1794" width="7.42578125" style="566" customWidth="1"/>
    <col min="1795" max="1796" width="5.140625" style="566" customWidth="1"/>
    <col min="1797" max="1797" width="8.28515625" style="566" customWidth="1"/>
    <col min="1798" max="1798" width="4.42578125" style="566" customWidth="1"/>
    <col min="1799" max="1799" width="3.42578125" style="566" customWidth="1"/>
    <col min="1800" max="1800" width="6.7109375" style="566" customWidth="1"/>
    <col min="1801" max="1801" width="5" style="566" customWidth="1"/>
    <col min="1802" max="1802" width="5.140625" style="566" customWidth="1"/>
    <col min="1803" max="1803" width="5.42578125" style="566" customWidth="1"/>
    <col min="1804" max="1804" width="9.7109375" style="566" customWidth="1"/>
    <col min="1805" max="1806" width="7.5703125" style="566" customWidth="1"/>
    <col min="1807" max="1807" width="7.28515625" style="566" customWidth="1"/>
    <col min="1808" max="1808" width="3.140625" style="566" customWidth="1"/>
    <col min="1809" max="1810" width="3.42578125" style="566" customWidth="1"/>
    <col min="1811" max="1811" width="3.85546875" style="566" customWidth="1"/>
    <col min="1812" max="1812" width="3.42578125" style="566" customWidth="1"/>
    <col min="1813" max="1813" width="5.5703125" style="566" customWidth="1"/>
    <col min="1814" max="1814" width="5.42578125" style="566" customWidth="1"/>
    <col min="1815" max="1815" width="6.42578125" style="566" customWidth="1"/>
    <col min="1816" max="1816" width="5.7109375" style="566" customWidth="1"/>
    <col min="1817" max="1817" width="5.5703125" style="566" customWidth="1"/>
    <col min="1818" max="1818" width="6.5703125" style="566" customWidth="1"/>
    <col min="1819" max="1819" width="4.85546875" style="566" customWidth="1"/>
    <col min="1820" max="1820" width="12.42578125" style="566" customWidth="1"/>
    <col min="1821" max="1821" width="5" style="566" customWidth="1"/>
    <col min="1822" max="1822" width="3.85546875" style="566" customWidth="1"/>
    <col min="1823" max="2047" width="9" style="566"/>
    <col min="2048" max="2049" width="5.140625" style="566" customWidth="1"/>
    <col min="2050" max="2050" width="7.42578125" style="566" customWidth="1"/>
    <col min="2051" max="2052" width="5.140625" style="566" customWidth="1"/>
    <col min="2053" max="2053" width="8.28515625" style="566" customWidth="1"/>
    <col min="2054" max="2054" width="4.42578125" style="566" customWidth="1"/>
    <col min="2055" max="2055" width="3.42578125" style="566" customWidth="1"/>
    <col min="2056" max="2056" width="6.7109375" style="566" customWidth="1"/>
    <col min="2057" max="2057" width="5" style="566" customWidth="1"/>
    <col min="2058" max="2058" width="5.140625" style="566" customWidth="1"/>
    <col min="2059" max="2059" width="5.42578125" style="566" customWidth="1"/>
    <col min="2060" max="2060" width="9.7109375" style="566" customWidth="1"/>
    <col min="2061" max="2062" width="7.5703125" style="566" customWidth="1"/>
    <col min="2063" max="2063" width="7.28515625" style="566" customWidth="1"/>
    <col min="2064" max="2064" width="3.140625" style="566" customWidth="1"/>
    <col min="2065" max="2066" width="3.42578125" style="566" customWidth="1"/>
    <col min="2067" max="2067" width="3.85546875" style="566" customWidth="1"/>
    <col min="2068" max="2068" width="3.42578125" style="566" customWidth="1"/>
    <col min="2069" max="2069" width="5.5703125" style="566" customWidth="1"/>
    <col min="2070" max="2070" width="5.42578125" style="566" customWidth="1"/>
    <col min="2071" max="2071" width="6.42578125" style="566" customWidth="1"/>
    <col min="2072" max="2072" width="5.7109375" style="566" customWidth="1"/>
    <col min="2073" max="2073" width="5.5703125" style="566" customWidth="1"/>
    <col min="2074" max="2074" width="6.5703125" style="566" customWidth="1"/>
    <col min="2075" max="2075" width="4.85546875" style="566" customWidth="1"/>
    <col min="2076" max="2076" width="12.42578125" style="566" customWidth="1"/>
    <col min="2077" max="2077" width="5" style="566" customWidth="1"/>
    <col min="2078" max="2078" width="3.85546875" style="566" customWidth="1"/>
    <col min="2079" max="2303" width="9" style="566"/>
    <col min="2304" max="2305" width="5.140625" style="566" customWidth="1"/>
    <col min="2306" max="2306" width="7.42578125" style="566" customWidth="1"/>
    <col min="2307" max="2308" width="5.140625" style="566" customWidth="1"/>
    <col min="2309" max="2309" width="8.28515625" style="566" customWidth="1"/>
    <col min="2310" max="2310" width="4.42578125" style="566" customWidth="1"/>
    <col min="2311" max="2311" width="3.42578125" style="566" customWidth="1"/>
    <col min="2312" max="2312" width="6.7109375" style="566" customWidth="1"/>
    <col min="2313" max="2313" width="5" style="566" customWidth="1"/>
    <col min="2314" max="2314" width="5.140625" style="566" customWidth="1"/>
    <col min="2315" max="2315" width="5.42578125" style="566" customWidth="1"/>
    <col min="2316" max="2316" width="9.7109375" style="566" customWidth="1"/>
    <col min="2317" max="2318" width="7.5703125" style="566" customWidth="1"/>
    <col min="2319" max="2319" width="7.28515625" style="566" customWidth="1"/>
    <col min="2320" max="2320" width="3.140625" style="566" customWidth="1"/>
    <col min="2321" max="2322" width="3.42578125" style="566" customWidth="1"/>
    <col min="2323" max="2323" width="3.85546875" style="566" customWidth="1"/>
    <col min="2324" max="2324" width="3.42578125" style="566" customWidth="1"/>
    <col min="2325" max="2325" width="5.5703125" style="566" customWidth="1"/>
    <col min="2326" max="2326" width="5.42578125" style="566" customWidth="1"/>
    <col min="2327" max="2327" width="6.42578125" style="566" customWidth="1"/>
    <col min="2328" max="2328" width="5.7109375" style="566" customWidth="1"/>
    <col min="2329" max="2329" width="5.5703125" style="566" customWidth="1"/>
    <col min="2330" max="2330" width="6.5703125" style="566" customWidth="1"/>
    <col min="2331" max="2331" width="4.85546875" style="566" customWidth="1"/>
    <col min="2332" max="2332" width="12.42578125" style="566" customWidth="1"/>
    <col min="2333" max="2333" width="5" style="566" customWidth="1"/>
    <col min="2334" max="2334" width="3.85546875" style="566" customWidth="1"/>
    <col min="2335" max="2559" width="9" style="566"/>
    <col min="2560" max="2561" width="5.140625" style="566" customWidth="1"/>
    <col min="2562" max="2562" width="7.42578125" style="566" customWidth="1"/>
    <col min="2563" max="2564" width="5.140625" style="566" customWidth="1"/>
    <col min="2565" max="2565" width="8.28515625" style="566" customWidth="1"/>
    <col min="2566" max="2566" width="4.42578125" style="566" customWidth="1"/>
    <col min="2567" max="2567" width="3.42578125" style="566" customWidth="1"/>
    <col min="2568" max="2568" width="6.7109375" style="566" customWidth="1"/>
    <col min="2569" max="2569" width="5" style="566" customWidth="1"/>
    <col min="2570" max="2570" width="5.140625" style="566" customWidth="1"/>
    <col min="2571" max="2571" width="5.42578125" style="566" customWidth="1"/>
    <col min="2572" max="2572" width="9.7109375" style="566" customWidth="1"/>
    <col min="2573" max="2574" width="7.5703125" style="566" customWidth="1"/>
    <col min="2575" max="2575" width="7.28515625" style="566" customWidth="1"/>
    <col min="2576" max="2576" width="3.140625" style="566" customWidth="1"/>
    <col min="2577" max="2578" width="3.42578125" style="566" customWidth="1"/>
    <col min="2579" max="2579" width="3.85546875" style="566" customWidth="1"/>
    <col min="2580" max="2580" width="3.42578125" style="566" customWidth="1"/>
    <col min="2581" max="2581" width="5.5703125" style="566" customWidth="1"/>
    <col min="2582" max="2582" width="5.42578125" style="566" customWidth="1"/>
    <col min="2583" max="2583" width="6.42578125" style="566" customWidth="1"/>
    <col min="2584" max="2584" width="5.7109375" style="566" customWidth="1"/>
    <col min="2585" max="2585" width="5.5703125" style="566" customWidth="1"/>
    <col min="2586" max="2586" width="6.5703125" style="566" customWidth="1"/>
    <col min="2587" max="2587" width="4.85546875" style="566" customWidth="1"/>
    <col min="2588" max="2588" width="12.42578125" style="566" customWidth="1"/>
    <col min="2589" max="2589" width="5" style="566" customWidth="1"/>
    <col min="2590" max="2590" width="3.85546875" style="566" customWidth="1"/>
    <col min="2591" max="2815" width="9" style="566"/>
    <col min="2816" max="2817" width="5.140625" style="566" customWidth="1"/>
    <col min="2818" max="2818" width="7.42578125" style="566" customWidth="1"/>
    <col min="2819" max="2820" width="5.140625" style="566" customWidth="1"/>
    <col min="2821" max="2821" width="8.28515625" style="566" customWidth="1"/>
    <col min="2822" max="2822" width="4.42578125" style="566" customWidth="1"/>
    <col min="2823" max="2823" width="3.42578125" style="566" customWidth="1"/>
    <col min="2824" max="2824" width="6.7109375" style="566" customWidth="1"/>
    <col min="2825" max="2825" width="5" style="566" customWidth="1"/>
    <col min="2826" max="2826" width="5.140625" style="566" customWidth="1"/>
    <col min="2827" max="2827" width="5.42578125" style="566" customWidth="1"/>
    <col min="2828" max="2828" width="9.7109375" style="566" customWidth="1"/>
    <col min="2829" max="2830" width="7.5703125" style="566" customWidth="1"/>
    <col min="2831" max="2831" width="7.28515625" style="566" customWidth="1"/>
    <col min="2832" max="2832" width="3.140625" style="566" customWidth="1"/>
    <col min="2833" max="2834" width="3.42578125" style="566" customWidth="1"/>
    <col min="2835" max="2835" width="3.85546875" style="566" customWidth="1"/>
    <col min="2836" max="2836" width="3.42578125" style="566" customWidth="1"/>
    <col min="2837" max="2837" width="5.5703125" style="566" customWidth="1"/>
    <col min="2838" max="2838" width="5.42578125" style="566" customWidth="1"/>
    <col min="2839" max="2839" width="6.42578125" style="566" customWidth="1"/>
    <col min="2840" max="2840" width="5.7109375" style="566" customWidth="1"/>
    <col min="2841" max="2841" width="5.5703125" style="566" customWidth="1"/>
    <col min="2842" max="2842" width="6.5703125" style="566" customWidth="1"/>
    <col min="2843" max="2843" width="4.85546875" style="566" customWidth="1"/>
    <col min="2844" max="2844" width="12.42578125" style="566" customWidth="1"/>
    <col min="2845" max="2845" width="5" style="566" customWidth="1"/>
    <col min="2846" max="2846" width="3.85546875" style="566" customWidth="1"/>
    <col min="2847" max="3071" width="9" style="566"/>
    <col min="3072" max="3073" width="5.140625" style="566" customWidth="1"/>
    <col min="3074" max="3074" width="7.42578125" style="566" customWidth="1"/>
    <col min="3075" max="3076" width="5.140625" style="566" customWidth="1"/>
    <col min="3077" max="3077" width="8.28515625" style="566" customWidth="1"/>
    <col min="3078" max="3078" width="4.42578125" style="566" customWidth="1"/>
    <col min="3079" max="3079" width="3.42578125" style="566" customWidth="1"/>
    <col min="3080" max="3080" width="6.7109375" style="566" customWidth="1"/>
    <col min="3081" max="3081" width="5" style="566" customWidth="1"/>
    <col min="3082" max="3082" width="5.140625" style="566" customWidth="1"/>
    <col min="3083" max="3083" width="5.42578125" style="566" customWidth="1"/>
    <col min="3084" max="3084" width="9.7109375" style="566" customWidth="1"/>
    <col min="3085" max="3086" width="7.5703125" style="566" customWidth="1"/>
    <col min="3087" max="3087" width="7.28515625" style="566" customWidth="1"/>
    <col min="3088" max="3088" width="3.140625" style="566" customWidth="1"/>
    <col min="3089" max="3090" width="3.42578125" style="566" customWidth="1"/>
    <col min="3091" max="3091" width="3.85546875" style="566" customWidth="1"/>
    <col min="3092" max="3092" width="3.42578125" style="566" customWidth="1"/>
    <col min="3093" max="3093" width="5.5703125" style="566" customWidth="1"/>
    <col min="3094" max="3094" width="5.42578125" style="566" customWidth="1"/>
    <col min="3095" max="3095" width="6.42578125" style="566" customWidth="1"/>
    <col min="3096" max="3096" width="5.7109375" style="566" customWidth="1"/>
    <col min="3097" max="3097" width="5.5703125" style="566" customWidth="1"/>
    <col min="3098" max="3098" width="6.5703125" style="566" customWidth="1"/>
    <col min="3099" max="3099" width="4.85546875" style="566" customWidth="1"/>
    <col min="3100" max="3100" width="12.42578125" style="566" customWidth="1"/>
    <col min="3101" max="3101" width="5" style="566" customWidth="1"/>
    <col min="3102" max="3102" width="3.85546875" style="566" customWidth="1"/>
    <col min="3103" max="3327" width="9" style="566"/>
    <col min="3328" max="3329" width="5.140625" style="566" customWidth="1"/>
    <col min="3330" max="3330" width="7.42578125" style="566" customWidth="1"/>
    <col min="3331" max="3332" width="5.140625" style="566" customWidth="1"/>
    <col min="3333" max="3333" width="8.28515625" style="566" customWidth="1"/>
    <col min="3334" max="3334" width="4.42578125" style="566" customWidth="1"/>
    <col min="3335" max="3335" width="3.42578125" style="566" customWidth="1"/>
    <col min="3336" max="3336" width="6.7109375" style="566" customWidth="1"/>
    <col min="3337" max="3337" width="5" style="566" customWidth="1"/>
    <col min="3338" max="3338" width="5.140625" style="566" customWidth="1"/>
    <col min="3339" max="3339" width="5.42578125" style="566" customWidth="1"/>
    <col min="3340" max="3340" width="9.7109375" style="566" customWidth="1"/>
    <col min="3341" max="3342" width="7.5703125" style="566" customWidth="1"/>
    <col min="3343" max="3343" width="7.28515625" style="566" customWidth="1"/>
    <col min="3344" max="3344" width="3.140625" style="566" customWidth="1"/>
    <col min="3345" max="3346" width="3.42578125" style="566" customWidth="1"/>
    <col min="3347" max="3347" width="3.85546875" style="566" customWidth="1"/>
    <col min="3348" max="3348" width="3.42578125" style="566" customWidth="1"/>
    <col min="3349" max="3349" width="5.5703125" style="566" customWidth="1"/>
    <col min="3350" max="3350" width="5.42578125" style="566" customWidth="1"/>
    <col min="3351" max="3351" width="6.42578125" style="566" customWidth="1"/>
    <col min="3352" max="3352" width="5.7109375" style="566" customWidth="1"/>
    <col min="3353" max="3353" width="5.5703125" style="566" customWidth="1"/>
    <col min="3354" max="3354" width="6.5703125" style="566" customWidth="1"/>
    <col min="3355" max="3355" width="4.85546875" style="566" customWidth="1"/>
    <col min="3356" max="3356" width="12.42578125" style="566" customWidth="1"/>
    <col min="3357" max="3357" width="5" style="566" customWidth="1"/>
    <col min="3358" max="3358" width="3.85546875" style="566" customWidth="1"/>
    <col min="3359" max="3583" width="9" style="566"/>
    <col min="3584" max="3585" width="5.140625" style="566" customWidth="1"/>
    <col min="3586" max="3586" width="7.42578125" style="566" customWidth="1"/>
    <col min="3587" max="3588" width="5.140625" style="566" customWidth="1"/>
    <col min="3589" max="3589" width="8.28515625" style="566" customWidth="1"/>
    <col min="3590" max="3590" width="4.42578125" style="566" customWidth="1"/>
    <col min="3591" max="3591" width="3.42578125" style="566" customWidth="1"/>
    <col min="3592" max="3592" width="6.7109375" style="566" customWidth="1"/>
    <col min="3593" max="3593" width="5" style="566" customWidth="1"/>
    <col min="3594" max="3594" width="5.140625" style="566" customWidth="1"/>
    <col min="3595" max="3595" width="5.42578125" style="566" customWidth="1"/>
    <col min="3596" max="3596" width="9.7109375" style="566" customWidth="1"/>
    <col min="3597" max="3598" width="7.5703125" style="566" customWidth="1"/>
    <col min="3599" max="3599" width="7.28515625" style="566" customWidth="1"/>
    <col min="3600" max="3600" width="3.140625" style="566" customWidth="1"/>
    <col min="3601" max="3602" width="3.42578125" style="566" customWidth="1"/>
    <col min="3603" max="3603" width="3.85546875" style="566" customWidth="1"/>
    <col min="3604" max="3604" width="3.42578125" style="566" customWidth="1"/>
    <col min="3605" max="3605" width="5.5703125" style="566" customWidth="1"/>
    <col min="3606" max="3606" width="5.42578125" style="566" customWidth="1"/>
    <col min="3607" max="3607" width="6.42578125" style="566" customWidth="1"/>
    <col min="3608" max="3608" width="5.7109375" style="566" customWidth="1"/>
    <col min="3609" max="3609" width="5.5703125" style="566" customWidth="1"/>
    <col min="3610" max="3610" width="6.5703125" style="566" customWidth="1"/>
    <col min="3611" max="3611" width="4.85546875" style="566" customWidth="1"/>
    <col min="3612" max="3612" width="12.42578125" style="566" customWidth="1"/>
    <col min="3613" max="3613" width="5" style="566" customWidth="1"/>
    <col min="3614" max="3614" width="3.85546875" style="566" customWidth="1"/>
    <col min="3615" max="3839" width="9" style="566"/>
    <col min="3840" max="3841" width="5.140625" style="566" customWidth="1"/>
    <col min="3842" max="3842" width="7.42578125" style="566" customWidth="1"/>
    <col min="3843" max="3844" width="5.140625" style="566" customWidth="1"/>
    <col min="3845" max="3845" width="8.28515625" style="566" customWidth="1"/>
    <col min="3846" max="3846" width="4.42578125" style="566" customWidth="1"/>
    <col min="3847" max="3847" width="3.42578125" style="566" customWidth="1"/>
    <col min="3848" max="3848" width="6.7109375" style="566" customWidth="1"/>
    <col min="3849" max="3849" width="5" style="566" customWidth="1"/>
    <col min="3850" max="3850" width="5.140625" style="566" customWidth="1"/>
    <col min="3851" max="3851" width="5.42578125" style="566" customWidth="1"/>
    <col min="3852" max="3852" width="9.7109375" style="566" customWidth="1"/>
    <col min="3853" max="3854" width="7.5703125" style="566" customWidth="1"/>
    <col min="3855" max="3855" width="7.28515625" style="566" customWidth="1"/>
    <col min="3856" max="3856" width="3.140625" style="566" customWidth="1"/>
    <col min="3857" max="3858" width="3.42578125" style="566" customWidth="1"/>
    <col min="3859" max="3859" width="3.85546875" style="566" customWidth="1"/>
    <col min="3860" max="3860" width="3.42578125" style="566" customWidth="1"/>
    <col min="3861" max="3861" width="5.5703125" style="566" customWidth="1"/>
    <col min="3862" max="3862" width="5.42578125" style="566" customWidth="1"/>
    <col min="3863" max="3863" width="6.42578125" style="566" customWidth="1"/>
    <col min="3864" max="3864" width="5.7109375" style="566" customWidth="1"/>
    <col min="3865" max="3865" width="5.5703125" style="566" customWidth="1"/>
    <col min="3866" max="3866" width="6.5703125" style="566" customWidth="1"/>
    <col min="3867" max="3867" width="4.85546875" style="566" customWidth="1"/>
    <col min="3868" max="3868" width="12.42578125" style="566" customWidth="1"/>
    <col min="3869" max="3869" width="5" style="566" customWidth="1"/>
    <col min="3870" max="3870" width="3.85546875" style="566" customWidth="1"/>
    <col min="3871" max="4095" width="9" style="566"/>
    <col min="4096" max="4097" width="5.140625" style="566" customWidth="1"/>
    <col min="4098" max="4098" width="7.42578125" style="566" customWidth="1"/>
    <col min="4099" max="4100" width="5.140625" style="566" customWidth="1"/>
    <col min="4101" max="4101" width="8.28515625" style="566" customWidth="1"/>
    <col min="4102" max="4102" width="4.42578125" style="566" customWidth="1"/>
    <col min="4103" max="4103" width="3.42578125" style="566" customWidth="1"/>
    <col min="4104" max="4104" width="6.7109375" style="566" customWidth="1"/>
    <col min="4105" max="4105" width="5" style="566" customWidth="1"/>
    <col min="4106" max="4106" width="5.140625" style="566" customWidth="1"/>
    <col min="4107" max="4107" width="5.42578125" style="566" customWidth="1"/>
    <col min="4108" max="4108" width="9.7109375" style="566" customWidth="1"/>
    <col min="4109" max="4110" width="7.5703125" style="566" customWidth="1"/>
    <col min="4111" max="4111" width="7.28515625" style="566" customWidth="1"/>
    <col min="4112" max="4112" width="3.140625" style="566" customWidth="1"/>
    <col min="4113" max="4114" width="3.42578125" style="566" customWidth="1"/>
    <col min="4115" max="4115" width="3.85546875" style="566" customWidth="1"/>
    <col min="4116" max="4116" width="3.42578125" style="566" customWidth="1"/>
    <col min="4117" max="4117" width="5.5703125" style="566" customWidth="1"/>
    <col min="4118" max="4118" width="5.42578125" style="566" customWidth="1"/>
    <col min="4119" max="4119" width="6.42578125" style="566" customWidth="1"/>
    <col min="4120" max="4120" width="5.7109375" style="566" customWidth="1"/>
    <col min="4121" max="4121" width="5.5703125" style="566" customWidth="1"/>
    <col min="4122" max="4122" width="6.5703125" style="566" customWidth="1"/>
    <col min="4123" max="4123" width="4.85546875" style="566" customWidth="1"/>
    <col min="4124" max="4124" width="12.42578125" style="566" customWidth="1"/>
    <col min="4125" max="4125" width="5" style="566" customWidth="1"/>
    <col min="4126" max="4126" width="3.85546875" style="566" customWidth="1"/>
    <col min="4127" max="4351" width="9" style="566"/>
    <col min="4352" max="4353" width="5.140625" style="566" customWidth="1"/>
    <col min="4354" max="4354" width="7.42578125" style="566" customWidth="1"/>
    <col min="4355" max="4356" width="5.140625" style="566" customWidth="1"/>
    <col min="4357" max="4357" width="8.28515625" style="566" customWidth="1"/>
    <col min="4358" max="4358" width="4.42578125" style="566" customWidth="1"/>
    <col min="4359" max="4359" width="3.42578125" style="566" customWidth="1"/>
    <col min="4360" max="4360" width="6.7109375" style="566" customWidth="1"/>
    <col min="4361" max="4361" width="5" style="566" customWidth="1"/>
    <col min="4362" max="4362" width="5.140625" style="566" customWidth="1"/>
    <col min="4363" max="4363" width="5.42578125" style="566" customWidth="1"/>
    <col min="4364" max="4364" width="9.7109375" style="566" customWidth="1"/>
    <col min="4365" max="4366" width="7.5703125" style="566" customWidth="1"/>
    <col min="4367" max="4367" width="7.28515625" style="566" customWidth="1"/>
    <col min="4368" max="4368" width="3.140625" style="566" customWidth="1"/>
    <col min="4369" max="4370" width="3.42578125" style="566" customWidth="1"/>
    <col min="4371" max="4371" width="3.85546875" style="566" customWidth="1"/>
    <col min="4372" max="4372" width="3.42578125" style="566" customWidth="1"/>
    <col min="4373" max="4373" width="5.5703125" style="566" customWidth="1"/>
    <col min="4374" max="4374" width="5.42578125" style="566" customWidth="1"/>
    <col min="4375" max="4375" width="6.42578125" style="566" customWidth="1"/>
    <col min="4376" max="4376" width="5.7109375" style="566" customWidth="1"/>
    <col min="4377" max="4377" width="5.5703125" style="566" customWidth="1"/>
    <col min="4378" max="4378" width="6.5703125" style="566" customWidth="1"/>
    <col min="4379" max="4379" width="4.85546875" style="566" customWidth="1"/>
    <col min="4380" max="4380" width="12.42578125" style="566" customWidth="1"/>
    <col min="4381" max="4381" width="5" style="566" customWidth="1"/>
    <col min="4382" max="4382" width="3.85546875" style="566" customWidth="1"/>
    <col min="4383" max="4607" width="9" style="566"/>
    <col min="4608" max="4609" width="5.140625" style="566" customWidth="1"/>
    <col min="4610" max="4610" width="7.42578125" style="566" customWidth="1"/>
    <col min="4611" max="4612" width="5.140625" style="566" customWidth="1"/>
    <col min="4613" max="4613" width="8.28515625" style="566" customWidth="1"/>
    <col min="4614" max="4614" width="4.42578125" style="566" customWidth="1"/>
    <col min="4615" max="4615" width="3.42578125" style="566" customWidth="1"/>
    <col min="4616" max="4616" width="6.7109375" style="566" customWidth="1"/>
    <col min="4617" max="4617" width="5" style="566" customWidth="1"/>
    <col min="4618" max="4618" width="5.140625" style="566" customWidth="1"/>
    <col min="4619" max="4619" width="5.42578125" style="566" customWidth="1"/>
    <col min="4620" max="4620" width="9.7109375" style="566" customWidth="1"/>
    <col min="4621" max="4622" width="7.5703125" style="566" customWidth="1"/>
    <col min="4623" max="4623" width="7.28515625" style="566" customWidth="1"/>
    <col min="4624" max="4624" width="3.140625" style="566" customWidth="1"/>
    <col min="4625" max="4626" width="3.42578125" style="566" customWidth="1"/>
    <col min="4627" max="4627" width="3.85546875" style="566" customWidth="1"/>
    <col min="4628" max="4628" width="3.42578125" style="566" customWidth="1"/>
    <col min="4629" max="4629" width="5.5703125" style="566" customWidth="1"/>
    <col min="4630" max="4630" width="5.42578125" style="566" customWidth="1"/>
    <col min="4631" max="4631" width="6.42578125" style="566" customWidth="1"/>
    <col min="4632" max="4632" width="5.7109375" style="566" customWidth="1"/>
    <col min="4633" max="4633" width="5.5703125" style="566" customWidth="1"/>
    <col min="4634" max="4634" width="6.5703125" style="566" customWidth="1"/>
    <col min="4635" max="4635" width="4.85546875" style="566" customWidth="1"/>
    <col min="4636" max="4636" width="12.42578125" style="566" customWidth="1"/>
    <col min="4637" max="4637" width="5" style="566" customWidth="1"/>
    <col min="4638" max="4638" width="3.85546875" style="566" customWidth="1"/>
    <col min="4639" max="4863" width="9" style="566"/>
    <col min="4864" max="4865" width="5.140625" style="566" customWidth="1"/>
    <col min="4866" max="4866" width="7.42578125" style="566" customWidth="1"/>
    <col min="4867" max="4868" width="5.140625" style="566" customWidth="1"/>
    <col min="4869" max="4869" width="8.28515625" style="566" customWidth="1"/>
    <col min="4870" max="4870" width="4.42578125" style="566" customWidth="1"/>
    <col min="4871" max="4871" width="3.42578125" style="566" customWidth="1"/>
    <col min="4872" max="4872" width="6.7109375" style="566" customWidth="1"/>
    <col min="4873" max="4873" width="5" style="566" customWidth="1"/>
    <col min="4874" max="4874" width="5.140625" style="566" customWidth="1"/>
    <col min="4875" max="4875" width="5.42578125" style="566" customWidth="1"/>
    <col min="4876" max="4876" width="9.7109375" style="566" customWidth="1"/>
    <col min="4877" max="4878" width="7.5703125" style="566" customWidth="1"/>
    <col min="4879" max="4879" width="7.28515625" style="566" customWidth="1"/>
    <col min="4880" max="4880" width="3.140625" style="566" customWidth="1"/>
    <col min="4881" max="4882" width="3.42578125" style="566" customWidth="1"/>
    <col min="4883" max="4883" width="3.85546875" style="566" customWidth="1"/>
    <col min="4884" max="4884" width="3.42578125" style="566" customWidth="1"/>
    <col min="4885" max="4885" width="5.5703125" style="566" customWidth="1"/>
    <col min="4886" max="4886" width="5.42578125" style="566" customWidth="1"/>
    <col min="4887" max="4887" width="6.42578125" style="566" customWidth="1"/>
    <col min="4888" max="4888" width="5.7109375" style="566" customWidth="1"/>
    <col min="4889" max="4889" width="5.5703125" style="566" customWidth="1"/>
    <col min="4890" max="4890" width="6.5703125" style="566" customWidth="1"/>
    <col min="4891" max="4891" width="4.85546875" style="566" customWidth="1"/>
    <col min="4892" max="4892" width="12.42578125" style="566" customWidth="1"/>
    <col min="4893" max="4893" width="5" style="566" customWidth="1"/>
    <col min="4894" max="4894" width="3.85546875" style="566" customWidth="1"/>
    <col min="4895" max="5119" width="9" style="566"/>
    <col min="5120" max="5121" width="5.140625" style="566" customWidth="1"/>
    <col min="5122" max="5122" width="7.42578125" style="566" customWidth="1"/>
    <col min="5123" max="5124" width="5.140625" style="566" customWidth="1"/>
    <col min="5125" max="5125" width="8.28515625" style="566" customWidth="1"/>
    <col min="5126" max="5126" width="4.42578125" style="566" customWidth="1"/>
    <col min="5127" max="5127" width="3.42578125" style="566" customWidth="1"/>
    <col min="5128" max="5128" width="6.7109375" style="566" customWidth="1"/>
    <col min="5129" max="5129" width="5" style="566" customWidth="1"/>
    <col min="5130" max="5130" width="5.140625" style="566" customWidth="1"/>
    <col min="5131" max="5131" width="5.42578125" style="566" customWidth="1"/>
    <col min="5132" max="5132" width="9.7109375" style="566" customWidth="1"/>
    <col min="5133" max="5134" width="7.5703125" style="566" customWidth="1"/>
    <col min="5135" max="5135" width="7.28515625" style="566" customWidth="1"/>
    <col min="5136" max="5136" width="3.140625" style="566" customWidth="1"/>
    <col min="5137" max="5138" width="3.42578125" style="566" customWidth="1"/>
    <col min="5139" max="5139" width="3.85546875" style="566" customWidth="1"/>
    <col min="5140" max="5140" width="3.42578125" style="566" customWidth="1"/>
    <col min="5141" max="5141" width="5.5703125" style="566" customWidth="1"/>
    <col min="5142" max="5142" width="5.42578125" style="566" customWidth="1"/>
    <col min="5143" max="5143" width="6.42578125" style="566" customWidth="1"/>
    <col min="5144" max="5144" width="5.7109375" style="566" customWidth="1"/>
    <col min="5145" max="5145" width="5.5703125" style="566" customWidth="1"/>
    <col min="5146" max="5146" width="6.5703125" style="566" customWidth="1"/>
    <col min="5147" max="5147" width="4.85546875" style="566" customWidth="1"/>
    <col min="5148" max="5148" width="12.42578125" style="566" customWidth="1"/>
    <col min="5149" max="5149" width="5" style="566" customWidth="1"/>
    <col min="5150" max="5150" width="3.85546875" style="566" customWidth="1"/>
    <col min="5151" max="5375" width="9" style="566"/>
    <col min="5376" max="5377" width="5.140625" style="566" customWidth="1"/>
    <col min="5378" max="5378" width="7.42578125" style="566" customWidth="1"/>
    <col min="5379" max="5380" width="5.140625" style="566" customWidth="1"/>
    <col min="5381" max="5381" width="8.28515625" style="566" customWidth="1"/>
    <col min="5382" max="5382" width="4.42578125" style="566" customWidth="1"/>
    <col min="5383" max="5383" width="3.42578125" style="566" customWidth="1"/>
    <col min="5384" max="5384" width="6.7109375" style="566" customWidth="1"/>
    <col min="5385" max="5385" width="5" style="566" customWidth="1"/>
    <col min="5386" max="5386" width="5.140625" style="566" customWidth="1"/>
    <col min="5387" max="5387" width="5.42578125" style="566" customWidth="1"/>
    <col min="5388" max="5388" width="9.7109375" style="566" customWidth="1"/>
    <col min="5389" max="5390" width="7.5703125" style="566" customWidth="1"/>
    <col min="5391" max="5391" width="7.28515625" style="566" customWidth="1"/>
    <col min="5392" max="5392" width="3.140625" style="566" customWidth="1"/>
    <col min="5393" max="5394" width="3.42578125" style="566" customWidth="1"/>
    <col min="5395" max="5395" width="3.85546875" style="566" customWidth="1"/>
    <col min="5396" max="5396" width="3.42578125" style="566" customWidth="1"/>
    <col min="5397" max="5397" width="5.5703125" style="566" customWidth="1"/>
    <col min="5398" max="5398" width="5.42578125" style="566" customWidth="1"/>
    <col min="5399" max="5399" width="6.42578125" style="566" customWidth="1"/>
    <col min="5400" max="5400" width="5.7109375" style="566" customWidth="1"/>
    <col min="5401" max="5401" width="5.5703125" style="566" customWidth="1"/>
    <col min="5402" max="5402" width="6.5703125" style="566" customWidth="1"/>
    <col min="5403" max="5403" width="4.85546875" style="566" customWidth="1"/>
    <col min="5404" max="5404" width="12.42578125" style="566" customWidth="1"/>
    <col min="5405" max="5405" width="5" style="566" customWidth="1"/>
    <col min="5406" max="5406" width="3.85546875" style="566" customWidth="1"/>
    <col min="5407" max="5631" width="9" style="566"/>
    <col min="5632" max="5633" width="5.140625" style="566" customWidth="1"/>
    <col min="5634" max="5634" width="7.42578125" style="566" customWidth="1"/>
    <col min="5635" max="5636" width="5.140625" style="566" customWidth="1"/>
    <col min="5637" max="5637" width="8.28515625" style="566" customWidth="1"/>
    <col min="5638" max="5638" width="4.42578125" style="566" customWidth="1"/>
    <col min="5639" max="5639" width="3.42578125" style="566" customWidth="1"/>
    <col min="5640" max="5640" width="6.7109375" style="566" customWidth="1"/>
    <col min="5641" max="5641" width="5" style="566" customWidth="1"/>
    <col min="5642" max="5642" width="5.140625" style="566" customWidth="1"/>
    <col min="5643" max="5643" width="5.42578125" style="566" customWidth="1"/>
    <col min="5644" max="5644" width="9.7109375" style="566" customWidth="1"/>
    <col min="5645" max="5646" width="7.5703125" style="566" customWidth="1"/>
    <col min="5647" max="5647" width="7.28515625" style="566" customWidth="1"/>
    <col min="5648" max="5648" width="3.140625" style="566" customWidth="1"/>
    <col min="5649" max="5650" width="3.42578125" style="566" customWidth="1"/>
    <col min="5651" max="5651" width="3.85546875" style="566" customWidth="1"/>
    <col min="5652" max="5652" width="3.42578125" style="566" customWidth="1"/>
    <col min="5653" max="5653" width="5.5703125" style="566" customWidth="1"/>
    <col min="5654" max="5654" width="5.42578125" style="566" customWidth="1"/>
    <col min="5655" max="5655" width="6.42578125" style="566" customWidth="1"/>
    <col min="5656" max="5656" width="5.7109375" style="566" customWidth="1"/>
    <col min="5657" max="5657" width="5.5703125" style="566" customWidth="1"/>
    <col min="5658" max="5658" width="6.5703125" style="566" customWidth="1"/>
    <col min="5659" max="5659" width="4.85546875" style="566" customWidth="1"/>
    <col min="5660" max="5660" width="12.42578125" style="566" customWidth="1"/>
    <col min="5661" max="5661" width="5" style="566" customWidth="1"/>
    <col min="5662" max="5662" width="3.85546875" style="566" customWidth="1"/>
    <col min="5663" max="5887" width="9" style="566"/>
    <col min="5888" max="5889" width="5.140625" style="566" customWidth="1"/>
    <col min="5890" max="5890" width="7.42578125" style="566" customWidth="1"/>
    <col min="5891" max="5892" width="5.140625" style="566" customWidth="1"/>
    <col min="5893" max="5893" width="8.28515625" style="566" customWidth="1"/>
    <col min="5894" max="5894" width="4.42578125" style="566" customWidth="1"/>
    <col min="5895" max="5895" width="3.42578125" style="566" customWidth="1"/>
    <col min="5896" max="5896" width="6.7109375" style="566" customWidth="1"/>
    <col min="5897" max="5897" width="5" style="566" customWidth="1"/>
    <col min="5898" max="5898" width="5.140625" style="566" customWidth="1"/>
    <col min="5899" max="5899" width="5.42578125" style="566" customWidth="1"/>
    <col min="5900" max="5900" width="9.7109375" style="566" customWidth="1"/>
    <col min="5901" max="5902" width="7.5703125" style="566" customWidth="1"/>
    <col min="5903" max="5903" width="7.28515625" style="566" customWidth="1"/>
    <col min="5904" max="5904" width="3.140625" style="566" customWidth="1"/>
    <col min="5905" max="5906" width="3.42578125" style="566" customWidth="1"/>
    <col min="5907" max="5907" width="3.85546875" style="566" customWidth="1"/>
    <col min="5908" max="5908" width="3.42578125" style="566" customWidth="1"/>
    <col min="5909" max="5909" width="5.5703125" style="566" customWidth="1"/>
    <col min="5910" max="5910" width="5.42578125" style="566" customWidth="1"/>
    <col min="5911" max="5911" width="6.42578125" style="566" customWidth="1"/>
    <col min="5912" max="5912" width="5.7109375" style="566" customWidth="1"/>
    <col min="5913" max="5913" width="5.5703125" style="566" customWidth="1"/>
    <col min="5914" max="5914" width="6.5703125" style="566" customWidth="1"/>
    <col min="5915" max="5915" width="4.85546875" style="566" customWidth="1"/>
    <col min="5916" max="5916" width="12.42578125" style="566" customWidth="1"/>
    <col min="5917" max="5917" width="5" style="566" customWidth="1"/>
    <col min="5918" max="5918" width="3.85546875" style="566" customWidth="1"/>
    <col min="5919" max="6143" width="9" style="566"/>
    <col min="6144" max="6145" width="5.140625" style="566" customWidth="1"/>
    <col min="6146" max="6146" width="7.42578125" style="566" customWidth="1"/>
    <col min="6147" max="6148" width="5.140625" style="566" customWidth="1"/>
    <col min="6149" max="6149" width="8.28515625" style="566" customWidth="1"/>
    <col min="6150" max="6150" width="4.42578125" style="566" customWidth="1"/>
    <col min="6151" max="6151" width="3.42578125" style="566" customWidth="1"/>
    <col min="6152" max="6152" width="6.7109375" style="566" customWidth="1"/>
    <col min="6153" max="6153" width="5" style="566" customWidth="1"/>
    <col min="6154" max="6154" width="5.140625" style="566" customWidth="1"/>
    <col min="6155" max="6155" width="5.42578125" style="566" customWidth="1"/>
    <col min="6156" max="6156" width="9.7109375" style="566" customWidth="1"/>
    <col min="6157" max="6158" width="7.5703125" style="566" customWidth="1"/>
    <col min="6159" max="6159" width="7.28515625" style="566" customWidth="1"/>
    <col min="6160" max="6160" width="3.140625" style="566" customWidth="1"/>
    <col min="6161" max="6162" width="3.42578125" style="566" customWidth="1"/>
    <col min="6163" max="6163" width="3.85546875" style="566" customWidth="1"/>
    <col min="6164" max="6164" width="3.42578125" style="566" customWidth="1"/>
    <col min="6165" max="6165" width="5.5703125" style="566" customWidth="1"/>
    <col min="6166" max="6166" width="5.42578125" style="566" customWidth="1"/>
    <col min="6167" max="6167" width="6.42578125" style="566" customWidth="1"/>
    <col min="6168" max="6168" width="5.7109375" style="566" customWidth="1"/>
    <col min="6169" max="6169" width="5.5703125" style="566" customWidth="1"/>
    <col min="6170" max="6170" width="6.5703125" style="566" customWidth="1"/>
    <col min="6171" max="6171" width="4.85546875" style="566" customWidth="1"/>
    <col min="6172" max="6172" width="12.42578125" style="566" customWidth="1"/>
    <col min="6173" max="6173" width="5" style="566" customWidth="1"/>
    <col min="6174" max="6174" width="3.85546875" style="566" customWidth="1"/>
    <col min="6175" max="6399" width="9" style="566"/>
    <col min="6400" max="6401" width="5.140625" style="566" customWidth="1"/>
    <col min="6402" max="6402" width="7.42578125" style="566" customWidth="1"/>
    <col min="6403" max="6404" width="5.140625" style="566" customWidth="1"/>
    <col min="6405" max="6405" width="8.28515625" style="566" customWidth="1"/>
    <col min="6406" max="6406" width="4.42578125" style="566" customWidth="1"/>
    <col min="6407" max="6407" width="3.42578125" style="566" customWidth="1"/>
    <col min="6408" max="6408" width="6.7109375" style="566" customWidth="1"/>
    <col min="6409" max="6409" width="5" style="566" customWidth="1"/>
    <col min="6410" max="6410" width="5.140625" style="566" customWidth="1"/>
    <col min="6411" max="6411" width="5.42578125" style="566" customWidth="1"/>
    <col min="6412" max="6412" width="9.7109375" style="566" customWidth="1"/>
    <col min="6413" max="6414" width="7.5703125" style="566" customWidth="1"/>
    <col min="6415" max="6415" width="7.28515625" style="566" customWidth="1"/>
    <col min="6416" max="6416" width="3.140625" style="566" customWidth="1"/>
    <col min="6417" max="6418" width="3.42578125" style="566" customWidth="1"/>
    <col min="6419" max="6419" width="3.85546875" style="566" customWidth="1"/>
    <col min="6420" max="6420" width="3.42578125" style="566" customWidth="1"/>
    <col min="6421" max="6421" width="5.5703125" style="566" customWidth="1"/>
    <col min="6422" max="6422" width="5.42578125" style="566" customWidth="1"/>
    <col min="6423" max="6423" width="6.42578125" style="566" customWidth="1"/>
    <col min="6424" max="6424" width="5.7109375" style="566" customWidth="1"/>
    <col min="6425" max="6425" width="5.5703125" style="566" customWidth="1"/>
    <col min="6426" max="6426" width="6.5703125" style="566" customWidth="1"/>
    <col min="6427" max="6427" width="4.85546875" style="566" customWidth="1"/>
    <col min="6428" max="6428" width="12.42578125" style="566" customWidth="1"/>
    <col min="6429" max="6429" width="5" style="566" customWidth="1"/>
    <col min="6430" max="6430" width="3.85546875" style="566" customWidth="1"/>
    <col min="6431" max="6655" width="9" style="566"/>
    <col min="6656" max="6657" width="5.140625" style="566" customWidth="1"/>
    <col min="6658" max="6658" width="7.42578125" style="566" customWidth="1"/>
    <col min="6659" max="6660" width="5.140625" style="566" customWidth="1"/>
    <col min="6661" max="6661" width="8.28515625" style="566" customWidth="1"/>
    <col min="6662" max="6662" width="4.42578125" style="566" customWidth="1"/>
    <col min="6663" max="6663" width="3.42578125" style="566" customWidth="1"/>
    <col min="6664" max="6664" width="6.7109375" style="566" customWidth="1"/>
    <col min="6665" max="6665" width="5" style="566" customWidth="1"/>
    <col min="6666" max="6666" width="5.140625" style="566" customWidth="1"/>
    <col min="6667" max="6667" width="5.42578125" style="566" customWidth="1"/>
    <col min="6668" max="6668" width="9.7109375" style="566" customWidth="1"/>
    <col min="6669" max="6670" width="7.5703125" style="566" customWidth="1"/>
    <col min="6671" max="6671" width="7.28515625" style="566" customWidth="1"/>
    <col min="6672" max="6672" width="3.140625" style="566" customWidth="1"/>
    <col min="6673" max="6674" width="3.42578125" style="566" customWidth="1"/>
    <col min="6675" max="6675" width="3.85546875" style="566" customWidth="1"/>
    <col min="6676" max="6676" width="3.42578125" style="566" customWidth="1"/>
    <col min="6677" max="6677" width="5.5703125" style="566" customWidth="1"/>
    <col min="6678" max="6678" width="5.42578125" style="566" customWidth="1"/>
    <col min="6679" max="6679" width="6.42578125" style="566" customWidth="1"/>
    <col min="6680" max="6680" width="5.7109375" style="566" customWidth="1"/>
    <col min="6681" max="6681" width="5.5703125" style="566" customWidth="1"/>
    <col min="6682" max="6682" width="6.5703125" style="566" customWidth="1"/>
    <col min="6683" max="6683" width="4.85546875" style="566" customWidth="1"/>
    <col min="6684" max="6684" width="12.42578125" style="566" customWidth="1"/>
    <col min="6685" max="6685" width="5" style="566" customWidth="1"/>
    <col min="6686" max="6686" width="3.85546875" style="566" customWidth="1"/>
    <col min="6687" max="6911" width="9" style="566"/>
    <col min="6912" max="6913" width="5.140625" style="566" customWidth="1"/>
    <col min="6914" max="6914" width="7.42578125" style="566" customWidth="1"/>
    <col min="6915" max="6916" width="5.140625" style="566" customWidth="1"/>
    <col min="6917" max="6917" width="8.28515625" style="566" customWidth="1"/>
    <col min="6918" max="6918" width="4.42578125" style="566" customWidth="1"/>
    <col min="6919" max="6919" width="3.42578125" style="566" customWidth="1"/>
    <col min="6920" max="6920" width="6.7109375" style="566" customWidth="1"/>
    <col min="6921" max="6921" width="5" style="566" customWidth="1"/>
    <col min="6922" max="6922" width="5.140625" style="566" customWidth="1"/>
    <col min="6923" max="6923" width="5.42578125" style="566" customWidth="1"/>
    <col min="6924" max="6924" width="9.7109375" style="566" customWidth="1"/>
    <col min="6925" max="6926" width="7.5703125" style="566" customWidth="1"/>
    <col min="6927" max="6927" width="7.28515625" style="566" customWidth="1"/>
    <col min="6928" max="6928" width="3.140625" style="566" customWidth="1"/>
    <col min="6929" max="6930" width="3.42578125" style="566" customWidth="1"/>
    <col min="6931" max="6931" width="3.85546875" style="566" customWidth="1"/>
    <col min="6932" max="6932" width="3.42578125" style="566" customWidth="1"/>
    <col min="6933" max="6933" width="5.5703125" style="566" customWidth="1"/>
    <col min="6934" max="6934" width="5.42578125" style="566" customWidth="1"/>
    <col min="6935" max="6935" width="6.42578125" style="566" customWidth="1"/>
    <col min="6936" max="6936" width="5.7109375" style="566" customWidth="1"/>
    <col min="6937" max="6937" width="5.5703125" style="566" customWidth="1"/>
    <col min="6938" max="6938" width="6.5703125" style="566" customWidth="1"/>
    <col min="6939" max="6939" width="4.85546875" style="566" customWidth="1"/>
    <col min="6940" max="6940" width="12.42578125" style="566" customWidth="1"/>
    <col min="6941" max="6941" width="5" style="566" customWidth="1"/>
    <col min="6942" max="6942" width="3.85546875" style="566" customWidth="1"/>
    <col min="6943" max="7167" width="9" style="566"/>
    <col min="7168" max="7169" width="5.140625" style="566" customWidth="1"/>
    <col min="7170" max="7170" width="7.42578125" style="566" customWidth="1"/>
    <col min="7171" max="7172" width="5.140625" style="566" customWidth="1"/>
    <col min="7173" max="7173" width="8.28515625" style="566" customWidth="1"/>
    <col min="7174" max="7174" width="4.42578125" style="566" customWidth="1"/>
    <col min="7175" max="7175" width="3.42578125" style="566" customWidth="1"/>
    <col min="7176" max="7176" width="6.7109375" style="566" customWidth="1"/>
    <col min="7177" max="7177" width="5" style="566" customWidth="1"/>
    <col min="7178" max="7178" width="5.140625" style="566" customWidth="1"/>
    <col min="7179" max="7179" width="5.42578125" style="566" customWidth="1"/>
    <col min="7180" max="7180" width="9.7109375" style="566" customWidth="1"/>
    <col min="7181" max="7182" width="7.5703125" style="566" customWidth="1"/>
    <col min="7183" max="7183" width="7.28515625" style="566" customWidth="1"/>
    <col min="7184" max="7184" width="3.140625" style="566" customWidth="1"/>
    <col min="7185" max="7186" width="3.42578125" style="566" customWidth="1"/>
    <col min="7187" max="7187" width="3.85546875" style="566" customWidth="1"/>
    <col min="7188" max="7188" width="3.42578125" style="566" customWidth="1"/>
    <col min="7189" max="7189" width="5.5703125" style="566" customWidth="1"/>
    <col min="7190" max="7190" width="5.42578125" style="566" customWidth="1"/>
    <col min="7191" max="7191" width="6.42578125" style="566" customWidth="1"/>
    <col min="7192" max="7192" width="5.7109375" style="566" customWidth="1"/>
    <col min="7193" max="7193" width="5.5703125" style="566" customWidth="1"/>
    <col min="7194" max="7194" width="6.5703125" style="566" customWidth="1"/>
    <col min="7195" max="7195" width="4.85546875" style="566" customWidth="1"/>
    <col min="7196" max="7196" width="12.42578125" style="566" customWidth="1"/>
    <col min="7197" max="7197" width="5" style="566" customWidth="1"/>
    <col min="7198" max="7198" width="3.85546875" style="566" customWidth="1"/>
    <col min="7199" max="7423" width="9" style="566"/>
    <col min="7424" max="7425" width="5.140625" style="566" customWidth="1"/>
    <col min="7426" max="7426" width="7.42578125" style="566" customWidth="1"/>
    <col min="7427" max="7428" width="5.140625" style="566" customWidth="1"/>
    <col min="7429" max="7429" width="8.28515625" style="566" customWidth="1"/>
    <col min="7430" max="7430" width="4.42578125" style="566" customWidth="1"/>
    <col min="7431" max="7431" width="3.42578125" style="566" customWidth="1"/>
    <col min="7432" max="7432" width="6.7109375" style="566" customWidth="1"/>
    <col min="7433" max="7433" width="5" style="566" customWidth="1"/>
    <col min="7434" max="7434" width="5.140625" style="566" customWidth="1"/>
    <col min="7435" max="7435" width="5.42578125" style="566" customWidth="1"/>
    <col min="7436" max="7436" width="9.7109375" style="566" customWidth="1"/>
    <col min="7437" max="7438" width="7.5703125" style="566" customWidth="1"/>
    <col min="7439" max="7439" width="7.28515625" style="566" customWidth="1"/>
    <col min="7440" max="7440" width="3.140625" style="566" customWidth="1"/>
    <col min="7441" max="7442" width="3.42578125" style="566" customWidth="1"/>
    <col min="7443" max="7443" width="3.85546875" style="566" customWidth="1"/>
    <col min="7444" max="7444" width="3.42578125" style="566" customWidth="1"/>
    <col min="7445" max="7445" width="5.5703125" style="566" customWidth="1"/>
    <col min="7446" max="7446" width="5.42578125" style="566" customWidth="1"/>
    <col min="7447" max="7447" width="6.42578125" style="566" customWidth="1"/>
    <col min="7448" max="7448" width="5.7109375" style="566" customWidth="1"/>
    <col min="7449" max="7449" width="5.5703125" style="566" customWidth="1"/>
    <col min="7450" max="7450" width="6.5703125" style="566" customWidth="1"/>
    <col min="7451" max="7451" width="4.85546875" style="566" customWidth="1"/>
    <col min="7452" max="7452" width="12.42578125" style="566" customWidth="1"/>
    <col min="7453" max="7453" width="5" style="566" customWidth="1"/>
    <col min="7454" max="7454" width="3.85546875" style="566" customWidth="1"/>
    <col min="7455" max="7679" width="9" style="566"/>
    <col min="7680" max="7681" width="5.140625" style="566" customWidth="1"/>
    <col min="7682" max="7682" width="7.42578125" style="566" customWidth="1"/>
    <col min="7683" max="7684" width="5.140625" style="566" customWidth="1"/>
    <col min="7685" max="7685" width="8.28515625" style="566" customWidth="1"/>
    <col min="7686" max="7686" width="4.42578125" style="566" customWidth="1"/>
    <col min="7687" max="7687" width="3.42578125" style="566" customWidth="1"/>
    <col min="7688" max="7688" width="6.7109375" style="566" customWidth="1"/>
    <col min="7689" max="7689" width="5" style="566" customWidth="1"/>
    <col min="7690" max="7690" width="5.140625" style="566" customWidth="1"/>
    <col min="7691" max="7691" width="5.42578125" style="566" customWidth="1"/>
    <col min="7692" max="7692" width="9.7109375" style="566" customWidth="1"/>
    <col min="7693" max="7694" width="7.5703125" style="566" customWidth="1"/>
    <col min="7695" max="7695" width="7.28515625" style="566" customWidth="1"/>
    <col min="7696" max="7696" width="3.140625" style="566" customWidth="1"/>
    <col min="7697" max="7698" width="3.42578125" style="566" customWidth="1"/>
    <col min="7699" max="7699" width="3.85546875" style="566" customWidth="1"/>
    <col min="7700" max="7700" width="3.42578125" style="566" customWidth="1"/>
    <col min="7701" max="7701" width="5.5703125" style="566" customWidth="1"/>
    <col min="7702" max="7702" width="5.42578125" style="566" customWidth="1"/>
    <col min="7703" max="7703" width="6.42578125" style="566" customWidth="1"/>
    <col min="7704" max="7704" width="5.7109375" style="566" customWidth="1"/>
    <col min="7705" max="7705" width="5.5703125" style="566" customWidth="1"/>
    <col min="7706" max="7706" width="6.5703125" style="566" customWidth="1"/>
    <col min="7707" max="7707" width="4.85546875" style="566" customWidth="1"/>
    <col min="7708" max="7708" width="12.42578125" style="566" customWidth="1"/>
    <col min="7709" max="7709" width="5" style="566" customWidth="1"/>
    <col min="7710" max="7710" width="3.85546875" style="566" customWidth="1"/>
    <col min="7711" max="7935" width="9" style="566"/>
    <col min="7936" max="7937" width="5.140625" style="566" customWidth="1"/>
    <col min="7938" max="7938" width="7.42578125" style="566" customWidth="1"/>
    <col min="7939" max="7940" width="5.140625" style="566" customWidth="1"/>
    <col min="7941" max="7941" width="8.28515625" style="566" customWidth="1"/>
    <col min="7942" max="7942" width="4.42578125" style="566" customWidth="1"/>
    <col min="7943" max="7943" width="3.42578125" style="566" customWidth="1"/>
    <col min="7944" max="7944" width="6.7109375" style="566" customWidth="1"/>
    <col min="7945" max="7945" width="5" style="566" customWidth="1"/>
    <col min="7946" max="7946" width="5.140625" style="566" customWidth="1"/>
    <col min="7947" max="7947" width="5.42578125" style="566" customWidth="1"/>
    <col min="7948" max="7948" width="9.7109375" style="566" customWidth="1"/>
    <col min="7949" max="7950" width="7.5703125" style="566" customWidth="1"/>
    <col min="7951" max="7951" width="7.28515625" style="566" customWidth="1"/>
    <col min="7952" max="7952" width="3.140625" style="566" customWidth="1"/>
    <col min="7953" max="7954" width="3.42578125" style="566" customWidth="1"/>
    <col min="7955" max="7955" width="3.85546875" style="566" customWidth="1"/>
    <col min="7956" max="7956" width="3.42578125" style="566" customWidth="1"/>
    <col min="7957" max="7957" width="5.5703125" style="566" customWidth="1"/>
    <col min="7958" max="7958" width="5.42578125" style="566" customWidth="1"/>
    <col min="7959" max="7959" width="6.42578125" style="566" customWidth="1"/>
    <col min="7960" max="7960" width="5.7109375" style="566" customWidth="1"/>
    <col min="7961" max="7961" width="5.5703125" style="566" customWidth="1"/>
    <col min="7962" max="7962" width="6.5703125" style="566" customWidth="1"/>
    <col min="7963" max="7963" width="4.85546875" style="566" customWidth="1"/>
    <col min="7964" max="7964" width="12.42578125" style="566" customWidth="1"/>
    <col min="7965" max="7965" width="5" style="566" customWidth="1"/>
    <col min="7966" max="7966" width="3.85546875" style="566" customWidth="1"/>
    <col min="7967" max="8191" width="9" style="566"/>
    <col min="8192" max="8193" width="5.140625" style="566" customWidth="1"/>
    <col min="8194" max="8194" width="7.42578125" style="566" customWidth="1"/>
    <col min="8195" max="8196" width="5.140625" style="566" customWidth="1"/>
    <col min="8197" max="8197" width="8.28515625" style="566" customWidth="1"/>
    <col min="8198" max="8198" width="4.42578125" style="566" customWidth="1"/>
    <col min="8199" max="8199" width="3.42578125" style="566" customWidth="1"/>
    <col min="8200" max="8200" width="6.7109375" style="566" customWidth="1"/>
    <col min="8201" max="8201" width="5" style="566" customWidth="1"/>
    <col min="8202" max="8202" width="5.140625" style="566" customWidth="1"/>
    <col min="8203" max="8203" width="5.42578125" style="566" customWidth="1"/>
    <col min="8204" max="8204" width="9.7109375" style="566" customWidth="1"/>
    <col min="8205" max="8206" width="7.5703125" style="566" customWidth="1"/>
    <col min="8207" max="8207" width="7.28515625" style="566" customWidth="1"/>
    <col min="8208" max="8208" width="3.140625" style="566" customWidth="1"/>
    <col min="8209" max="8210" width="3.42578125" style="566" customWidth="1"/>
    <col min="8211" max="8211" width="3.85546875" style="566" customWidth="1"/>
    <col min="8212" max="8212" width="3.42578125" style="566" customWidth="1"/>
    <col min="8213" max="8213" width="5.5703125" style="566" customWidth="1"/>
    <col min="8214" max="8214" width="5.42578125" style="566" customWidth="1"/>
    <col min="8215" max="8215" width="6.42578125" style="566" customWidth="1"/>
    <col min="8216" max="8216" width="5.7109375" style="566" customWidth="1"/>
    <col min="8217" max="8217" width="5.5703125" style="566" customWidth="1"/>
    <col min="8218" max="8218" width="6.5703125" style="566" customWidth="1"/>
    <col min="8219" max="8219" width="4.85546875" style="566" customWidth="1"/>
    <col min="8220" max="8220" width="12.42578125" style="566" customWidth="1"/>
    <col min="8221" max="8221" width="5" style="566" customWidth="1"/>
    <col min="8222" max="8222" width="3.85546875" style="566" customWidth="1"/>
    <col min="8223" max="8447" width="9" style="566"/>
    <col min="8448" max="8449" width="5.140625" style="566" customWidth="1"/>
    <col min="8450" max="8450" width="7.42578125" style="566" customWidth="1"/>
    <col min="8451" max="8452" width="5.140625" style="566" customWidth="1"/>
    <col min="8453" max="8453" width="8.28515625" style="566" customWidth="1"/>
    <col min="8454" max="8454" width="4.42578125" style="566" customWidth="1"/>
    <col min="8455" max="8455" width="3.42578125" style="566" customWidth="1"/>
    <col min="8456" max="8456" width="6.7109375" style="566" customWidth="1"/>
    <col min="8457" max="8457" width="5" style="566" customWidth="1"/>
    <col min="8458" max="8458" width="5.140625" style="566" customWidth="1"/>
    <col min="8459" max="8459" width="5.42578125" style="566" customWidth="1"/>
    <col min="8460" max="8460" width="9.7109375" style="566" customWidth="1"/>
    <col min="8461" max="8462" width="7.5703125" style="566" customWidth="1"/>
    <col min="8463" max="8463" width="7.28515625" style="566" customWidth="1"/>
    <col min="8464" max="8464" width="3.140625" style="566" customWidth="1"/>
    <col min="8465" max="8466" width="3.42578125" style="566" customWidth="1"/>
    <col min="8467" max="8467" width="3.85546875" style="566" customWidth="1"/>
    <col min="8468" max="8468" width="3.42578125" style="566" customWidth="1"/>
    <col min="8469" max="8469" width="5.5703125" style="566" customWidth="1"/>
    <col min="8470" max="8470" width="5.42578125" style="566" customWidth="1"/>
    <col min="8471" max="8471" width="6.42578125" style="566" customWidth="1"/>
    <col min="8472" max="8472" width="5.7109375" style="566" customWidth="1"/>
    <col min="8473" max="8473" width="5.5703125" style="566" customWidth="1"/>
    <col min="8474" max="8474" width="6.5703125" style="566" customWidth="1"/>
    <col min="8475" max="8475" width="4.85546875" style="566" customWidth="1"/>
    <col min="8476" max="8476" width="12.42578125" style="566" customWidth="1"/>
    <col min="8477" max="8477" width="5" style="566" customWidth="1"/>
    <col min="8478" max="8478" width="3.85546875" style="566" customWidth="1"/>
    <col min="8479" max="8703" width="9" style="566"/>
    <col min="8704" max="8705" width="5.140625" style="566" customWidth="1"/>
    <col min="8706" max="8706" width="7.42578125" style="566" customWidth="1"/>
    <col min="8707" max="8708" width="5.140625" style="566" customWidth="1"/>
    <col min="8709" max="8709" width="8.28515625" style="566" customWidth="1"/>
    <col min="8710" max="8710" width="4.42578125" style="566" customWidth="1"/>
    <col min="8711" max="8711" width="3.42578125" style="566" customWidth="1"/>
    <col min="8712" max="8712" width="6.7109375" style="566" customWidth="1"/>
    <col min="8713" max="8713" width="5" style="566" customWidth="1"/>
    <col min="8714" max="8714" width="5.140625" style="566" customWidth="1"/>
    <col min="8715" max="8715" width="5.42578125" style="566" customWidth="1"/>
    <col min="8716" max="8716" width="9.7109375" style="566" customWidth="1"/>
    <col min="8717" max="8718" width="7.5703125" style="566" customWidth="1"/>
    <col min="8719" max="8719" width="7.28515625" style="566" customWidth="1"/>
    <col min="8720" max="8720" width="3.140625" style="566" customWidth="1"/>
    <col min="8721" max="8722" width="3.42578125" style="566" customWidth="1"/>
    <col min="8723" max="8723" width="3.85546875" style="566" customWidth="1"/>
    <col min="8724" max="8724" width="3.42578125" style="566" customWidth="1"/>
    <col min="8725" max="8725" width="5.5703125" style="566" customWidth="1"/>
    <col min="8726" max="8726" width="5.42578125" style="566" customWidth="1"/>
    <col min="8727" max="8727" width="6.42578125" style="566" customWidth="1"/>
    <col min="8728" max="8728" width="5.7109375" style="566" customWidth="1"/>
    <col min="8729" max="8729" width="5.5703125" style="566" customWidth="1"/>
    <col min="8730" max="8730" width="6.5703125" style="566" customWidth="1"/>
    <col min="8731" max="8731" width="4.85546875" style="566" customWidth="1"/>
    <col min="8732" max="8732" width="12.42578125" style="566" customWidth="1"/>
    <col min="8733" max="8733" width="5" style="566" customWidth="1"/>
    <col min="8734" max="8734" width="3.85546875" style="566" customWidth="1"/>
    <col min="8735" max="8959" width="9" style="566"/>
    <col min="8960" max="8961" width="5.140625" style="566" customWidth="1"/>
    <col min="8962" max="8962" width="7.42578125" style="566" customWidth="1"/>
    <col min="8963" max="8964" width="5.140625" style="566" customWidth="1"/>
    <col min="8965" max="8965" width="8.28515625" style="566" customWidth="1"/>
    <col min="8966" max="8966" width="4.42578125" style="566" customWidth="1"/>
    <col min="8967" max="8967" width="3.42578125" style="566" customWidth="1"/>
    <col min="8968" max="8968" width="6.7109375" style="566" customWidth="1"/>
    <col min="8969" max="8969" width="5" style="566" customWidth="1"/>
    <col min="8970" max="8970" width="5.140625" style="566" customWidth="1"/>
    <col min="8971" max="8971" width="5.42578125" style="566" customWidth="1"/>
    <col min="8972" max="8972" width="9.7109375" style="566" customWidth="1"/>
    <col min="8973" max="8974" width="7.5703125" style="566" customWidth="1"/>
    <col min="8975" max="8975" width="7.28515625" style="566" customWidth="1"/>
    <col min="8976" max="8976" width="3.140625" style="566" customWidth="1"/>
    <col min="8977" max="8978" width="3.42578125" style="566" customWidth="1"/>
    <col min="8979" max="8979" width="3.85546875" style="566" customWidth="1"/>
    <col min="8980" max="8980" width="3.42578125" style="566" customWidth="1"/>
    <col min="8981" max="8981" width="5.5703125" style="566" customWidth="1"/>
    <col min="8982" max="8982" width="5.42578125" style="566" customWidth="1"/>
    <col min="8983" max="8983" width="6.42578125" style="566" customWidth="1"/>
    <col min="8984" max="8984" width="5.7109375" style="566" customWidth="1"/>
    <col min="8985" max="8985" width="5.5703125" style="566" customWidth="1"/>
    <col min="8986" max="8986" width="6.5703125" style="566" customWidth="1"/>
    <col min="8987" max="8987" width="4.85546875" style="566" customWidth="1"/>
    <col min="8988" max="8988" width="12.42578125" style="566" customWidth="1"/>
    <col min="8989" max="8989" width="5" style="566" customWidth="1"/>
    <col min="8990" max="8990" width="3.85546875" style="566" customWidth="1"/>
    <col min="8991" max="9215" width="9" style="566"/>
    <col min="9216" max="9217" width="5.140625" style="566" customWidth="1"/>
    <col min="9218" max="9218" width="7.42578125" style="566" customWidth="1"/>
    <col min="9219" max="9220" width="5.140625" style="566" customWidth="1"/>
    <col min="9221" max="9221" width="8.28515625" style="566" customWidth="1"/>
    <col min="9222" max="9222" width="4.42578125" style="566" customWidth="1"/>
    <col min="9223" max="9223" width="3.42578125" style="566" customWidth="1"/>
    <col min="9224" max="9224" width="6.7109375" style="566" customWidth="1"/>
    <col min="9225" max="9225" width="5" style="566" customWidth="1"/>
    <col min="9226" max="9226" width="5.140625" style="566" customWidth="1"/>
    <col min="9227" max="9227" width="5.42578125" style="566" customWidth="1"/>
    <col min="9228" max="9228" width="9.7109375" style="566" customWidth="1"/>
    <col min="9229" max="9230" width="7.5703125" style="566" customWidth="1"/>
    <col min="9231" max="9231" width="7.28515625" style="566" customWidth="1"/>
    <col min="9232" max="9232" width="3.140625" style="566" customWidth="1"/>
    <col min="9233" max="9234" width="3.42578125" style="566" customWidth="1"/>
    <col min="9235" max="9235" width="3.85546875" style="566" customWidth="1"/>
    <col min="9236" max="9236" width="3.42578125" style="566" customWidth="1"/>
    <col min="9237" max="9237" width="5.5703125" style="566" customWidth="1"/>
    <col min="9238" max="9238" width="5.42578125" style="566" customWidth="1"/>
    <col min="9239" max="9239" width="6.42578125" style="566" customWidth="1"/>
    <col min="9240" max="9240" width="5.7109375" style="566" customWidth="1"/>
    <col min="9241" max="9241" width="5.5703125" style="566" customWidth="1"/>
    <col min="9242" max="9242" width="6.5703125" style="566" customWidth="1"/>
    <col min="9243" max="9243" width="4.85546875" style="566" customWidth="1"/>
    <col min="9244" max="9244" width="12.42578125" style="566" customWidth="1"/>
    <col min="9245" max="9245" width="5" style="566" customWidth="1"/>
    <col min="9246" max="9246" width="3.85546875" style="566" customWidth="1"/>
    <col min="9247" max="9471" width="9" style="566"/>
    <col min="9472" max="9473" width="5.140625" style="566" customWidth="1"/>
    <col min="9474" max="9474" width="7.42578125" style="566" customWidth="1"/>
    <col min="9475" max="9476" width="5.140625" style="566" customWidth="1"/>
    <col min="9477" max="9477" width="8.28515625" style="566" customWidth="1"/>
    <col min="9478" max="9478" width="4.42578125" style="566" customWidth="1"/>
    <col min="9479" max="9479" width="3.42578125" style="566" customWidth="1"/>
    <col min="9480" max="9480" width="6.7109375" style="566" customWidth="1"/>
    <col min="9481" max="9481" width="5" style="566" customWidth="1"/>
    <col min="9482" max="9482" width="5.140625" style="566" customWidth="1"/>
    <col min="9483" max="9483" width="5.42578125" style="566" customWidth="1"/>
    <col min="9484" max="9484" width="9.7109375" style="566" customWidth="1"/>
    <col min="9485" max="9486" width="7.5703125" style="566" customWidth="1"/>
    <col min="9487" max="9487" width="7.28515625" style="566" customWidth="1"/>
    <col min="9488" max="9488" width="3.140625" style="566" customWidth="1"/>
    <col min="9489" max="9490" width="3.42578125" style="566" customWidth="1"/>
    <col min="9491" max="9491" width="3.85546875" style="566" customWidth="1"/>
    <col min="9492" max="9492" width="3.42578125" style="566" customWidth="1"/>
    <col min="9493" max="9493" width="5.5703125" style="566" customWidth="1"/>
    <col min="9494" max="9494" width="5.42578125" style="566" customWidth="1"/>
    <col min="9495" max="9495" width="6.42578125" style="566" customWidth="1"/>
    <col min="9496" max="9496" width="5.7109375" style="566" customWidth="1"/>
    <col min="9497" max="9497" width="5.5703125" style="566" customWidth="1"/>
    <col min="9498" max="9498" width="6.5703125" style="566" customWidth="1"/>
    <col min="9499" max="9499" width="4.85546875" style="566" customWidth="1"/>
    <col min="9500" max="9500" width="12.42578125" style="566" customWidth="1"/>
    <col min="9501" max="9501" width="5" style="566" customWidth="1"/>
    <col min="9502" max="9502" width="3.85546875" style="566" customWidth="1"/>
    <col min="9503" max="9727" width="9" style="566"/>
    <col min="9728" max="9729" width="5.140625" style="566" customWidth="1"/>
    <col min="9730" max="9730" width="7.42578125" style="566" customWidth="1"/>
    <col min="9731" max="9732" width="5.140625" style="566" customWidth="1"/>
    <col min="9733" max="9733" width="8.28515625" style="566" customWidth="1"/>
    <col min="9734" max="9734" width="4.42578125" style="566" customWidth="1"/>
    <col min="9735" max="9735" width="3.42578125" style="566" customWidth="1"/>
    <col min="9736" max="9736" width="6.7109375" style="566" customWidth="1"/>
    <col min="9737" max="9737" width="5" style="566" customWidth="1"/>
    <col min="9738" max="9738" width="5.140625" style="566" customWidth="1"/>
    <col min="9739" max="9739" width="5.42578125" style="566" customWidth="1"/>
    <col min="9740" max="9740" width="9.7109375" style="566" customWidth="1"/>
    <col min="9741" max="9742" width="7.5703125" style="566" customWidth="1"/>
    <col min="9743" max="9743" width="7.28515625" style="566" customWidth="1"/>
    <col min="9744" max="9744" width="3.140625" style="566" customWidth="1"/>
    <col min="9745" max="9746" width="3.42578125" style="566" customWidth="1"/>
    <col min="9747" max="9747" width="3.85546875" style="566" customWidth="1"/>
    <col min="9748" max="9748" width="3.42578125" style="566" customWidth="1"/>
    <col min="9749" max="9749" width="5.5703125" style="566" customWidth="1"/>
    <col min="9750" max="9750" width="5.42578125" style="566" customWidth="1"/>
    <col min="9751" max="9751" width="6.42578125" style="566" customWidth="1"/>
    <col min="9752" max="9752" width="5.7109375" style="566" customWidth="1"/>
    <col min="9753" max="9753" width="5.5703125" style="566" customWidth="1"/>
    <col min="9754" max="9754" width="6.5703125" style="566" customWidth="1"/>
    <col min="9755" max="9755" width="4.85546875" style="566" customWidth="1"/>
    <col min="9756" max="9756" width="12.42578125" style="566" customWidth="1"/>
    <col min="9757" max="9757" width="5" style="566" customWidth="1"/>
    <col min="9758" max="9758" width="3.85546875" style="566" customWidth="1"/>
    <col min="9759" max="9983" width="9" style="566"/>
    <col min="9984" max="9985" width="5.140625" style="566" customWidth="1"/>
    <col min="9986" max="9986" width="7.42578125" style="566" customWidth="1"/>
    <col min="9987" max="9988" width="5.140625" style="566" customWidth="1"/>
    <col min="9989" max="9989" width="8.28515625" style="566" customWidth="1"/>
    <col min="9990" max="9990" width="4.42578125" style="566" customWidth="1"/>
    <col min="9991" max="9991" width="3.42578125" style="566" customWidth="1"/>
    <col min="9992" max="9992" width="6.7109375" style="566" customWidth="1"/>
    <col min="9993" max="9993" width="5" style="566" customWidth="1"/>
    <col min="9994" max="9994" width="5.140625" style="566" customWidth="1"/>
    <col min="9995" max="9995" width="5.42578125" style="566" customWidth="1"/>
    <col min="9996" max="9996" width="9.7109375" style="566" customWidth="1"/>
    <col min="9997" max="9998" width="7.5703125" style="566" customWidth="1"/>
    <col min="9999" max="9999" width="7.28515625" style="566" customWidth="1"/>
    <col min="10000" max="10000" width="3.140625" style="566" customWidth="1"/>
    <col min="10001" max="10002" width="3.42578125" style="566" customWidth="1"/>
    <col min="10003" max="10003" width="3.85546875" style="566" customWidth="1"/>
    <col min="10004" max="10004" width="3.42578125" style="566" customWidth="1"/>
    <col min="10005" max="10005" width="5.5703125" style="566" customWidth="1"/>
    <col min="10006" max="10006" width="5.42578125" style="566" customWidth="1"/>
    <col min="10007" max="10007" width="6.42578125" style="566" customWidth="1"/>
    <col min="10008" max="10008" width="5.7109375" style="566" customWidth="1"/>
    <col min="10009" max="10009" width="5.5703125" style="566" customWidth="1"/>
    <col min="10010" max="10010" width="6.5703125" style="566" customWidth="1"/>
    <col min="10011" max="10011" width="4.85546875" style="566" customWidth="1"/>
    <col min="10012" max="10012" width="12.42578125" style="566" customWidth="1"/>
    <col min="10013" max="10013" width="5" style="566" customWidth="1"/>
    <col min="10014" max="10014" width="3.85546875" style="566" customWidth="1"/>
    <col min="10015" max="10239" width="9" style="566"/>
    <col min="10240" max="10241" width="5.140625" style="566" customWidth="1"/>
    <col min="10242" max="10242" width="7.42578125" style="566" customWidth="1"/>
    <col min="10243" max="10244" width="5.140625" style="566" customWidth="1"/>
    <col min="10245" max="10245" width="8.28515625" style="566" customWidth="1"/>
    <col min="10246" max="10246" width="4.42578125" style="566" customWidth="1"/>
    <col min="10247" max="10247" width="3.42578125" style="566" customWidth="1"/>
    <col min="10248" max="10248" width="6.7109375" style="566" customWidth="1"/>
    <col min="10249" max="10249" width="5" style="566" customWidth="1"/>
    <col min="10250" max="10250" width="5.140625" style="566" customWidth="1"/>
    <col min="10251" max="10251" width="5.42578125" style="566" customWidth="1"/>
    <col min="10252" max="10252" width="9.7109375" style="566" customWidth="1"/>
    <col min="10253" max="10254" width="7.5703125" style="566" customWidth="1"/>
    <col min="10255" max="10255" width="7.28515625" style="566" customWidth="1"/>
    <col min="10256" max="10256" width="3.140625" style="566" customWidth="1"/>
    <col min="10257" max="10258" width="3.42578125" style="566" customWidth="1"/>
    <col min="10259" max="10259" width="3.85546875" style="566" customWidth="1"/>
    <col min="10260" max="10260" width="3.42578125" style="566" customWidth="1"/>
    <col min="10261" max="10261" width="5.5703125" style="566" customWidth="1"/>
    <col min="10262" max="10262" width="5.42578125" style="566" customWidth="1"/>
    <col min="10263" max="10263" width="6.42578125" style="566" customWidth="1"/>
    <col min="10264" max="10264" width="5.7109375" style="566" customWidth="1"/>
    <col min="10265" max="10265" width="5.5703125" style="566" customWidth="1"/>
    <col min="10266" max="10266" width="6.5703125" style="566" customWidth="1"/>
    <col min="10267" max="10267" width="4.85546875" style="566" customWidth="1"/>
    <col min="10268" max="10268" width="12.42578125" style="566" customWidth="1"/>
    <col min="10269" max="10269" width="5" style="566" customWidth="1"/>
    <col min="10270" max="10270" width="3.85546875" style="566" customWidth="1"/>
    <col min="10271" max="10495" width="9" style="566"/>
    <col min="10496" max="10497" width="5.140625" style="566" customWidth="1"/>
    <col min="10498" max="10498" width="7.42578125" style="566" customWidth="1"/>
    <col min="10499" max="10500" width="5.140625" style="566" customWidth="1"/>
    <col min="10501" max="10501" width="8.28515625" style="566" customWidth="1"/>
    <col min="10502" max="10502" width="4.42578125" style="566" customWidth="1"/>
    <col min="10503" max="10503" width="3.42578125" style="566" customWidth="1"/>
    <col min="10504" max="10504" width="6.7109375" style="566" customWidth="1"/>
    <col min="10505" max="10505" width="5" style="566" customWidth="1"/>
    <col min="10506" max="10506" width="5.140625" style="566" customWidth="1"/>
    <col min="10507" max="10507" width="5.42578125" style="566" customWidth="1"/>
    <col min="10508" max="10508" width="9.7109375" style="566" customWidth="1"/>
    <col min="10509" max="10510" width="7.5703125" style="566" customWidth="1"/>
    <col min="10511" max="10511" width="7.28515625" style="566" customWidth="1"/>
    <col min="10512" max="10512" width="3.140625" style="566" customWidth="1"/>
    <col min="10513" max="10514" width="3.42578125" style="566" customWidth="1"/>
    <col min="10515" max="10515" width="3.85546875" style="566" customWidth="1"/>
    <col min="10516" max="10516" width="3.42578125" style="566" customWidth="1"/>
    <col min="10517" max="10517" width="5.5703125" style="566" customWidth="1"/>
    <col min="10518" max="10518" width="5.42578125" style="566" customWidth="1"/>
    <col min="10519" max="10519" width="6.42578125" style="566" customWidth="1"/>
    <col min="10520" max="10520" width="5.7109375" style="566" customWidth="1"/>
    <col min="10521" max="10521" width="5.5703125" style="566" customWidth="1"/>
    <col min="10522" max="10522" width="6.5703125" style="566" customWidth="1"/>
    <col min="10523" max="10523" width="4.85546875" style="566" customWidth="1"/>
    <col min="10524" max="10524" width="12.42578125" style="566" customWidth="1"/>
    <col min="10525" max="10525" width="5" style="566" customWidth="1"/>
    <col min="10526" max="10526" width="3.85546875" style="566" customWidth="1"/>
    <col min="10527" max="10751" width="9" style="566"/>
    <col min="10752" max="10753" width="5.140625" style="566" customWidth="1"/>
    <col min="10754" max="10754" width="7.42578125" style="566" customWidth="1"/>
    <col min="10755" max="10756" width="5.140625" style="566" customWidth="1"/>
    <col min="10757" max="10757" width="8.28515625" style="566" customWidth="1"/>
    <col min="10758" max="10758" width="4.42578125" style="566" customWidth="1"/>
    <col min="10759" max="10759" width="3.42578125" style="566" customWidth="1"/>
    <col min="10760" max="10760" width="6.7109375" style="566" customWidth="1"/>
    <col min="10761" max="10761" width="5" style="566" customWidth="1"/>
    <col min="10762" max="10762" width="5.140625" style="566" customWidth="1"/>
    <col min="10763" max="10763" width="5.42578125" style="566" customWidth="1"/>
    <col min="10764" max="10764" width="9.7109375" style="566" customWidth="1"/>
    <col min="10765" max="10766" width="7.5703125" style="566" customWidth="1"/>
    <col min="10767" max="10767" width="7.28515625" style="566" customWidth="1"/>
    <col min="10768" max="10768" width="3.140625" style="566" customWidth="1"/>
    <col min="10769" max="10770" width="3.42578125" style="566" customWidth="1"/>
    <col min="10771" max="10771" width="3.85546875" style="566" customWidth="1"/>
    <col min="10772" max="10772" width="3.42578125" style="566" customWidth="1"/>
    <col min="10773" max="10773" width="5.5703125" style="566" customWidth="1"/>
    <col min="10774" max="10774" width="5.42578125" style="566" customWidth="1"/>
    <col min="10775" max="10775" width="6.42578125" style="566" customWidth="1"/>
    <col min="10776" max="10776" width="5.7109375" style="566" customWidth="1"/>
    <col min="10777" max="10777" width="5.5703125" style="566" customWidth="1"/>
    <col min="10778" max="10778" width="6.5703125" style="566" customWidth="1"/>
    <col min="10779" max="10779" width="4.85546875" style="566" customWidth="1"/>
    <col min="10780" max="10780" width="12.42578125" style="566" customWidth="1"/>
    <col min="10781" max="10781" width="5" style="566" customWidth="1"/>
    <col min="10782" max="10782" width="3.85546875" style="566" customWidth="1"/>
    <col min="10783" max="11007" width="9" style="566"/>
    <col min="11008" max="11009" width="5.140625" style="566" customWidth="1"/>
    <col min="11010" max="11010" width="7.42578125" style="566" customWidth="1"/>
    <col min="11011" max="11012" width="5.140625" style="566" customWidth="1"/>
    <col min="11013" max="11013" width="8.28515625" style="566" customWidth="1"/>
    <col min="11014" max="11014" width="4.42578125" style="566" customWidth="1"/>
    <col min="11015" max="11015" width="3.42578125" style="566" customWidth="1"/>
    <col min="11016" max="11016" width="6.7109375" style="566" customWidth="1"/>
    <col min="11017" max="11017" width="5" style="566" customWidth="1"/>
    <col min="11018" max="11018" width="5.140625" style="566" customWidth="1"/>
    <col min="11019" max="11019" width="5.42578125" style="566" customWidth="1"/>
    <col min="11020" max="11020" width="9.7109375" style="566" customWidth="1"/>
    <col min="11021" max="11022" width="7.5703125" style="566" customWidth="1"/>
    <col min="11023" max="11023" width="7.28515625" style="566" customWidth="1"/>
    <col min="11024" max="11024" width="3.140625" style="566" customWidth="1"/>
    <col min="11025" max="11026" width="3.42578125" style="566" customWidth="1"/>
    <col min="11027" max="11027" width="3.85546875" style="566" customWidth="1"/>
    <col min="11028" max="11028" width="3.42578125" style="566" customWidth="1"/>
    <col min="11029" max="11029" width="5.5703125" style="566" customWidth="1"/>
    <col min="11030" max="11030" width="5.42578125" style="566" customWidth="1"/>
    <col min="11031" max="11031" width="6.42578125" style="566" customWidth="1"/>
    <col min="11032" max="11032" width="5.7109375" style="566" customWidth="1"/>
    <col min="11033" max="11033" width="5.5703125" style="566" customWidth="1"/>
    <col min="11034" max="11034" width="6.5703125" style="566" customWidth="1"/>
    <col min="11035" max="11035" width="4.85546875" style="566" customWidth="1"/>
    <col min="11036" max="11036" width="12.42578125" style="566" customWidth="1"/>
    <col min="11037" max="11037" width="5" style="566" customWidth="1"/>
    <col min="11038" max="11038" width="3.85546875" style="566" customWidth="1"/>
    <col min="11039" max="11263" width="9" style="566"/>
    <col min="11264" max="11265" width="5.140625" style="566" customWidth="1"/>
    <col min="11266" max="11266" width="7.42578125" style="566" customWidth="1"/>
    <col min="11267" max="11268" width="5.140625" style="566" customWidth="1"/>
    <col min="11269" max="11269" width="8.28515625" style="566" customWidth="1"/>
    <col min="11270" max="11270" width="4.42578125" style="566" customWidth="1"/>
    <col min="11271" max="11271" width="3.42578125" style="566" customWidth="1"/>
    <col min="11272" max="11272" width="6.7109375" style="566" customWidth="1"/>
    <col min="11273" max="11273" width="5" style="566" customWidth="1"/>
    <col min="11274" max="11274" width="5.140625" style="566" customWidth="1"/>
    <col min="11275" max="11275" width="5.42578125" style="566" customWidth="1"/>
    <col min="11276" max="11276" width="9.7109375" style="566" customWidth="1"/>
    <col min="11277" max="11278" width="7.5703125" style="566" customWidth="1"/>
    <col min="11279" max="11279" width="7.28515625" style="566" customWidth="1"/>
    <col min="11280" max="11280" width="3.140625" style="566" customWidth="1"/>
    <col min="11281" max="11282" width="3.42578125" style="566" customWidth="1"/>
    <col min="11283" max="11283" width="3.85546875" style="566" customWidth="1"/>
    <col min="11284" max="11284" width="3.42578125" style="566" customWidth="1"/>
    <col min="11285" max="11285" width="5.5703125" style="566" customWidth="1"/>
    <col min="11286" max="11286" width="5.42578125" style="566" customWidth="1"/>
    <col min="11287" max="11287" width="6.42578125" style="566" customWidth="1"/>
    <col min="11288" max="11288" width="5.7109375" style="566" customWidth="1"/>
    <col min="11289" max="11289" width="5.5703125" style="566" customWidth="1"/>
    <col min="11290" max="11290" width="6.5703125" style="566" customWidth="1"/>
    <col min="11291" max="11291" width="4.85546875" style="566" customWidth="1"/>
    <col min="11292" max="11292" width="12.42578125" style="566" customWidth="1"/>
    <col min="11293" max="11293" width="5" style="566" customWidth="1"/>
    <col min="11294" max="11294" width="3.85546875" style="566" customWidth="1"/>
    <col min="11295" max="11519" width="9" style="566"/>
    <col min="11520" max="11521" width="5.140625" style="566" customWidth="1"/>
    <col min="11522" max="11522" width="7.42578125" style="566" customWidth="1"/>
    <col min="11523" max="11524" width="5.140625" style="566" customWidth="1"/>
    <col min="11525" max="11525" width="8.28515625" style="566" customWidth="1"/>
    <col min="11526" max="11526" width="4.42578125" style="566" customWidth="1"/>
    <col min="11527" max="11527" width="3.42578125" style="566" customWidth="1"/>
    <col min="11528" max="11528" width="6.7109375" style="566" customWidth="1"/>
    <col min="11529" max="11529" width="5" style="566" customWidth="1"/>
    <col min="11530" max="11530" width="5.140625" style="566" customWidth="1"/>
    <col min="11531" max="11531" width="5.42578125" style="566" customWidth="1"/>
    <col min="11532" max="11532" width="9.7109375" style="566" customWidth="1"/>
    <col min="11533" max="11534" width="7.5703125" style="566" customWidth="1"/>
    <col min="11535" max="11535" width="7.28515625" style="566" customWidth="1"/>
    <col min="11536" max="11536" width="3.140625" style="566" customWidth="1"/>
    <col min="11537" max="11538" width="3.42578125" style="566" customWidth="1"/>
    <col min="11539" max="11539" width="3.85546875" style="566" customWidth="1"/>
    <col min="11540" max="11540" width="3.42578125" style="566" customWidth="1"/>
    <col min="11541" max="11541" width="5.5703125" style="566" customWidth="1"/>
    <col min="11542" max="11542" width="5.42578125" style="566" customWidth="1"/>
    <col min="11543" max="11543" width="6.42578125" style="566" customWidth="1"/>
    <col min="11544" max="11544" width="5.7109375" style="566" customWidth="1"/>
    <col min="11545" max="11545" width="5.5703125" style="566" customWidth="1"/>
    <col min="11546" max="11546" width="6.5703125" style="566" customWidth="1"/>
    <col min="11547" max="11547" width="4.85546875" style="566" customWidth="1"/>
    <col min="11548" max="11548" width="12.42578125" style="566" customWidth="1"/>
    <col min="11549" max="11549" width="5" style="566" customWidth="1"/>
    <col min="11550" max="11550" width="3.85546875" style="566" customWidth="1"/>
    <col min="11551" max="11775" width="9" style="566"/>
    <col min="11776" max="11777" width="5.140625" style="566" customWidth="1"/>
    <col min="11778" max="11778" width="7.42578125" style="566" customWidth="1"/>
    <col min="11779" max="11780" width="5.140625" style="566" customWidth="1"/>
    <col min="11781" max="11781" width="8.28515625" style="566" customWidth="1"/>
    <col min="11782" max="11782" width="4.42578125" style="566" customWidth="1"/>
    <col min="11783" max="11783" width="3.42578125" style="566" customWidth="1"/>
    <col min="11784" max="11784" width="6.7109375" style="566" customWidth="1"/>
    <col min="11785" max="11785" width="5" style="566" customWidth="1"/>
    <col min="11786" max="11786" width="5.140625" style="566" customWidth="1"/>
    <col min="11787" max="11787" width="5.42578125" style="566" customWidth="1"/>
    <col min="11788" max="11788" width="9.7109375" style="566" customWidth="1"/>
    <col min="11789" max="11790" width="7.5703125" style="566" customWidth="1"/>
    <col min="11791" max="11791" width="7.28515625" style="566" customWidth="1"/>
    <col min="11792" max="11792" width="3.140625" style="566" customWidth="1"/>
    <col min="11793" max="11794" width="3.42578125" style="566" customWidth="1"/>
    <col min="11795" max="11795" width="3.85546875" style="566" customWidth="1"/>
    <col min="11796" max="11796" width="3.42578125" style="566" customWidth="1"/>
    <col min="11797" max="11797" width="5.5703125" style="566" customWidth="1"/>
    <col min="11798" max="11798" width="5.42578125" style="566" customWidth="1"/>
    <col min="11799" max="11799" width="6.42578125" style="566" customWidth="1"/>
    <col min="11800" max="11800" width="5.7109375" style="566" customWidth="1"/>
    <col min="11801" max="11801" width="5.5703125" style="566" customWidth="1"/>
    <col min="11802" max="11802" width="6.5703125" style="566" customWidth="1"/>
    <col min="11803" max="11803" width="4.85546875" style="566" customWidth="1"/>
    <col min="11804" max="11804" width="12.42578125" style="566" customWidth="1"/>
    <col min="11805" max="11805" width="5" style="566" customWidth="1"/>
    <col min="11806" max="11806" width="3.85546875" style="566" customWidth="1"/>
    <col min="11807" max="12031" width="9" style="566"/>
    <col min="12032" max="12033" width="5.140625" style="566" customWidth="1"/>
    <col min="12034" max="12034" width="7.42578125" style="566" customWidth="1"/>
    <col min="12035" max="12036" width="5.140625" style="566" customWidth="1"/>
    <col min="12037" max="12037" width="8.28515625" style="566" customWidth="1"/>
    <col min="12038" max="12038" width="4.42578125" style="566" customWidth="1"/>
    <col min="12039" max="12039" width="3.42578125" style="566" customWidth="1"/>
    <col min="12040" max="12040" width="6.7109375" style="566" customWidth="1"/>
    <col min="12041" max="12041" width="5" style="566" customWidth="1"/>
    <col min="12042" max="12042" width="5.140625" style="566" customWidth="1"/>
    <col min="12043" max="12043" width="5.42578125" style="566" customWidth="1"/>
    <col min="12044" max="12044" width="9.7109375" style="566" customWidth="1"/>
    <col min="12045" max="12046" width="7.5703125" style="566" customWidth="1"/>
    <col min="12047" max="12047" width="7.28515625" style="566" customWidth="1"/>
    <col min="12048" max="12048" width="3.140625" style="566" customWidth="1"/>
    <col min="12049" max="12050" width="3.42578125" style="566" customWidth="1"/>
    <col min="12051" max="12051" width="3.85546875" style="566" customWidth="1"/>
    <col min="12052" max="12052" width="3.42578125" style="566" customWidth="1"/>
    <col min="12053" max="12053" width="5.5703125" style="566" customWidth="1"/>
    <col min="12054" max="12054" width="5.42578125" style="566" customWidth="1"/>
    <col min="12055" max="12055" width="6.42578125" style="566" customWidth="1"/>
    <col min="12056" max="12056" width="5.7109375" style="566" customWidth="1"/>
    <col min="12057" max="12057" width="5.5703125" style="566" customWidth="1"/>
    <col min="12058" max="12058" width="6.5703125" style="566" customWidth="1"/>
    <col min="12059" max="12059" width="4.85546875" style="566" customWidth="1"/>
    <col min="12060" max="12060" width="12.42578125" style="566" customWidth="1"/>
    <col min="12061" max="12061" width="5" style="566" customWidth="1"/>
    <col min="12062" max="12062" width="3.85546875" style="566" customWidth="1"/>
    <col min="12063" max="12287" width="9" style="566"/>
    <col min="12288" max="12289" width="5.140625" style="566" customWidth="1"/>
    <col min="12290" max="12290" width="7.42578125" style="566" customWidth="1"/>
    <col min="12291" max="12292" width="5.140625" style="566" customWidth="1"/>
    <col min="12293" max="12293" width="8.28515625" style="566" customWidth="1"/>
    <col min="12294" max="12294" width="4.42578125" style="566" customWidth="1"/>
    <col min="12295" max="12295" width="3.42578125" style="566" customWidth="1"/>
    <col min="12296" max="12296" width="6.7109375" style="566" customWidth="1"/>
    <col min="12297" max="12297" width="5" style="566" customWidth="1"/>
    <col min="12298" max="12298" width="5.140625" style="566" customWidth="1"/>
    <col min="12299" max="12299" width="5.42578125" style="566" customWidth="1"/>
    <col min="12300" max="12300" width="9.7109375" style="566" customWidth="1"/>
    <col min="12301" max="12302" width="7.5703125" style="566" customWidth="1"/>
    <col min="12303" max="12303" width="7.28515625" style="566" customWidth="1"/>
    <col min="12304" max="12304" width="3.140625" style="566" customWidth="1"/>
    <col min="12305" max="12306" width="3.42578125" style="566" customWidth="1"/>
    <col min="12307" max="12307" width="3.85546875" style="566" customWidth="1"/>
    <col min="12308" max="12308" width="3.42578125" style="566" customWidth="1"/>
    <col min="12309" max="12309" width="5.5703125" style="566" customWidth="1"/>
    <col min="12310" max="12310" width="5.42578125" style="566" customWidth="1"/>
    <col min="12311" max="12311" width="6.42578125" style="566" customWidth="1"/>
    <col min="12312" max="12312" width="5.7109375" style="566" customWidth="1"/>
    <col min="12313" max="12313" width="5.5703125" style="566" customWidth="1"/>
    <col min="12314" max="12314" width="6.5703125" style="566" customWidth="1"/>
    <col min="12315" max="12315" width="4.85546875" style="566" customWidth="1"/>
    <col min="12316" max="12316" width="12.42578125" style="566" customWidth="1"/>
    <col min="12317" max="12317" width="5" style="566" customWidth="1"/>
    <col min="12318" max="12318" width="3.85546875" style="566" customWidth="1"/>
    <col min="12319" max="12543" width="9" style="566"/>
    <col min="12544" max="12545" width="5.140625" style="566" customWidth="1"/>
    <col min="12546" max="12546" width="7.42578125" style="566" customWidth="1"/>
    <col min="12547" max="12548" width="5.140625" style="566" customWidth="1"/>
    <col min="12549" max="12549" width="8.28515625" style="566" customWidth="1"/>
    <col min="12550" max="12550" width="4.42578125" style="566" customWidth="1"/>
    <col min="12551" max="12551" width="3.42578125" style="566" customWidth="1"/>
    <col min="12552" max="12552" width="6.7109375" style="566" customWidth="1"/>
    <col min="12553" max="12553" width="5" style="566" customWidth="1"/>
    <col min="12554" max="12554" width="5.140625" style="566" customWidth="1"/>
    <col min="12555" max="12555" width="5.42578125" style="566" customWidth="1"/>
    <col min="12556" max="12556" width="9.7109375" style="566" customWidth="1"/>
    <col min="12557" max="12558" width="7.5703125" style="566" customWidth="1"/>
    <col min="12559" max="12559" width="7.28515625" style="566" customWidth="1"/>
    <col min="12560" max="12560" width="3.140625" style="566" customWidth="1"/>
    <col min="12561" max="12562" width="3.42578125" style="566" customWidth="1"/>
    <col min="12563" max="12563" width="3.85546875" style="566" customWidth="1"/>
    <col min="12564" max="12564" width="3.42578125" style="566" customWidth="1"/>
    <col min="12565" max="12565" width="5.5703125" style="566" customWidth="1"/>
    <col min="12566" max="12566" width="5.42578125" style="566" customWidth="1"/>
    <col min="12567" max="12567" width="6.42578125" style="566" customWidth="1"/>
    <col min="12568" max="12568" width="5.7109375" style="566" customWidth="1"/>
    <col min="12569" max="12569" width="5.5703125" style="566" customWidth="1"/>
    <col min="12570" max="12570" width="6.5703125" style="566" customWidth="1"/>
    <col min="12571" max="12571" width="4.85546875" style="566" customWidth="1"/>
    <col min="12572" max="12572" width="12.42578125" style="566" customWidth="1"/>
    <col min="12573" max="12573" width="5" style="566" customWidth="1"/>
    <col min="12574" max="12574" width="3.85546875" style="566" customWidth="1"/>
    <col min="12575" max="12799" width="9" style="566"/>
    <col min="12800" max="12801" width="5.140625" style="566" customWidth="1"/>
    <col min="12802" max="12802" width="7.42578125" style="566" customWidth="1"/>
    <col min="12803" max="12804" width="5.140625" style="566" customWidth="1"/>
    <col min="12805" max="12805" width="8.28515625" style="566" customWidth="1"/>
    <col min="12806" max="12806" width="4.42578125" style="566" customWidth="1"/>
    <col min="12807" max="12807" width="3.42578125" style="566" customWidth="1"/>
    <col min="12808" max="12808" width="6.7109375" style="566" customWidth="1"/>
    <col min="12809" max="12809" width="5" style="566" customWidth="1"/>
    <col min="12810" max="12810" width="5.140625" style="566" customWidth="1"/>
    <col min="12811" max="12811" width="5.42578125" style="566" customWidth="1"/>
    <col min="12812" max="12812" width="9.7109375" style="566" customWidth="1"/>
    <col min="12813" max="12814" width="7.5703125" style="566" customWidth="1"/>
    <col min="12815" max="12815" width="7.28515625" style="566" customWidth="1"/>
    <col min="12816" max="12816" width="3.140625" style="566" customWidth="1"/>
    <col min="12817" max="12818" width="3.42578125" style="566" customWidth="1"/>
    <col min="12819" max="12819" width="3.85546875" style="566" customWidth="1"/>
    <col min="12820" max="12820" width="3.42578125" style="566" customWidth="1"/>
    <col min="12821" max="12821" width="5.5703125" style="566" customWidth="1"/>
    <col min="12822" max="12822" width="5.42578125" style="566" customWidth="1"/>
    <col min="12823" max="12823" width="6.42578125" style="566" customWidth="1"/>
    <col min="12824" max="12824" width="5.7109375" style="566" customWidth="1"/>
    <col min="12825" max="12825" width="5.5703125" style="566" customWidth="1"/>
    <col min="12826" max="12826" width="6.5703125" style="566" customWidth="1"/>
    <col min="12827" max="12827" width="4.85546875" style="566" customWidth="1"/>
    <col min="12828" max="12828" width="12.42578125" style="566" customWidth="1"/>
    <col min="12829" max="12829" width="5" style="566" customWidth="1"/>
    <col min="12830" max="12830" width="3.85546875" style="566" customWidth="1"/>
    <col min="12831" max="13055" width="9" style="566"/>
    <col min="13056" max="13057" width="5.140625" style="566" customWidth="1"/>
    <col min="13058" max="13058" width="7.42578125" style="566" customWidth="1"/>
    <col min="13059" max="13060" width="5.140625" style="566" customWidth="1"/>
    <col min="13061" max="13061" width="8.28515625" style="566" customWidth="1"/>
    <col min="13062" max="13062" width="4.42578125" style="566" customWidth="1"/>
    <col min="13063" max="13063" width="3.42578125" style="566" customWidth="1"/>
    <col min="13064" max="13064" width="6.7109375" style="566" customWidth="1"/>
    <col min="13065" max="13065" width="5" style="566" customWidth="1"/>
    <col min="13066" max="13066" width="5.140625" style="566" customWidth="1"/>
    <col min="13067" max="13067" width="5.42578125" style="566" customWidth="1"/>
    <col min="13068" max="13068" width="9.7109375" style="566" customWidth="1"/>
    <col min="13069" max="13070" width="7.5703125" style="566" customWidth="1"/>
    <col min="13071" max="13071" width="7.28515625" style="566" customWidth="1"/>
    <col min="13072" max="13072" width="3.140625" style="566" customWidth="1"/>
    <col min="13073" max="13074" width="3.42578125" style="566" customWidth="1"/>
    <col min="13075" max="13075" width="3.85546875" style="566" customWidth="1"/>
    <col min="13076" max="13076" width="3.42578125" style="566" customWidth="1"/>
    <col min="13077" max="13077" width="5.5703125" style="566" customWidth="1"/>
    <col min="13078" max="13078" width="5.42578125" style="566" customWidth="1"/>
    <col min="13079" max="13079" width="6.42578125" style="566" customWidth="1"/>
    <col min="13080" max="13080" width="5.7109375" style="566" customWidth="1"/>
    <col min="13081" max="13081" width="5.5703125" style="566" customWidth="1"/>
    <col min="13082" max="13082" width="6.5703125" style="566" customWidth="1"/>
    <col min="13083" max="13083" width="4.85546875" style="566" customWidth="1"/>
    <col min="13084" max="13084" width="12.42578125" style="566" customWidth="1"/>
    <col min="13085" max="13085" width="5" style="566" customWidth="1"/>
    <col min="13086" max="13086" width="3.85546875" style="566" customWidth="1"/>
    <col min="13087" max="13311" width="9" style="566"/>
    <col min="13312" max="13313" width="5.140625" style="566" customWidth="1"/>
    <col min="13314" max="13314" width="7.42578125" style="566" customWidth="1"/>
    <col min="13315" max="13316" width="5.140625" style="566" customWidth="1"/>
    <col min="13317" max="13317" width="8.28515625" style="566" customWidth="1"/>
    <col min="13318" max="13318" width="4.42578125" style="566" customWidth="1"/>
    <col min="13319" max="13319" width="3.42578125" style="566" customWidth="1"/>
    <col min="13320" max="13320" width="6.7109375" style="566" customWidth="1"/>
    <col min="13321" max="13321" width="5" style="566" customWidth="1"/>
    <col min="13322" max="13322" width="5.140625" style="566" customWidth="1"/>
    <col min="13323" max="13323" width="5.42578125" style="566" customWidth="1"/>
    <col min="13324" max="13324" width="9.7109375" style="566" customWidth="1"/>
    <col min="13325" max="13326" width="7.5703125" style="566" customWidth="1"/>
    <col min="13327" max="13327" width="7.28515625" style="566" customWidth="1"/>
    <col min="13328" max="13328" width="3.140625" style="566" customWidth="1"/>
    <col min="13329" max="13330" width="3.42578125" style="566" customWidth="1"/>
    <col min="13331" max="13331" width="3.85546875" style="566" customWidth="1"/>
    <col min="13332" max="13332" width="3.42578125" style="566" customWidth="1"/>
    <col min="13333" max="13333" width="5.5703125" style="566" customWidth="1"/>
    <col min="13334" max="13334" width="5.42578125" style="566" customWidth="1"/>
    <col min="13335" max="13335" width="6.42578125" style="566" customWidth="1"/>
    <col min="13336" max="13336" width="5.7109375" style="566" customWidth="1"/>
    <col min="13337" max="13337" width="5.5703125" style="566" customWidth="1"/>
    <col min="13338" max="13338" width="6.5703125" style="566" customWidth="1"/>
    <col min="13339" max="13339" width="4.85546875" style="566" customWidth="1"/>
    <col min="13340" max="13340" width="12.42578125" style="566" customWidth="1"/>
    <col min="13341" max="13341" width="5" style="566" customWidth="1"/>
    <col min="13342" max="13342" width="3.85546875" style="566" customWidth="1"/>
    <col min="13343" max="13567" width="9" style="566"/>
    <col min="13568" max="13569" width="5.140625" style="566" customWidth="1"/>
    <col min="13570" max="13570" width="7.42578125" style="566" customWidth="1"/>
    <col min="13571" max="13572" width="5.140625" style="566" customWidth="1"/>
    <col min="13573" max="13573" width="8.28515625" style="566" customWidth="1"/>
    <col min="13574" max="13574" width="4.42578125" style="566" customWidth="1"/>
    <col min="13575" max="13575" width="3.42578125" style="566" customWidth="1"/>
    <col min="13576" max="13576" width="6.7109375" style="566" customWidth="1"/>
    <col min="13577" max="13577" width="5" style="566" customWidth="1"/>
    <col min="13578" max="13578" width="5.140625" style="566" customWidth="1"/>
    <col min="13579" max="13579" width="5.42578125" style="566" customWidth="1"/>
    <col min="13580" max="13580" width="9.7109375" style="566" customWidth="1"/>
    <col min="13581" max="13582" width="7.5703125" style="566" customWidth="1"/>
    <col min="13583" max="13583" width="7.28515625" style="566" customWidth="1"/>
    <col min="13584" max="13584" width="3.140625" style="566" customWidth="1"/>
    <col min="13585" max="13586" width="3.42578125" style="566" customWidth="1"/>
    <col min="13587" max="13587" width="3.85546875" style="566" customWidth="1"/>
    <col min="13588" max="13588" width="3.42578125" style="566" customWidth="1"/>
    <col min="13589" max="13589" width="5.5703125" style="566" customWidth="1"/>
    <col min="13590" max="13590" width="5.42578125" style="566" customWidth="1"/>
    <col min="13591" max="13591" width="6.42578125" style="566" customWidth="1"/>
    <col min="13592" max="13592" width="5.7109375" style="566" customWidth="1"/>
    <col min="13593" max="13593" width="5.5703125" style="566" customWidth="1"/>
    <col min="13594" max="13594" width="6.5703125" style="566" customWidth="1"/>
    <col min="13595" max="13595" width="4.85546875" style="566" customWidth="1"/>
    <col min="13596" max="13596" width="12.42578125" style="566" customWidth="1"/>
    <col min="13597" max="13597" width="5" style="566" customWidth="1"/>
    <col min="13598" max="13598" width="3.85546875" style="566" customWidth="1"/>
    <col min="13599" max="13823" width="9" style="566"/>
    <col min="13824" max="13825" width="5.140625" style="566" customWidth="1"/>
    <col min="13826" max="13826" width="7.42578125" style="566" customWidth="1"/>
    <col min="13827" max="13828" width="5.140625" style="566" customWidth="1"/>
    <col min="13829" max="13829" width="8.28515625" style="566" customWidth="1"/>
    <col min="13830" max="13830" width="4.42578125" style="566" customWidth="1"/>
    <col min="13831" max="13831" width="3.42578125" style="566" customWidth="1"/>
    <col min="13832" max="13832" width="6.7109375" style="566" customWidth="1"/>
    <col min="13833" max="13833" width="5" style="566" customWidth="1"/>
    <col min="13834" max="13834" width="5.140625" style="566" customWidth="1"/>
    <col min="13835" max="13835" width="5.42578125" style="566" customWidth="1"/>
    <col min="13836" max="13836" width="9.7109375" style="566" customWidth="1"/>
    <col min="13837" max="13838" width="7.5703125" style="566" customWidth="1"/>
    <col min="13839" max="13839" width="7.28515625" style="566" customWidth="1"/>
    <col min="13840" max="13840" width="3.140625" style="566" customWidth="1"/>
    <col min="13841" max="13842" width="3.42578125" style="566" customWidth="1"/>
    <col min="13843" max="13843" width="3.85546875" style="566" customWidth="1"/>
    <col min="13844" max="13844" width="3.42578125" style="566" customWidth="1"/>
    <col min="13845" max="13845" width="5.5703125" style="566" customWidth="1"/>
    <col min="13846" max="13846" width="5.42578125" style="566" customWidth="1"/>
    <col min="13847" max="13847" width="6.42578125" style="566" customWidth="1"/>
    <col min="13848" max="13848" width="5.7109375" style="566" customWidth="1"/>
    <col min="13849" max="13849" width="5.5703125" style="566" customWidth="1"/>
    <col min="13850" max="13850" width="6.5703125" style="566" customWidth="1"/>
    <col min="13851" max="13851" width="4.85546875" style="566" customWidth="1"/>
    <col min="13852" max="13852" width="12.42578125" style="566" customWidth="1"/>
    <col min="13853" max="13853" width="5" style="566" customWidth="1"/>
    <col min="13854" max="13854" width="3.85546875" style="566" customWidth="1"/>
    <col min="13855" max="14079" width="9" style="566"/>
    <col min="14080" max="14081" width="5.140625" style="566" customWidth="1"/>
    <col min="14082" max="14082" width="7.42578125" style="566" customWidth="1"/>
    <col min="14083" max="14084" width="5.140625" style="566" customWidth="1"/>
    <col min="14085" max="14085" width="8.28515625" style="566" customWidth="1"/>
    <col min="14086" max="14086" width="4.42578125" style="566" customWidth="1"/>
    <col min="14087" max="14087" width="3.42578125" style="566" customWidth="1"/>
    <col min="14088" max="14088" width="6.7109375" style="566" customWidth="1"/>
    <col min="14089" max="14089" width="5" style="566" customWidth="1"/>
    <col min="14090" max="14090" width="5.140625" style="566" customWidth="1"/>
    <col min="14091" max="14091" width="5.42578125" style="566" customWidth="1"/>
    <col min="14092" max="14092" width="9.7109375" style="566" customWidth="1"/>
    <col min="14093" max="14094" width="7.5703125" style="566" customWidth="1"/>
    <col min="14095" max="14095" width="7.28515625" style="566" customWidth="1"/>
    <col min="14096" max="14096" width="3.140625" style="566" customWidth="1"/>
    <col min="14097" max="14098" width="3.42578125" style="566" customWidth="1"/>
    <col min="14099" max="14099" width="3.85546875" style="566" customWidth="1"/>
    <col min="14100" max="14100" width="3.42578125" style="566" customWidth="1"/>
    <col min="14101" max="14101" width="5.5703125" style="566" customWidth="1"/>
    <col min="14102" max="14102" width="5.42578125" style="566" customWidth="1"/>
    <col min="14103" max="14103" width="6.42578125" style="566" customWidth="1"/>
    <col min="14104" max="14104" width="5.7109375" style="566" customWidth="1"/>
    <col min="14105" max="14105" width="5.5703125" style="566" customWidth="1"/>
    <col min="14106" max="14106" width="6.5703125" style="566" customWidth="1"/>
    <col min="14107" max="14107" width="4.85546875" style="566" customWidth="1"/>
    <col min="14108" max="14108" width="12.42578125" style="566" customWidth="1"/>
    <col min="14109" max="14109" width="5" style="566" customWidth="1"/>
    <col min="14110" max="14110" width="3.85546875" style="566" customWidth="1"/>
    <col min="14111" max="14335" width="9" style="566"/>
    <col min="14336" max="14337" width="5.140625" style="566" customWidth="1"/>
    <col min="14338" max="14338" width="7.42578125" style="566" customWidth="1"/>
    <col min="14339" max="14340" width="5.140625" style="566" customWidth="1"/>
    <col min="14341" max="14341" width="8.28515625" style="566" customWidth="1"/>
    <col min="14342" max="14342" width="4.42578125" style="566" customWidth="1"/>
    <col min="14343" max="14343" width="3.42578125" style="566" customWidth="1"/>
    <col min="14344" max="14344" width="6.7109375" style="566" customWidth="1"/>
    <col min="14345" max="14345" width="5" style="566" customWidth="1"/>
    <col min="14346" max="14346" width="5.140625" style="566" customWidth="1"/>
    <col min="14347" max="14347" width="5.42578125" style="566" customWidth="1"/>
    <col min="14348" max="14348" width="9.7109375" style="566" customWidth="1"/>
    <col min="14349" max="14350" width="7.5703125" style="566" customWidth="1"/>
    <col min="14351" max="14351" width="7.28515625" style="566" customWidth="1"/>
    <col min="14352" max="14352" width="3.140625" style="566" customWidth="1"/>
    <col min="14353" max="14354" width="3.42578125" style="566" customWidth="1"/>
    <col min="14355" max="14355" width="3.85546875" style="566" customWidth="1"/>
    <col min="14356" max="14356" width="3.42578125" style="566" customWidth="1"/>
    <col min="14357" max="14357" width="5.5703125" style="566" customWidth="1"/>
    <col min="14358" max="14358" width="5.42578125" style="566" customWidth="1"/>
    <col min="14359" max="14359" width="6.42578125" style="566" customWidth="1"/>
    <col min="14360" max="14360" width="5.7109375" style="566" customWidth="1"/>
    <col min="14361" max="14361" width="5.5703125" style="566" customWidth="1"/>
    <col min="14362" max="14362" width="6.5703125" style="566" customWidth="1"/>
    <col min="14363" max="14363" width="4.85546875" style="566" customWidth="1"/>
    <col min="14364" max="14364" width="12.42578125" style="566" customWidth="1"/>
    <col min="14365" max="14365" width="5" style="566" customWidth="1"/>
    <col min="14366" max="14366" width="3.85546875" style="566" customWidth="1"/>
    <col min="14367" max="14591" width="9" style="566"/>
    <col min="14592" max="14593" width="5.140625" style="566" customWidth="1"/>
    <col min="14594" max="14594" width="7.42578125" style="566" customWidth="1"/>
    <col min="14595" max="14596" width="5.140625" style="566" customWidth="1"/>
    <col min="14597" max="14597" width="8.28515625" style="566" customWidth="1"/>
    <col min="14598" max="14598" width="4.42578125" style="566" customWidth="1"/>
    <col min="14599" max="14599" width="3.42578125" style="566" customWidth="1"/>
    <col min="14600" max="14600" width="6.7109375" style="566" customWidth="1"/>
    <col min="14601" max="14601" width="5" style="566" customWidth="1"/>
    <col min="14602" max="14602" width="5.140625" style="566" customWidth="1"/>
    <col min="14603" max="14603" width="5.42578125" style="566" customWidth="1"/>
    <col min="14604" max="14604" width="9.7109375" style="566" customWidth="1"/>
    <col min="14605" max="14606" width="7.5703125" style="566" customWidth="1"/>
    <col min="14607" max="14607" width="7.28515625" style="566" customWidth="1"/>
    <col min="14608" max="14608" width="3.140625" style="566" customWidth="1"/>
    <col min="14609" max="14610" width="3.42578125" style="566" customWidth="1"/>
    <col min="14611" max="14611" width="3.85546875" style="566" customWidth="1"/>
    <col min="14612" max="14612" width="3.42578125" style="566" customWidth="1"/>
    <col min="14613" max="14613" width="5.5703125" style="566" customWidth="1"/>
    <col min="14614" max="14614" width="5.42578125" style="566" customWidth="1"/>
    <col min="14615" max="14615" width="6.42578125" style="566" customWidth="1"/>
    <col min="14616" max="14616" width="5.7109375" style="566" customWidth="1"/>
    <col min="14617" max="14617" width="5.5703125" style="566" customWidth="1"/>
    <col min="14618" max="14618" width="6.5703125" style="566" customWidth="1"/>
    <col min="14619" max="14619" width="4.85546875" style="566" customWidth="1"/>
    <col min="14620" max="14620" width="12.42578125" style="566" customWidth="1"/>
    <col min="14621" max="14621" width="5" style="566" customWidth="1"/>
    <col min="14622" max="14622" width="3.85546875" style="566" customWidth="1"/>
    <col min="14623" max="14847" width="9" style="566"/>
    <col min="14848" max="14849" width="5.140625" style="566" customWidth="1"/>
    <col min="14850" max="14850" width="7.42578125" style="566" customWidth="1"/>
    <col min="14851" max="14852" width="5.140625" style="566" customWidth="1"/>
    <col min="14853" max="14853" width="8.28515625" style="566" customWidth="1"/>
    <col min="14854" max="14854" width="4.42578125" style="566" customWidth="1"/>
    <col min="14855" max="14855" width="3.42578125" style="566" customWidth="1"/>
    <col min="14856" max="14856" width="6.7109375" style="566" customWidth="1"/>
    <col min="14857" max="14857" width="5" style="566" customWidth="1"/>
    <col min="14858" max="14858" width="5.140625" style="566" customWidth="1"/>
    <col min="14859" max="14859" width="5.42578125" style="566" customWidth="1"/>
    <col min="14860" max="14860" width="9.7109375" style="566" customWidth="1"/>
    <col min="14861" max="14862" width="7.5703125" style="566" customWidth="1"/>
    <col min="14863" max="14863" width="7.28515625" style="566" customWidth="1"/>
    <col min="14864" max="14864" width="3.140625" style="566" customWidth="1"/>
    <col min="14865" max="14866" width="3.42578125" style="566" customWidth="1"/>
    <col min="14867" max="14867" width="3.85546875" style="566" customWidth="1"/>
    <col min="14868" max="14868" width="3.42578125" style="566" customWidth="1"/>
    <col min="14869" max="14869" width="5.5703125" style="566" customWidth="1"/>
    <col min="14870" max="14870" width="5.42578125" style="566" customWidth="1"/>
    <col min="14871" max="14871" width="6.42578125" style="566" customWidth="1"/>
    <col min="14872" max="14872" width="5.7109375" style="566" customWidth="1"/>
    <col min="14873" max="14873" width="5.5703125" style="566" customWidth="1"/>
    <col min="14874" max="14874" width="6.5703125" style="566" customWidth="1"/>
    <col min="14875" max="14875" width="4.85546875" style="566" customWidth="1"/>
    <col min="14876" max="14876" width="12.42578125" style="566" customWidth="1"/>
    <col min="14877" max="14877" width="5" style="566" customWidth="1"/>
    <col min="14878" max="14878" width="3.85546875" style="566" customWidth="1"/>
    <col min="14879" max="15103" width="9" style="566"/>
    <col min="15104" max="15105" width="5.140625" style="566" customWidth="1"/>
    <col min="15106" max="15106" width="7.42578125" style="566" customWidth="1"/>
    <col min="15107" max="15108" width="5.140625" style="566" customWidth="1"/>
    <col min="15109" max="15109" width="8.28515625" style="566" customWidth="1"/>
    <col min="15110" max="15110" width="4.42578125" style="566" customWidth="1"/>
    <col min="15111" max="15111" width="3.42578125" style="566" customWidth="1"/>
    <col min="15112" max="15112" width="6.7109375" style="566" customWidth="1"/>
    <col min="15113" max="15113" width="5" style="566" customWidth="1"/>
    <col min="15114" max="15114" width="5.140625" style="566" customWidth="1"/>
    <col min="15115" max="15115" width="5.42578125" style="566" customWidth="1"/>
    <col min="15116" max="15116" width="9.7109375" style="566" customWidth="1"/>
    <col min="15117" max="15118" width="7.5703125" style="566" customWidth="1"/>
    <col min="15119" max="15119" width="7.28515625" style="566" customWidth="1"/>
    <col min="15120" max="15120" width="3.140625" style="566" customWidth="1"/>
    <col min="15121" max="15122" width="3.42578125" style="566" customWidth="1"/>
    <col min="15123" max="15123" width="3.85546875" style="566" customWidth="1"/>
    <col min="15124" max="15124" width="3.42578125" style="566" customWidth="1"/>
    <col min="15125" max="15125" width="5.5703125" style="566" customWidth="1"/>
    <col min="15126" max="15126" width="5.42578125" style="566" customWidth="1"/>
    <col min="15127" max="15127" width="6.42578125" style="566" customWidth="1"/>
    <col min="15128" max="15128" width="5.7109375" style="566" customWidth="1"/>
    <col min="15129" max="15129" width="5.5703125" style="566" customWidth="1"/>
    <col min="15130" max="15130" width="6.5703125" style="566" customWidth="1"/>
    <col min="15131" max="15131" width="4.85546875" style="566" customWidth="1"/>
    <col min="15132" max="15132" width="12.42578125" style="566" customWidth="1"/>
    <col min="15133" max="15133" width="5" style="566" customWidth="1"/>
    <col min="15134" max="15134" width="3.85546875" style="566" customWidth="1"/>
    <col min="15135" max="15359" width="9" style="566"/>
    <col min="15360" max="15361" width="5.140625" style="566" customWidth="1"/>
    <col min="15362" max="15362" width="7.42578125" style="566" customWidth="1"/>
    <col min="15363" max="15364" width="5.140625" style="566" customWidth="1"/>
    <col min="15365" max="15365" width="8.28515625" style="566" customWidth="1"/>
    <col min="15366" max="15366" width="4.42578125" style="566" customWidth="1"/>
    <col min="15367" max="15367" width="3.42578125" style="566" customWidth="1"/>
    <col min="15368" max="15368" width="6.7109375" style="566" customWidth="1"/>
    <col min="15369" max="15369" width="5" style="566" customWidth="1"/>
    <col min="15370" max="15370" width="5.140625" style="566" customWidth="1"/>
    <col min="15371" max="15371" width="5.42578125" style="566" customWidth="1"/>
    <col min="15372" max="15372" width="9.7109375" style="566" customWidth="1"/>
    <col min="15373" max="15374" width="7.5703125" style="566" customWidth="1"/>
    <col min="15375" max="15375" width="7.28515625" style="566" customWidth="1"/>
    <col min="15376" max="15376" width="3.140625" style="566" customWidth="1"/>
    <col min="15377" max="15378" width="3.42578125" style="566" customWidth="1"/>
    <col min="15379" max="15379" width="3.85546875" style="566" customWidth="1"/>
    <col min="15380" max="15380" width="3.42578125" style="566" customWidth="1"/>
    <col min="15381" max="15381" width="5.5703125" style="566" customWidth="1"/>
    <col min="15382" max="15382" width="5.42578125" style="566" customWidth="1"/>
    <col min="15383" max="15383" width="6.42578125" style="566" customWidth="1"/>
    <col min="15384" max="15384" width="5.7109375" style="566" customWidth="1"/>
    <col min="15385" max="15385" width="5.5703125" style="566" customWidth="1"/>
    <col min="15386" max="15386" width="6.5703125" style="566" customWidth="1"/>
    <col min="15387" max="15387" width="4.85546875" style="566" customWidth="1"/>
    <col min="15388" max="15388" width="12.42578125" style="566" customWidth="1"/>
    <col min="15389" max="15389" width="5" style="566" customWidth="1"/>
    <col min="15390" max="15390" width="3.85546875" style="566" customWidth="1"/>
    <col min="15391" max="15615" width="9" style="566"/>
    <col min="15616" max="15617" width="5.140625" style="566" customWidth="1"/>
    <col min="15618" max="15618" width="7.42578125" style="566" customWidth="1"/>
    <col min="15619" max="15620" width="5.140625" style="566" customWidth="1"/>
    <col min="15621" max="15621" width="8.28515625" style="566" customWidth="1"/>
    <col min="15622" max="15622" width="4.42578125" style="566" customWidth="1"/>
    <col min="15623" max="15623" width="3.42578125" style="566" customWidth="1"/>
    <col min="15624" max="15624" width="6.7109375" style="566" customWidth="1"/>
    <col min="15625" max="15625" width="5" style="566" customWidth="1"/>
    <col min="15626" max="15626" width="5.140625" style="566" customWidth="1"/>
    <col min="15627" max="15627" width="5.42578125" style="566" customWidth="1"/>
    <col min="15628" max="15628" width="9.7109375" style="566" customWidth="1"/>
    <col min="15629" max="15630" width="7.5703125" style="566" customWidth="1"/>
    <col min="15631" max="15631" width="7.28515625" style="566" customWidth="1"/>
    <col min="15632" max="15632" width="3.140625" style="566" customWidth="1"/>
    <col min="15633" max="15634" width="3.42578125" style="566" customWidth="1"/>
    <col min="15635" max="15635" width="3.85546875" style="566" customWidth="1"/>
    <col min="15636" max="15636" width="3.42578125" style="566" customWidth="1"/>
    <col min="15637" max="15637" width="5.5703125" style="566" customWidth="1"/>
    <col min="15638" max="15638" width="5.42578125" style="566" customWidth="1"/>
    <col min="15639" max="15639" width="6.42578125" style="566" customWidth="1"/>
    <col min="15640" max="15640" width="5.7109375" style="566" customWidth="1"/>
    <col min="15641" max="15641" width="5.5703125" style="566" customWidth="1"/>
    <col min="15642" max="15642" width="6.5703125" style="566" customWidth="1"/>
    <col min="15643" max="15643" width="4.85546875" style="566" customWidth="1"/>
    <col min="15644" max="15644" width="12.42578125" style="566" customWidth="1"/>
    <col min="15645" max="15645" width="5" style="566" customWidth="1"/>
    <col min="15646" max="15646" width="3.85546875" style="566" customWidth="1"/>
    <col min="15647" max="15871" width="9" style="566"/>
    <col min="15872" max="15873" width="5.140625" style="566" customWidth="1"/>
    <col min="15874" max="15874" width="7.42578125" style="566" customWidth="1"/>
    <col min="15875" max="15876" width="5.140625" style="566" customWidth="1"/>
    <col min="15877" max="15877" width="8.28515625" style="566" customWidth="1"/>
    <col min="15878" max="15878" width="4.42578125" style="566" customWidth="1"/>
    <col min="15879" max="15879" width="3.42578125" style="566" customWidth="1"/>
    <col min="15880" max="15880" width="6.7109375" style="566" customWidth="1"/>
    <col min="15881" max="15881" width="5" style="566" customWidth="1"/>
    <col min="15882" max="15882" width="5.140625" style="566" customWidth="1"/>
    <col min="15883" max="15883" width="5.42578125" style="566" customWidth="1"/>
    <col min="15884" max="15884" width="9.7109375" style="566" customWidth="1"/>
    <col min="15885" max="15886" width="7.5703125" style="566" customWidth="1"/>
    <col min="15887" max="15887" width="7.28515625" style="566" customWidth="1"/>
    <col min="15888" max="15888" width="3.140625" style="566" customWidth="1"/>
    <col min="15889" max="15890" width="3.42578125" style="566" customWidth="1"/>
    <col min="15891" max="15891" width="3.85546875" style="566" customWidth="1"/>
    <col min="15892" max="15892" width="3.42578125" style="566" customWidth="1"/>
    <col min="15893" max="15893" width="5.5703125" style="566" customWidth="1"/>
    <col min="15894" max="15894" width="5.42578125" style="566" customWidth="1"/>
    <col min="15895" max="15895" width="6.42578125" style="566" customWidth="1"/>
    <col min="15896" max="15896" width="5.7109375" style="566" customWidth="1"/>
    <col min="15897" max="15897" width="5.5703125" style="566" customWidth="1"/>
    <col min="15898" max="15898" width="6.5703125" style="566" customWidth="1"/>
    <col min="15899" max="15899" width="4.85546875" style="566" customWidth="1"/>
    <col min="15900" max="15900" width="12.42578125" style="566" customWidth="1"/>
    <col min="15901" max="15901" width="5" style="566" customWidth="1"/>
    <col min="15902" max="15902" width="3.85546875" style="566" customWidth="1"/>
    <col min="15903" max="16127" width="9" style="566"/>
    <col min="16128" max="16129" width="5.140625" style="566" customWidth="1"/>
    <col min="16130" max="16130" width="7.42578125" style="566" customWidth="1"/>
    <col min="16131" max="16132" width="5.140625" style="566" customWidth="1"/>
    <col min="16133" max="16133" width="8.28515625" style="566" customWidth="1"/>
    <col min="16134" max="16134" width="4.42578125" style="566" customWidth="1"/>
    <col min="16135" max="16135" width="3.42578125" style="566" customWidth="1"/>
    <col min="16136" max="16136" width="6.7109375" style="566" customWidth="1"/>
    <col min="16137" max="16137" width="5" style="566" customWidth="1"/>
    <col min="16138" max="16138" width="5.140625" style="566" customWidth="1"/>
    <col min="16139" max="16139" width="5.42578125" style="566" customWidth="1"/>
    <col min="16140" max="16140" width="9.7109375" style="566" customWidth="1"/>
    <col min="16141" max="16142" width="7.5703125" style="566" customWidth="1"/>
    <col min="16143" max="16143" width="7.28515625" style="566" customWidth="1"/>
    <col min="16144" max="16144" width="3.140625" style="566" customWidth="1"/>
    <col min="16145" max="16146" width="3.42578125" style="566" customWidth="1"/>
    <col min="16147" max="16147" width="3.85546875" style="566" customWidth="1"/>
    <col min="16148" max="16148" width="3.42578125" style="566" customWidth="1"/>
    <col min="16149" max="16149" width="5.5703125" style="566" customWidth="1"/>
    <col min="16150" max="16150" width="5.42578125" style="566" customWidth="1"/>
    <col min="16151" max="16151" width="6.42578125" style="566" customWidth="1"/>
    <col min="16152" max="16152" width="5.7109375" style="566" customWidth="1"/>
    <col min="16153" max="16153" width="5.5703125" style="566" customWidth="1"/>
    <col min="16154" max="16154" width="6.5703125" style="566" customWidth="1"/>
    <col min="16155" max="16155" width="4.85546875" style="566" customWidth="1"/>
    <col min="16156" max="16156" width="12.42578125" style="566" customWidth="1"/>
    <col min="16157" max="16157" width="5" style="566" customWidth="1"/>
    <col min="16158" max="16158" width="3.85546875" style="566" customWidth="1"/>
    <col min="16159" max="16384" width="9" style="566"/>
  </cols>
  <sheetData>
    <row r="1" spans="1:38" s="638" customFormat="1" ht="14.25" customHeight="1">
      <c r="A1" s="2578" t="s">
        <v>1987</v>
      </c>
      <c r="B1" s="2578"/>
      <c r="C1" s="2578"/>
      <c r="D1" s="2578"/>
      <c r="E1" s="2578"/>
      <c r="F1" s="2578"/>
      <c r="G1" s="2578"/>
      <c r="H1" s="2330" t="s">
        <v>301</v>
      </c>
      <c r="I1" s="2330"/>
      <c r="J1" s="2579" t="s">
        <v>33</v>
      </c>
      <c r="K1" s="2579"/>
      <c r="L1" s="2579"/>
      <c r="M1" s="2579"/>
      <c r="N1" s="2579"/>
      <c r="O1" s="2579"/>
      <c r="P1" s="2580"/>
      <c r="Q1" s="2581" t="s">
        <v>1280</v>
      </c>
      <c r="R1" s="2582"/>
      <c r="S1" s="2582"/>
      <c r="T1" s="2582"/>
      <c r="U1" s="2582"/>
      <c r="V1" s="2582"/>
      <c r="W1" s="2582"/>
      <c r="X1" s="2583"/>
      <c r="Y1" s="2587" t="s">
        <v>56</v>
      </c>
      <c r="Z1" s="2588"/>
      <c r="AA1" s="2588"/>
      <c r="AB1" s="2588"/>
      <c r="AC1" s="2589"/>
    </row>
    <row r="2" spans="1:38" s="638" customFormat="1" ht="21.75" customHeight="1" thickBot="1">
      <c r="A2" s="2578"/>
      <c r="B2" s="2578"/>
      <c r="C2" s="2578"/>
      <c r="D2" s="2578"/>
      <c r="E2" s="2578"/>
      <c r="F2" s="2578"/>
      <c r="G2" s="2578"/>
      <c r="H2" s="2330"/>
      <c r="I2" s="2330"/>
      <c r="J2" s="2579"/>
      <c r="K2" s="2579"/>
      <c r="L2" s="2579"/>
      <c r="M2" s="2579"/>
      <c r="N2" s="2579"/>
      <c r="O2" s="2579"/>
      <c r="P2" s="2580"/>
      <c r="Q2" s="2584"/>
      <c r="R2" s="2585"/>
      <c r="S2" s="2585"/>
      <c r="T2" s="2585"/>
      <c r="U2" s="2585"/>
      <c r="V2" s="2585"/>
      <c r="W2" s="2585"/>
      <c r="X2" s="2586"/>
      <c r="Y2" s="2590"/>
      <c r="Z2" s="2591"/>
      <c r="AA2" s="2591"/>
      <c r="AB2" s="2591"/>
      <c r="AC2" s="2592"/>
    </row>
    <row r="3" spans="1:38" s="638" customFormat="1" ht="10.5" customHeight="1">
      <c r="A3" s="2207" t="s">
        <v>333</v>
      </c>
      <c r="B3" s="2301" t="s">
        <v>39</v>
      </c>
      <c r="C3" s="2304" t="s">
        <v>53</v>
      </c>
      <c r="D3" s="2307" t="s">
        <v>60</v>
      </c>
      <c r="E3" s="2146"/>
      <c r="F3" s="2146"/>
      <c r="G3" s="2146"/>
      <c r="H3" s="2146"/>
      <c r="I3" s="2146"/>
      <c r="J3" s="2308"/>
      <c r="K3" s="2311" t="s">
        <v>41</v>
      </c>
      <c r="L3" s="2593" t="s">
        <v>149</v>
      </c>
      <c r="M3" s="2323" t="s">
        <v>27</v>
      </c>
      <c r="N3" s="2146" t="s">
        <v>71</v>
      </c>
      <c r="O3" s="2146"/>
      <c r="P3" s="2146"/>
      <c r="Q3" s="2146"/>
      <c r="R3" s="2146"/>
      <c r="S3" s="2146"/>
      <c r="T3" s="2146"/>
      <c r="U3" s="2146"/>
      <c r="V3" s="2146"/>
      <c r="W3" s="2146"/>
      <c r="X3" s="2146"/>
      <c r="Y3" s="2311" t="s">
        <v>303</v>
      </c>
      <c r="Z3" s="2311" t="s">
        <v>35</v>
      </c>
      <c r="AA3" s="2326" t="s">
        <v>51</v>
      </c>
      <c r="AB3" s="2301" t="s">
        <v>50</v>
      </c>
      <c r="AC3" s="2664" t="s">
        <v>24</v>
      </c>
    </row>
    <row r="4" spans="1:38" s="615" customFormat="1" ht="11.25" customHeight="1">
      <c r="A4" s="2208"/>
      <c r="B4" s="2302"/>
      <c r="C4" s="2305"/>
      <c r="D4" s="2309"/>
      <c r="E4" s="2141"/>
      <c r="F4" s="2141"/>
      <c r="G4" s="2141"/>
      <c r="H4" s="2141"/>
      <c r="I4" s="2141"/>
      <c r="J4" s="2310"/>
      <c r="K4" s="2226"/>
      <c r="L4" s="2594"/>
      <c r="M4" s="2324"/>
      <c r="N4" s="2141"/>
      <c r="O4" s="2141"/>
      <c r="P4" s="2141"/>
      <c r="Q4" s="2141"/>
      <c r="R4" s="2141"/>
      <c r="S4" s="2141"/>
      <c r="T4" s="2141"/>
      <c r="U4" s="2141"/>
      <c r="V4" s="2141"/>
      <c r="W4" s="2141"/>
      <c r="X4" s="2141"/>
      <c r="Y4" s="2226"/>
      <c r="Z4" s="2226"/>
      <c r="AA4" s="2227"/>
      <c r="AB4" s="2302"/>
      <c r="AC4" s="2665"/>
    </row>
    <row r="5" spans="1:38" s="615" customFormat="1" ht="27.75" customHeight="1">
      <c r="A5" s="2208"/>
      <c r="B5" s="2302"/>
      <c r="C5" s="2305"/>
      <c r="D5" s="2176" t="s">
        <v>26</v>
      </c>
      <c r="E5" s="2316"/>
      <c r="F5" s="2316" t="s">
        <v>112</v>
      </c>
      <c r="G5" s="2316"/>
      <c r="H5" s="2316"/>
      <c r="I5" s="2319" t="s">
        <v>304</v>
      </c>
      <c r="J5" s="2124"/>
      <c r="K5" s="2226"/>
      <c r="L5" s="2594"/>
      <c r="M5" s="2324"/>
      <c r="N5" s="2274" t="s">
        <v>305</v>
      </c>
      <c r="O5" s="2274"/>
      <c r="P5" s="2274"/>
      <c r="Q5" s="2274"/>
      <c r="R5" s="2274"/>
      <c r="S5" s="2274"/>
      <c r="T5" s="2274"/>
      <c r="U5" s="2274"/>
      <c r="V5" s="2274"/>
      <c r="W5" s="2274"/>
      <c r="X5" s="2274"/>
      <c r="Y5" s="2226"/>
      <c r="Z5" s="2226"/>
      <c r="AA5" s="2227"/>
      <c r="AB5" s="2302"/>
      <c r="AC5" s="2665"/>
    </row>
    <row r="6" spans="1:38" s="615" customFormat="1" ht="27" customHeight="1" thickBot="1">
      <c r="A6" s="2209"/>
      <c r="B6" s="2303"/>
      <c r="C6" s="2306"/>
      <c r="D6" s="2317"/>
      <c r="E6" s="2318"/>
      <c r="F6" s="568" t="s">
        <v>117</v>
      </c>
      <c r="G6" s="2321" t="s">
        <v>116</v>
      </c>
      <c r="H6" s="2321"/>
      <c r="I6" s="2320"/>
      <c r="J6" s="2321"/>
      <c r="K6" s="2312"/>
      <c r="L6" s="2595"/>
      <c r="M6" s="2325"/>
      <c r="N6" s="2322"/>
      <c r="O6" s="2322"/>
      <c r="P6" s="2322"/>
      <c r="Q6" s="2322"/>
      <c r="R6" s="2322"/>
      <c r="S6" s="2322"/>
      <c r="T6" s="2322"/>
      <c r="U6" s="2322"/>
      <c r="V6" s="2322"/>
      <c r="W6" s="2322"/>
      <c r="X6" s="2322"/>
      <c r="Y6" s="2312"/>
      <c r="Z6" s="2312"/>
      <c r="AA6" s="2327"/>
      <c r="AB6" s="2303"/>
      <c r="AC6" s="2666"/>
      <c r="AG6" s="2605" t="s">
        <v>34</v>
      </c>
      <c r="AH6" s="2624" t="s">
        <v>1191</v>
      </c>
    </row>
    <row r="7" spans="1:38" s="615" customFormat="1" ht="46.5" customHeight="1">
      <c r="A7" s="2501">
        <v>0</v>
      </c>
      <c r="B7" s="2508">
        <v>0</v>
      </c>
      <c r="C7" s="2506">
        <f>D7</f>
        <v>42</v>
      </c>
      <c r="D7" s="2508">
        <f>G7+F7</f>
        <v>42</v>
      </c>
      <c r="E7" s="2508"/>
      <c r="F7" s="2508">
        <v>35</v>
      </c>
      <c r="G7" s="2629">
        <v>7</v>
      </c>
      <c r="H7" s="2629"/>
      <c r="I7" s="2478">
        <v>0</v>
      </c>
      <c r="J7" s="2479"/>
      <c r="K7" s="2629">
        <f>'Team 64 Hamlet'!D25</f>
        <v>75</v>
      </c>
      <c r="L7" s="2643" t="s">
        <v>1192</v>
      </c>
      <c r="M7" s="2663" t="s">
        <v>134</v>
      </c>
      <c r="N7" s="2628" t="s">
        <v>1193</v>
      </c>
      <c r="O7" s="2628"/>
      <c r="P7" s="2628"/>
      <c r="Q7" s="2628"/>
      <c r="R7" s="2628"/>
      <c r="S7" s="2628"/>
      <c r="T7" s="2628"/>
      <c r="U7" s="2628"/>
      <c r="V7" s="2628"/>
      <c r="W7" s="2628"/>
      <c r="X7" s="2628"/>
      <c r="Y7" s="2661" t="s">
        <v>808</v>
      </c>
      <c r="Z7" s="2631" t="s">
        <v>28</v>
      </c>
      <c r="AA7" s="2541" t="s">
        <v>34</v>
      </c>
      <c r="AB7" s="2610" t="s">
        <v>1194</v>
      </c>
      <c r="AC7" s="2544">
        <v>64</v>
      </c>
      <c r="AG7" s="2606"/>
      <c r="AH7" s="2625"/>
      <c r="AK7" s="2610" t="s">
        <v>1195</v>
      </c>
    </row>
    <row r="8" spans="1:38" ht="68.25" customHeight="1">
      <c r="A8" s="2502"/>
      <c r="B8" s="2509"/>
      <c r="C8" s="2507"/>
      <c r="D8" s="2509"/>
      <c r="E8" s="2509"/>
      <c r="F8" s="2509"/>
      <c r="G8" s="2103"/>
      <c r="H8" s="2103"/>
      <c r="I8" s="2480"/>
      <c r="J8" s="2481"/>
      <c r="K8" s="2103"/>
      <c r="L8" s="2639"/>
      <c r="M8" s="2239"/>
      <c r="N8" s="2628"/>
      <c r="O8" s="2628"/>
      <c r="P8" s="2628"/>
      <c r="Q8" s="2628"/>
      <c r="R8" s="2628"/>
      <c r="S8" s="2628"/>
      <c r="T8" s="2628"/>
      <c r="U8" s="2628"/>
      <c r="V8" s="2628"/>
      <c r="W8" s="2628"/>
      <c r="X8" s="2628"/>
      <c r="Y8" s="2662"/>
      <c r="Z8" s="2627"/>
      <c r="AA8" s="2542"/>
      <c r="AB8" s="2611"/>
      <c r="AC8" s="2545"/>
      <c r="AG8" s="2607"/>
      <c r="AH8" s="2626"/>
      <c r="AK8" s="2611"/>
    </row>
    <row r="9" spans="1:38" ht="60" customHeight="1" thickBot="1">
      <c r="A9" s="2502"/>
      <c r="B9" s="2509"/>
      <c r="C9" s="2507"/>
      <c r="D9" s="2509"/>
      <c r="E9" s="2509"/>
      <c r="F9" s="2509"/>
      <c r="G9" s="2103"/>
      <c r="H9" s="2103"/>
      <c r="I9" s="2482"/>
      <c r="J9" s="2483"/>
      <c r="K9" s="2103"/>
      <c r="L9" s="2639"/>
      <c r="M9" s="2239"/>
      <c r="N9" s="2124" t="s">
        <v>1196</v>
      </c>
      <c r="O9" s="2124"/>
      <c r="P9" s="2124" t="s">
        <v>478</v>
      </c>
      <c r="Q9" s="2124"/>
      <c r="R9" s="2124"/>
      <c r="S9" s="2124"/>
      <c r="T9" s="2137" t="s">
        <v>1197</v>
      </c>
      <c r="U9" s="2137"/>
      <c r="V9" s="2137"/>
      <c r="W9" s="2124" t="s">
        <v>480</v>
      </c>
      <c r="X9" s="2124"/>
      <c r="Y9" s="2662"/>
      <c r="Z9" s="2627"/>
      <c r="AA9" s="2543"/>
      <c r="AB9" s="2612"/>
      <c r="AC9" s="2545"/>
      <c r="AG9" s="2608" t="s">
        <v>1198</v>
      </c>
      <c r="AH9" s="2608"/>
      <c r="AK9" s="2612"/>
    </row>
    <row r="10" spans="1:38" ht="52.5" customHeight="1">
      <c r="A10" s="2502" t="s">
        <v>2011</v>
      </c>
      <c r="B10" s="2509">
        <v>0</v>
      </c>
      <c r="C10" s="2506">
        <f t="shared" ref="C10" si="0">D10</f>
        <v>42</v>
      </c>
      <c r="D10" s="2508">
        <f>G10+F10</f>
        <v>42</v>
      </c>
      <c r="E10" s="2508"/>
      <c r="F10" s="2509">
        <v>35</v>
      </c>
      <c r="G10" s="2103">
        <v>7</v>
      </c>
      <c r="H10" s="2103"/>
      <c r="I10" s="2478">
        <v>0</v>
      </c>
      <c r="J10" s="2479"/>
      <c r="K10" s="2103">
        <f>'Team 64 Hamlet'!K25</f>
        <v>77</v>
      </c>
      <c r="L10" s="2643" t="s">
        <v>1199</v>
      </c>
      <c r="M10" s="2239" t="s">
        <v>134</v>
      </c>
      <c r="N10" s="2628" t="s">
        <v>1989</v>
      </c>
      <c r="O10" s="2628"/>
      <c r="P10" s="2628"/>
      <c r="Q10" s="2628"/>
      <c r="R10" s="2628"/>
      <c r="S10" s="2628"/>
      <c r="T10" s="2628"/>
      <c r="U10" s="2628"/>
      <c r="V10" s="2628"/>
      <c r="W10" s="2628"/>
      <c r="X10" s="2628"/>
      <c r="Y10" s="2661" t="s">
        <v>808</v>
      </c>
      <c r="Z10" s="2627" t="s">
        <v>30</v>
      </c>
      <c r="AA10" s="2609" t="s">
        <v>1200</v>
      </c>
      <c r="AB10" s="2609"/>
      <c r="AC10" s="2545"/>
    </row>
    <row r="11" spans="1:38" ht="67.5" customHeight="1" thickBot="1">
      <c r="A11" s="2502"/>
      <c r="B11" s="2509"/>
      <c r="C11" s="2507"/>
      <c r="D11" s="2509"/>
      <c r="E11" s="2509"/>
      <c r="F11" s="2509"/>
      <c r="G11" s="2103"/>
      <c r="H11" s="2103"/>
      <c r="I11" s="2480"/>
      <c r="J11" s="2481"/>
      <c r="K11" s="2103"/>
      <c r="L11" s="2639"/>
      <c r="M11" s="2239"/>
      <c r="N11" s="2628"/>
      <c r="O11" s="2628"/>
      <c r="P11" s="2628"/>
      <c r="Q11" s="2628"/>
      <c r="R11" s="2628"/>
      <c r="S11" s="2628"/>
      <c r="T11" s="2628"/>
      <c r="U11" s="2628"/>
      <c r="V11" s="2628"/>
      <c r="W11" s="2628"/>
      <c r="X11" s="2628"/>
      <c r="Y11" s="2662"/>
      <c r="Z11" s="2627"/>
      <c r="AA11" s="2605" t="s">
        <v>34</v>
      </c>
      <c r="AB11" s="2624" t="s">
        <v>1201</v>
      </c>
      <c r="AC11" s="2545"/>
      <c r="AH11" s="2624" t="s">
        <v>1202</v>
      </c>
    </row>
    <row r="12" spans="1:38" ht="60" customHeight="1" thickBot="1">
      <c r="A12" s="2502"/>
      <c r="B12" s="2509"/>
      <c r="C12" s="2507"/>
      <c r="D12" s="2509"/>
      <c r="E12" s="2509"/>
      <c r="F12" s="2509"/>
      <c r="G12" s="2103"/>
      <c r="H12" s="2103"/>
      <c r="I12" s="2482"/>
      <c r="J12" s="2483"/>
      <c r="K12" s="2103"/>
      <c r="L12" s="2639"/>
      <c r="M12" s="2239"/>
      <c r="N12" s="2124" t="s">
        <v>1203</v>
      </c>
      <c r="O12" s="2124"/>
      <c r="P12" s="2124" t="s">
        <v>478</v>
      </c>
      <c r="Q12" s="2124"/>
      <c r="R12" s="2124"/>
      <c r="S12" s="2124"/>
      <c r="T12" s="2660" t="s">
        <v>1204</v>
      </c>
      <c r="U12" s="2660"/>
      <c r="V12" s="2660"/>
      <c r="W12" s="2124" t="s">
        <v>480</v>
      </c>
      <c r="X12" s="2124"/>
      <c r="Y12" s="2662"/>
      <c r="Z12" s="2627"/>
      <c r="AA12" s="2606"/>
      <c r="AB12" s="2625"/>
      <c r="AC12" s="2545"/>
      <c r="AH12" s="2625"/>
      <c r="AK12" s="2541" t="s">
        <v>34</v>
      </c>
      <c r="AL12" s="2610" t="s">
        <v>1195</v>
      </c>
    </row>
    <row r="13" spans="1:38" ht="46.9" customHeight="1">
      <c r="A13" s="2502">
        <v>0</v>
      </c>
      <c r="B13" s="2509">
        <v>1</v>
      </c>
      <c r="C13" s="2506">
        <f t="shared" ref="C13" si="1">D13</f>
        <v>25</v>
      </c>
      <c r="D13" s="2508">
        <f>G13+F13</f>
        <v>25</v>
      </c>
      <c r="E13" s="2508"/>
      <c r="F13" s="2509">
        <v>23</v>
      </c>
      <c r="G13" s="2103">
        <v>2</v>
      </c>
      <c r="H13" s="2103"/>
      <c r="I13" s="2478">
        <v>0</v>
      </c>
      <c r="J13" s="2479"/>
      <c r="K13" s="2103">
        <f>'Team 64 Hamlet'!D46</f>
        <v>62</v>
      </c>
      <c r="L13" s="2639" t="s">
        <v>1205</v>
      </c>
      <c r="M13" s="2239" t="s">
        <v>134</v>
      </c>
      <c r="N13" s="2656" t="s">
        <v>1206</v>
      </c>
      <c r="O13" s="2656"/>
      <c r="P13" s="2656"/>
      <c r="Q13" s="2656"/>
      <c r="R13" s="2656"/>
      <c r="S13" s="2656"/>
      <c r="T13" s="2656"/>
      <c r="U13" s="2656"/>
      <c r="V13" s="2656"/>
      <c r="W13" s="2656"/>
      <c r="X13" s="2656"/>
      <c r="Y13" s="2657" t="s">
        <v>825</v>
      </c>
      <c r="Z13" s="2627" t="s">
        <v>31</v>
      </c>
      <c r="AA13" s="2607"/>
      <c r="AB13" s="2626"/>
      <c r="AC13" s="2545"/>
      <c r="AH13" s="2626"/>
      <c r="AK13" s="2542"/>
      <c r="AL13" s="2611"/>
    </row>
    <row r="14" spans="1:38" ht="46.5" customHeight="1">
      <c r="A14" s="2502"/>
      <c r="B14" s="2509"/>
      <c r="C14" s="2507"/>
      <c r="D14" s="2509"/>
      <c r="E14" s="2509"/>
      <c r="F14" s="2509"/>
      <c r="G14" s="2103"/>
      <c r="H14" s="2103"/>
      <c r="I14" s="2480"/>
      <c r="J14" s="2481"/>
      <c r="K14" s="2103"/>
      <c r="L14" s="2639"/>
      <c r="M14" s="2239"/>
      <c r="N14" s="2656"/>
      <c r="O14" s="2656"/>
      <c r="P14" s="2656"/>
      <c r="Q14" s="2656"/>
      <c r="R14" s="2656"/>
      <c r="S14" s="2656"/>
      <c r="T14" s="2656"/>
      <c r="U14" s="2656"/>
      <c r="V14" s="2656"/>
      <c r="W14" s="2656"/>
      <c r="X14" s="2656"/>
      <c r="Y14" s="2658"/>
      <c r="Z14" s="2627"/>
      <c r="AA14" s="2608"/>
      <c r="AB14" s="2608"/>
      <c r="AC14" s="2546"/>
      <c r="AH14" s="2608" t="s">
        <v>1207</v>
      </c>
      <c r="AI14" s="2608"/>
      <c r="AK14" s="2543"/>
      <c r="AL14" s="2612"/>
    </row>
    <row r="15" spans="1:38" ht="60" customHeight="1" thickBot="1">
      <c r="A15" s="2531"/>
      <c r="B15" s="2503"/>
      <c r="C15" s="2507"/>
      <c r="D15" s="2509"/>
      <c r="E15" s="2509"/>
      <c r="F15" s="2503"/>
      <c r="G15" s="2619"/>
      <c r="H15" s="2619"/>
      <c r="I15" s="2482"/>
      <c r="J15" s="2483"/>
      <c r="K15" s="2619"/>
      <c r="L15" s="2487"/>
      <c r="M15" s="2490"/>
      <c r="N15" s="2370" t="s">
        <v>1208</v>
      </c>
      <c r="O15" s="2370"/>
      <c r="P15" s="2124" t="s">
        <v>478</v>
      </c>
      <c r="Q15" s="2124"/>
      <c r="R15" s="2124"/>
      <c r="S15" s="2124"/>
      <c r="T15" s="2234" t="s">
        <v>1988</v>
      </c>
      <c r="U15" s="2234"/>
      <c r="V15" s="2234"/>
      <c r="W15" s="2124" t="s">
        <v>480</v>
      </c>
      <c r="X15" s="2124"/>
      <c r="Y15" s="2659"/>
      <c r="Z15" s="2547"/>
      <c r="AA15" s="2554" t="s">
        <v>1209</v>
      </c>
      <c r="AB15" s="2555"/>
      <c r="AC15" s="2556"/>
      <c r="AK15" s="2239" t="s">
        <v>1210</v>
      </c>
      <c r="AL15" s="2239"/>
    </row>
    <row r="16" spans="1:38" ht="26.25" customHeight="1" thickBot="1">
      <c r="A16" s="595">
        <v>7</v>
      </c>
      <c r="B16" s="597">
        <f>SUM(B7:B15)</f>
        <v>1</v>
      </c>
      <c r="C16" s="597">
        <f>SUM(C7:C15)</f>
        <v>109</v>
      </c>
      <c r="D16" s="2285">
        <f>SUM(D7:E15)</f>
        <v>109</v>
      </c>
      <c r="E16" s="2285"/>
      <c r="F16" s="596">
        <f>SUM(F7:F15)</f>
        <v>93</v>
      </c>
      <c r="G16" s="2286">
        <f>SUM(G7:H15)</f>
        <v>16</v>
      </c>
      <c r="H16" s="2286"/>
      <c r="I16" s="2361">
        <v>0</v>
      </c>
      <c r="J16" s="2362"/>
      <c r="K16" s="639">
        <f>SUM(K7:K15)</f>
        <v>214</v>
      </c>
      <c r="L16" s="2521" t="s">
        <v>1211</v>
      </c>
      <c r="M16" s="2655"/>
      <c r="N16" s="640" t="s">
        <v>1212</v>
      </c>
      <c r="O16" s="1909" t="s">
        <v>78</v>
      </c>
      <c r="P16" s="2287"/>
      <c r="Q16" s="2287">
        <v>15</v>
      </c>
      <c r="R16" s="2287"/>
      <c r="S16" s="2287" t="s">
        <v>77</v>
      </c>
      <c r="T16" s="2287"/>
      <c r="U16" s="2287"/>
      <c r="V16" s="641">
        <v>6</v>
      </c>
      <c r="W16" s="576" t="s">
        <v>76</v>
      </c>
      <c r="X16" s="576">
        <v>1</v>
      </c>
      <c r="Y16" s="576" t="s">
        <v>75</v>
      </c>
      <c r="Z16" s="642"/>
      <c r="AA16" s="2557"/>
      <c r="AB16" s="2558"/>
      <c r="AC16" s="2559"/>
    </row>
    <row r="17" spans="1:38" ht="45.95" customHeight="1">
      <c r="A17" s="1885" t="s">
        <v>695</v>
      </c>
      <c r="B17" s="1886"/>
      <c r="C17" s="1886"/>
      <c r="D17" s="1887" t="s">
        <v>696</v>
      </c>
      <c r="E17" s="1886"/>
      <c r="F17" s="1886"/>
      <c r="G17" s="1886"/>
      <c r="H17" s="1886"/>
      <c r="I17" s="1886"/>
      <c r="J17" s="1886"/>
      <c r="K17" s="1886"/>
      <c r="L17" s="1887" t="s">
        <v>697</v>
      </c>
      <c r="M17" s="1886"/>
      <c r="N17" s="1886"/>
      <c r="O17" s="1886"/>
      <c r="P17" s="1886"/>
      <c r="Q17" s="1886"/>
      <c r="R17" s="1886"/>
      <c r="S17" s="1886"/>
      <c r="T17" s="1886"/>
      <c r="U17" s="1886"/>
      <c r="V17" s="1886"/>
      <c r="W17" s="1887" t="s">
        <v>698</v>
      </c>
      <c r="X17" s="1886"/>
      <c r="Y17" s="1886"/>
      <c r="Z17" s="1886"/>
      <c r="AA17" s="1886"/>
      <c r="AB17" s="1886"/>
      <c r="AC17" s="1888"/>
    </row>
    <row r="18" spans="1:38" s="643" customFormat="1" ht="98.25" customHeight="1" thickBot="1">
      <c r="A18" s="2516" t="s">
        <v>42</v>
      </c>
      <c r="B18" s="2517"/>
      <c r="C18" s="2517"/>
      <c r="D18" s="2517"/>
      <c r="E18" s="2517"/>
      <c r="F18" s="2517"/>
      <c r="G18" s="2517"/>
      <c r="H18" s="2517"/>
      <c r="I18" s="2517"/>
      <c r="J18" s="2517"/>
      <c r="K18" s="2517"/>
      <c r="L18" s="2518" t="s">
        <v>1037</v>
      </c>
      <c r="M18" s="2519"/>
      <c r="N18" s="2519"/>
      <c r="O18" s="2519"/>
      <c r="P18" s="2519"/>
      <c r="Q18" s="2519"/>
      <c r="R18" s="2519"/>
      <c r="S18" s="2519"/>
      <c r="T18" s="2519"/>
      <c r="U18" s="2519"/>
      <c r="V18" s="2519"/>
      <c r="W18" s="2519"/>
      <c r="X18" s="2519"/>
      <c r="Y18" s="2519"/>
      <c r="Z18" s="2519"/>
      <c r="AA18" s="2519"/>
      <c r="AB18" s="2519"/>
      <c r="AC18" s="2520"/>
    </row>
    <row r="19" spans="1:38" s="638" customFormat="1" ht="14.25" customHeight="1">
      <c r="A19" s="2578" t="s">
        <v>1279</v>
      </c>
      <c r="B19" s="2578"/>
      <c r="C19" s="2578"/>
      <c r="D19" s="2578"/>
      <c r="E19" s="2578"/>
      <c r="F19" s="2578"/>
      <c r="G19" s="2578"/>
      <c r="H19" s="2330" t="s">
        <v>301</v>
      </c>
      <c r="I19" s="2330"/>
      <c r="J19" s="2579" t="s">
        <v>33</v>
      </c>
      <c r="K19" s="2579"/>
      <c r="L19" s="2579"/>
      <c r="M19" s="2579"/>
      <c r="N19" s="2579"/>
      <c r="O19" s="2579"/>
      <c r="P19" s="2580"/>
      <c r="Q19" s="2581" t="s">
        <v>1280</v>
      </c>
      <c r="R19" s="2582"/>
      <c r="S19" s="2582"/>
      <c r="T19" s="2582"/>
      <c r="U19" s="2582"/>
      <c r="V19" s="2582"/>
      <c r="W19" s="2582"/>
      <c r="X19" s="2583"/>
      <c r="Y19" s="2587" t="s">
        <v>56</v>
      </c>
      <c r="Z19" s="2588"/>
      <c r="AA19" s="2588"/>
      <c r="AB19" s="2588"/>
      <c r="AC19" s="2589"/>
      <c r="AJ19" s="2541" t="s">
        <v>34</v>
      </c>
      <c r="AK19" s="2610" t="s">
        <v>1213</v>
      </c>
    </row>
    <row r="20" spans="1:38" s="638" customFormat="1" ht="21.75" customHeight="1" thickBot="1">
      <c r="A20" s="2578"/>
      <c r="B20" s="2578"/>
      <c r="C20" s="2578"/>
      <c r="D20" s="2578"/>
      <c r="E20" s="2578"/>
      <c r="F20" s="2578"/>
      <c r="G20" s="2578"/>
      <c r="H20" s="2330"/>
      <c r="I20" s="2330"/>
      <c r="J20" s="2579"/>
      <c r="K20" s="2579"/>
      <c r="L20" s="2579"/>
      <c r="M20" s="2579"/>
      <c r="N20" s="2579"/>
      <c r="O20" s="2579"/>
      <c r="P20" s="2580"/>
      <c r="Q20" s="2584"/>
      <c r="R20" s="2585"/>
      <c r="S20" s="2585"/>
      <c r="T20" s="2585"/>
      <c r="U20" s="2585"/>
      <c r="V20" s="2585"/>
      <c r="W20" s="2585"/>
      <c r="X20" s="2586"/>
      <c r="Y20" s="2590"/>
      <c r="Z20" s="2591"/>
      <c r="AA20" s="2591"/>
      <c r="AB20" s="2591"/>
      <c r="AC20" s="2592"/>
      <c r="AJ20" s="2542"/>
      <c r="AK20" s="2611"/>
    </row>
    <row r="21" spans="1:38" ht="33.75" customHeight="1">
      <c r="A21" s="2207" t="s">
        <v>333</v>
      </c>
      <c r="B21" s="2301" t="s">
        <v>39</v>
      </c>
      <c r="C21" s="2304" t="s">
        <v>53</v>
      </c>
      <c r="D21" s="2307" t="s">
        <v>60</v>
      </c>
      <c r="E21" s="2146"/>
      <c r="F21" s="2146"/>
      <c r="G21" s="2146"/>
      <c r="H21" s="2146"/>
      <c r="I21" s="2146"/>
      <c r="J21" s="2308"/>
      <c r="K21" s="2311" t="s">
        <v>41</v>
      </c>
      <c r="L21" s="2593" t="s">
        <v>149</v>
      </c>
      <c r="M21" s="2323" t="s">
        <v>27</v>
      </c>
      <c r="N21" s="2146" t="s">
        <v>71</v>
      </c>
      <c r="O21" s="2146"/>
      <c r="P21" s="2146"/>
      <c r="Q21" s="2146"/>
      <c r="R21" s="2146"/>
      <c r="S21" s="2146"/>
      <c r="T21" s="2146"/>
      <c r="U21" s="2146"/>
      <c r="V21" s="2146"/>
      <c r="W21" s="2146"/>
      <c r="X21" s="2146"/>
      <c r="Y21" s="2311" t="s">
        <v>303</v>
      </c>
      <c r="Z21" s="2311" t="s">
        <v>35</v>
      </c>
      <c r="AA21" s="2326" t="s">
        <v>51</v>
      </c>
      <c r="AB21" s="2301" t="s">
        <v>50</v>
      </c>
      <c r="AC21" s="2313" t="s">
        <v>24</v>
      </c>
      <c r="AJ21" s="2543"/>
      <c r="AK21" s="2612"/>
      <c r="AL21" s="644"/>
    </row>
    <row r="22" spans="1:38" s="615" customFormat="1" ht="13.5" customHeight="1">
      <c r="A22" s="2208"/>
      <c r="B22" s="2302"/>
      <c r="C22" s="2305"/>
      <c r="D22" s="2309"/>
      <c r="E22" s="2141"/>
      <c r="F22" s="2141"/>
      <c r="G22" s="2141"/>
      <c r="H22" s="2141"/>
      <c r="I22" s="2141"/>
      <c r="J22" s="2310"/>
      <c r="K22" s="2226"/>
      <c r="L22" s="2594"/>
      <c r="M22" s="2324"/>
      <c r="N22" s="2141"/>
      <c r="O22" s="2141"/>
      <c r="P22" s="2141"/>
      <c r="Q22" s="2141"/>
      <c r="R22" s="2141"/>
      <c r="S22" s="2141"/>
      <c r="T22" s="2141"/>
      <c r="U22" s="2141"/>
      <c r="V22" s="2141"/>
      <c r="W22" s="2141"/>
      <c r="X22" s="2141"/>
      <c r="Y22" s="2226"/>
      <c r="Z22" s="2226"/>
      <c r="AA22" s="2227"/>
      <c r="AB22" s="2302"/>
      <c r="AC22" s="2314"/>
      <c r="AJ22" s="2237" t="s">
        <v>1214</v>
      </c>
      <c r="AK22" s="2237"/>
      <c r="AL22" s="645"/>
    </row>
    <row r="23" spans="1:38" s="615" customFormat="1" ht="34.5" customHeight="1" thickBot="1">
      <c r="A23" s="2208"/>
      <c r="B23" s="2302"/>
      <c r="C23" s="2305"/>
      <c r="D23" s="2176" t="s">
        <v>26</v>
      </c>
      <c r="E23" s="2316"/>
      <c r="F23" s="2316" t="s">
        <v>112</v>
      </c>
      <c r="G23" s="2316"/>
      <c r="H23" s="2316"/>
      <c r="I23" s="2319" t="s">
        <v>304</v>
      </c>
      <c r="J23" s="2124"/>
      <c r="K23" s="2226"/>
      <c r="L23" s="2594"/>
      <c r="M23" s="2324"/>
      <c r="N23" s="2274" t="s">
        <v>305</v>
      </c>
      <c r="O23" s="2274"/>
      <c r="P23" s="2274"/>
      <c r="Q23" s="2274"/>
      <c r="R23" s="2274"/>
      <c r="S23" s="2274"/>
      <c r="T23" s="2274"/>
      <c r="U23" s="2274"/>
      <c r="V23" s="2274"/>
      <c r="W23" s="2274"/>
      <c r="X23" s="2274"/>
      <c r="Y23" s="2226"/>
      <c r="Z23" s="2226"/>
      <c r="AA23" s="2227"/>
      <c r="AB23" s="2302"/>
      <c r="AC23" s="2314"/>
      <c r="AK23" s="645"/>
      <c r="AL23" s="645"/>
    </row>
    <row r="24" spans="1:38" s="615" customFormat="1" ht="32.450000000000003" customHeight="1" thickBot="1">
      <c r="A24" s="2209"/>
      <c r="B24" s="2303"/>
      <c r="C24" s="2306"/>
      <c r="D24" s="2317"/>
      <c r="E24" s="2318"/>
      <c r="F24" s="568" t="s">
        <v>117</v>
      </c>
      <c r="G24" s="2321" t="s">
        <v>116</v>
      </c>
      <c r="H24" s="2321"/>
      <c r="I24" s="2320"/>
      <c r="J24" s="2321"/>
      <c r="K24" s="2312"/>
      <c r="L24" s="2595"/>
      <c r="M24" s="2325"/>
      <c r="N24" s="2322"/>
      <c r="O24" s="2322"/>
      <c r="P24" s="2322"/>
      <c r="Q24" s="2322"/>
      <c r="R24" s="2322"/>
      <c r="S24" s="2322"/>
      <c r="T24" s="2322"/>
      <c r="U24" s="2322"/>
      <c r="V24" s="2322"/>
      <c r="W24" s="2322"/>
      <c r="X24" s="2322"/>
      <c r="Y24" s="2312"/>
      <c r="Z24" s="2312"/>
      <c r="AA24" s="2327"/>
      <c r="AB24" s="2303"/>
      <c r="AC24" s="2315"/>
      <c r="AJ24" s="2605" t="s">
        <v>34</v>
      </c>
      <c r="AK24" s="2165" t="s">
        <v>1215</v>
      </c>
      <c r="AL24" s="645"/>
    </row>
    <row r="25" spans="1:38" ht="60" customHeight="1">
      <c r="A25" s="2501">
        <v>0</v>
      </c>
      <c r="B25" s="2508">
        <v>2</v>
      </c>
      <c r="C25" s="2506">
        <f>D25</f>
        <v>32</v>
      </c>
      <c r="D25" s="2508">
        <f>SUM(F25:J27)</f>
        <v>32</v>
      </c>
      <c r="E25" s="2508"/>
      <c r="F25" s="2508">
        <v>27</v>
      </c>
      <c r="G25" s="2629">
        <v>5</v>
      </c>
      <c r="H25" s="2629"/>
      <c r="I25" s="2478">
        <v>0</v>
      </c>
      <c r="J25" s="2479"/>
      <c r="K25" s="2632">
        <f>'Team 65 Hamlet'!D25</f>
        <v>77</v>
      </c>
      <c r="L25" s="2653" t="s">
        <v>1992</v>
      </c>
      <c r="M25" s="2632" t="s">
        <v>134</v>
      </c>
      <c r="N25" s="2137" t="s">
        <v>1990</v>
      </c>
      <c r="O25" s="2137"/>
      <c r="P25" s="2137"/>
      <c r="Q25" s="2137"/>
      <c r="R25" s="2137"/>
      <c r="S25" s="2137"/>
      <c r="T25" s="2137"/>
      <c r="U25" s="2137"/>
      <c r="V25" s="2137"/>
      <c r="W25" s="2137"/>
      <c r="X25" s="2137"/>
      <c r="Y25" s="2620" t="s">
        <v>825</v>
      </c>
      <c r="Z25" s="2631" t="s">
        <v>28</v>
      </c>
      <c r="AA25" s="2541" t="s">
        <v>34</v>
      </c>
      <c r="AB25" s="2610" t="s">
        <v>1213</v>
      </c>
      <c r="AC25" s="2544">
        <v>65</v>
      </c>
      <c r="AJ25" s="2606"/>
      <c r="AK25" s="2166"/>
      <c r="AL25" s="644"/>
    </row>
    <row r="26" spans="1:38" ht="72" customHeight="1">
      <c r="A26" s="2502"/>
      <c r="B26" s="2509"/>
      <c r="C26" s="2507"/>
      <c r="D26" s="2509"/>
      <c r="E26" s="2509"/>
      <c r="F26" s="2509"/>
      <c r="G26" s="2103"/>
      <c r="H26" s="2103"/>
      <c r="I26" s="2480"/>
      <c r="J26" s="2481"/>
      <c r="K26" s="2628"/>
      <c r="L26" s="2654"/>
      <c r="M26" s="2628"/>
      <c r="N26" s="2137"/>
      <c r="O26" s="2137"/>
      <c r="P26" s="2137"/>
      <c r="Q26" s="2137"/>
      <c r="R26" s="2137"/>
      <c r="S26" s="2137"/>
      <c r="T26" s="2137"/>
      <c r="U26" s="2137"/>
      <c r="V26" s="2137"/>
      <c r="W26" s="2137"/>
      <c r="X26" s="2137"/>
      <c r="Y26" s="2621"/>
      <c r="Z26" s="2627"/>
      <c r="AA26" s="2542"/>
      <c r="AB26" s="2611"/>
      <c r="AC26" s="2545"/>
      <c r="AJ26" s="2607"/>
      <c r="AK26" s="2167"/>
      <c r="AL26" s="644"/>
    </row>
    <row r="27" spans="1:38" ht="54.75" customHeight="1" thickBot="1">
      <c r="A27" s="2502"/>
      <c r="B27" s="2509"/>
      <c r="C27" s="2507"/>
      <c r="D27" s="2509"/>
      <c r="E27" s="2509"/>
      <c r="F27" s="2509"/>
      <c r="G27" s="2103"/>
      <c r="H27" s="2103"/>
      <c r="I27" s="2482"/>
      <c r="J27" s="2483"/>
      <c r="K27" s="2628"/>
      <c r="L27" s="2654"/>
      <c r="M27" s="2628"/>
      <c r="N27" s="2234" t="s">
        <v>1216</v>
      </c>
      <c r="O27" s="2234"/>
      <c r="P27" s="2124" t="s">
        <v>478</v>
      </c>
      <c r="Q27" s="2124"/>
      <c r="R27" s="2124"/>
      <c r="S27" s="2124"/>
      <c r="T27" s="2234" t="s">
        <v>1991</v>
      </c>
      <c r="U27" s="2234"/>
      <c r="V27" s="2234"/>
      <c r="W27" s="2124" t="s">
        <v>480</v>
      </c>
      <c r="X27" s="2124"/>
      <c r="Y27" s="2621"/>
      <c r="Z27" s="2627"/>
      <c r="AA27" s="2543"/>
      <c r="AB27" s="2612"/>
      <c r="AC27" s="2545"/>
      <c r="AJ27" s="2609" t="s">
        <v>1217</v>
      </c>
      <c r="AK27" s="2609"/>
    </row>
    <row r="28" spans="1:38" ht="60" customHeight="1" thickBot="1">
      <c r="A28" s="2502">
        <v>0</v>
      </c>
      <c r="B28" s="2509">
        <v>3</v>
      </c>
      <c r="C28" s="2506">
        <f t="shared" ref="C28" si="2">D28</f>
        <v>28</v>
      </c>
      <c r="D28" s="2508">
        <f t="shared" ref="D28" si="3">SUM(F28:J30)</f>
        <v>28</v>
      </c>
      <c r="E28" s="2508"/>
      <c r="F28" s="2509">
        <v>22</v>
      </c>
      <c r="G28" s="2103">
        <v>6</v>
      </c>
      <c r="H28" s="2103"/>
      <c r="I28" s="2478">
        <v>0</v>
      </c>
      <c r="J28" s="2479"/>
      <c r="K28" s="2628">
        <f>'Team 65 Hamlet'!K25</f>
        <v>70</v>
      </c>
      <c r="L28" s="2639" t="s">
        <v>1993</v>
      </c>
      <c r="M28" s="2628" t="s">
        <v>134</v>
      </c>
      <c r="N28" s="2137" t="s">
        <v>1218</v>
      </c>
      <c r="O28" s="2137"/>
      <c r="P28" s="2137"/>
      <c r="Q28" s="2137"/>
      <c r="R28" s="2137"/>
      <c r="S28" s="2137"/>
      <c r="T28" s="2137"/>
      <c r="U28" s="2137"/>
      <c r="V28" s="2137"/>
      <c r="W28" s="2137"/>
      <c r="X28" s="2137"/>
      <c r="Y28" s="2620" t="s">
        <v>825</v>
      </c>
      <c r="Z28" s="2627" t="s">
        <v>30</v>
      </c>
      <c r="AA28" s="2237" t="s">
        <v>1214</v>
      </c>
      <c r="AB28" s="2237"/>
      <c r="AC28" s="2545"/>
    </row>
    <row r="29" spans="1:38" ht="54.75" customHeight="1">
      <c r="A29" s="2502"/>
      <c r="B29" s="2509"/>
      <c r="C29" s="2507"/>
      <c r="D29" s="2509"/>
      <c r="E29" s="2509"/>
      <c r="F29" s="2509"/>
      <c r="G29" s="2103"/>
      <c r="H29" s="2103"/>
      <c r="I29" s="2480"/>
      <c r="J29" s="2481"/>
      <c r="K29" s="2628"/>
      <c r="L29" s="2639"/>
      <c r="M29" s="2628"/>
      <c r="N29" s="2137"/>
      <c r="O29" s="2137"/>
      <c r="P29" s="2137"/>
      <c r="Q29" s="2137"/>
      <c r="R29" s="2137"/>
      <c r="S29" s="2137"/>
      <c r="T29" s="2137"/>
      <c r="U29" s="2137"/>
      <c r="V29" s="2137"/>
      <c r="W29" s="2137"/>
      <c r="X29" s="2137"/>
      <c r="Y29" s="2621"/>
      <c r="Z29" s="2627"/>
      <c r="AA29" s="2605" t="s">
        <v>34</v>
      </c>
      <c r="AB29" s="2624" t="s">
        <v>1219</v>
      </c>
      <c r="AC29" s="2545"/>
      <c r="AH29" s="2605" t="s">
        <v>34</v>
      </c>
      <c r="AI29" s="2165" t="s">
        <v>1220</v>
      </c>
      <c r="AK29" s="2605" t="s">
        <v>34</v>
      </c>
      <c r="AL29" s="2624" t="s">
        <v>1202</v>
      </c>
    </row>
    <row r="30" spans="1:38" ht="56.25" customHeight="1" thickBot="1">
      <c r="A30" s="2502"/>
      <c r="B30" s="2509"/>
      <c r="C30" s="2507"/>
      <c r="D30" s="2509"/>
      <c r="E30" s="2509"/>
      <c r="F30" s="2509"/>
      <c r="G30" s="2103"/>
      <c r="H30" s="2103"/>
      <c r="I30" s="2482"/>
      <c r="J30" s="2483"/>
      <c r="K30" s="2628"/>
      <c r="L30" s="2639"/>
      <c r="M30" s="2628"/>
      <c r="N30" s="2291" t="s">
        <v>1221</v>
      </c>
      <c r="O30" s="2291"/>
      <c r="P30" s="2124" t="s">
        <v>478</v>
      </c>
      <c r="Q30" s="2124"/>
      <c r="R30" s="2124"/>
      <c r="S30" s="2124"/>
      <c r="T30" s="2234" t="s">
        <v>1995</v>
      </c>
      <c r="U30" s="2234"/>
      <c r="V30" s="2234"/>
      <c r="W30" s="2124" t="s">
        <v>480</v>
      </c>
      <c r="X30" s="2124"/>
      <c r="Y30" s="2621"/>
      <c r="Z30" s="2627"/>
      <c r="AA30" s="2606"/>
      <c r="AB30" s="2625"/>
      <c r="AC30" s="2545"/>
      <c r="AH30" s="2606"/>
      <c r="AI30" s="2166"/>
      <c r="AK30" s="2606"/>
      <c r="AL30" s="2625"/>
    </row>
    <row r="31" spans="1:38" ht="45" customHeight="1">
      <c r="A31" s="2502">
        <v>0</v>
      </c>
      <c r="B31" s="2509">
        <v>1</v>
      </c>
      <c r="C31" s="2506">
        <f t="shared" ref="C31" si="4">D31</f>
        <v>32</v>
      </c>
      <c r="D31" s="2508">
        <f t="shared" ref="D31" si="5">SUM(F31:J33)</f>
        <v>32</v>
      </c>
      <c r="E31" s="2508"/>
      <c r="F31" s="2509">
        <v>28</v>
      </c>
      <c r="G31" s="2103">
        <v>4</v>
      </c>
      <c r="H31" s="2103"/>
      <c r="I31" s="2478">
        <v>0</v>
      </c>
      <c r="J31" s="2479"/>
      <c r="K31" s="2628">
        <f>'Team 65 Hamlet'!D46</f>
        <v>62</v>
      </c>
      <c r="L31" s="2639" t="s">
        <v>1994</v>
      </c>
      <c r="M31" s="2628" t="s">
        <v>134</v>
      </c>
      <c r="N31" s="2137" t="s">
        <v>1222</v>
      </c>
      <c r="O31" s="2137"/>
      <c r="P31" s="2137"/>
      <c r="Q31" s="2137"/>
      <c r="R31" s="2137"/>
      <c r="S31" s="2137"/>
      <c r="T31" s="2137"/>
      <c r="U31" s="2137"/>
      <c r="V31" s="2137"/>
      <c r="W31" s="2137"/>
      <c r="X31" s="2137"/>
      <c r="Y31" s="2620" t="s">
        <v>825</v>
      </c>
      <c r="Z31" s="2627" t="s">
        <v>31</v>
      </c>
      <c r="AA31" s="2607"/>
      <c r="AB31" s="2626"/>
      <c r="AC31" s="2545"/>
      <c r="AH31" s="2607"/>
      <c r="AI31" s="2167"/>
      <c r="AK31" s="2607"/>
      <c r="AL31" s="2626"/>
    </row>
    <row r="32" spans="1:38" ht="41.25" customHeight="1">
      <c r="A32" s="2502"/>
      <c r="B32" s="2509"/>
      <c r="C32" s="2507"/>
      <c r="D32" s="2509"/>
      <c r="E32" s="2509"/>
      <c r="F32" s="2509"/>
      <c r="G32" s="2103"/>
      <c r="H32" s="2103"/>
      <c r="I32" s="2480"/>
      <c r="J32" s="2481"/>
      <c r="K32" s="2628"/>
      <c r="L32" s="2639"/>
      <c r="M32" s="2628"/>
      <c r="N32" s="2137"/>
      <c r="O32" s="2137"/>
      <c r="P32" s="2137"/>
      <c r="Q32" s="2137"/>
      <c r="R32" s="2137"/>
      <c r="S32" s="2137"/>
      <c r="T32" s="2137"/>
      <c r="U32" s="2137"/>
      <c r="V32" s="2137"/>
      <c r="W32" s="2137"/>
      <c r="X32" s="2137"/>
      <c r="Y32" s="2621"/>
      <c r="Z32" s="2627"/>
      <c r="AA32" s="2490" t="s">
        <v>1207</v>
      </c>
      <c r="AB32" s="2490"/>
      <c r="AC32" s="2546"/>
      <c r="AH32" s="2608" t="s">
        <v>1223</v>
      </c>
      <c r="AI32" s="2608"/>
      <c r="AK32" s="2490" t="s">
        <v>1207</v>
      </c>
      <c r="AL32" s="2490"/>
    </row>
    <row r="33" spans="1:38" ht="53.25" customHeight="1" thickBot="1">
      <c r="A33" s="2531"/>
      <c r="B33" s="2503"/>
      <c r="C33" s="2507"/>
      <c r="D33" s="2509"/>
      <c r="E33" s="2509"/>
      <c r="F33" s="2503"/>
      <c r="G33" s="2619"/>
      <c r="H33" s="2619"/>
      <c r="I33" s="2482"/>
      <c r="J33" s="2483"/>
      <c r="K33" s="2484"/>
      <c r="L33" s="2487"/>
      <c r="M33" s="2484"/>
      <c r="N33" s="2652" t="s">
        <v>1994</v>
      </c>
      <c r="O33" s="2652"/>
      <c r="P33" s="2124" t="s">
        <v>478</v>
      </c>
      <c r="Q33" s="2124"/>
      <c r="R33" s="2124"/>
      <c r="S33" s="2124"/>
      <c r="T33" s="2621" t="s">
        <v>1224</v>
      </c>
      <c r="U33" s="2621"/>
      <c r="V33" s="2621"/>
      <c r="W33" s="2124" t="s">
        <v>480</v>
      </c>
      <c r="X33" s="2124"/>
      <c r="Y33" s="2621"/>
      <c r="Z33" s="2547"/>
      <c r="AA33" s="2554" t="s">
        <v>1209</v>
      </c>
      <c r="AB33" s="2555"/>
      <c r="AC33" s="2556"/>
    </row>
    <row r="34" spans="1:38" ht="26.45" customHeight="1" thickBot="1">
      <c r="A34" s="595">
        <v>0</v>
      </c>
      <c r="B34" s="596">
        <f>SUM(B25:B33)</f>
        <v>6</v>
      </c>
      <c r="C34" s="597">
        <f>SUM(C25:C33)</f>
        <v>92</v>
      </c>
      <c r="D34" s="2285">
        <f>SUM(D25:E33)</f>
        <v>92</v>
      </c>
      <c r="E34" s="2285"/>
      <c r="F34" s="596">
        <f>SUM(F25:F33)</f>
        <v>77</v>
      </c>
      <c r="G34" s="2286">
        <f>SUM(G25:H33)</f>
        <v>15</v>
      </c>
      <c r="H34" s="2286"/>
      <c r="I34" s="2361">
        <v>0</v>
      </c>
      <c r="J34" s="2362"/>
      <c r="K34" s="646">
        <f>SUM(K25:K33)</f>
        <v>209</v>
      </c>
      <c r="L34" s="2521" t="s">
        <v>1225</v>
      </c>
      <c r="M34" s="2522"/>
      <c r="N34" s="647" t="s">
        <v>38</v>
      </c>
      <c r="O34" s="1909" t="s">
        <v>78</v>
      </c>
      <c r="P34" s="2287"/>
      <c r="Q34" s="2287">
        <v>15</v>
      </c>
      <c r="R34" s="2287"/>
      <c r="S34" s="2287" t="s">
        <v>77</v>
      </c>
      <c r="T34" s="2287"/>
      <c r="U34" s="2287"/>
      <c r="V34" s="641">
        <v>6</v>
      </c>
      <c r="W34" s="576" t="s">
        <v>76</v>
      </c>
      <c r="X34" s="576">
        <v>1</v>
      </c>
      <c r="Y34" s="576" t="s">
        <v>75</v>
      </c>
      <c r="Z34" s="642"/>
      <c r="AA34" s="2557"/>
      <c r="AB34" s="2558"/>
      <c r="AC34" s="2559"/>
    </row>
    <row r="35" spans="1:38" ht="45.95" customHeight="1">
      <c r="A35" s="1885" t="s">
        <v>695</v>
      </c>
      <c r="B35" s="1886"/>
      <c r="C35" s="1886"/>
      <c r="D35" s="1887" t="s">
        <v>696</v>
      </c>
      <c r="E35" s="1886"/>
      <c r="F35" s="1886"/>
      <c r="G35" s="1886"/>
      <c r="H35" s="1886"/>
      <c r="I35" s="1886"/>
      <c r="J35" s="1886"/>
      <c r="K35" s="1886"/>
      <c r="L35" s="1887" t="s">
        <v>697</v>
      </c>
      <c r="M35" s="1886"/>
      <c r="N35" s="1886"/>
      <c r="O35" s="1886"/>
      <c r="P35" s="1886"/>
      <c r="Q35" s="1886"/>
      <c r="R35" s="1886"/>
      <c r="S35" s="1886"/>
      <c r="T35" s="1886"/>
      <c r="U35" s="1886"/>
      <c r="V35" s="1886"/>
      <c r="W35" s="1887" t="s">
        <v>698</v>
      </c>
      <c r="X35" s="1886"/>
      <c r="Y35" s="1886"/>
      <c r="Z35" s="1886"/>
      <c r="AA35" s="1886"/>
      <c r="AB35" s="1886"/>
      <c r="AC35" s="1888"/>
      <c r="AJ35" s="2541" t="s">
        <v>34</v>
      </c>
      <c r="AK35" s="2610" t="s">
        <v>1194</v>
      </c>
    </row>
    <row r="36" spans="1:38" s="648" customFormat="1" ht="91.5" customHeight="1" thickBot="1">
      <c r="A36" s="2647" t="s">
        <v>42</v>
      </c>
      <c r="B36" s="2648"/>
      <c r="C36" s="2648"/>
      <c r="D36" s="2648"/>
      <c r="E36" s="2648"/>
      <c r="F36" s="2648"/>
      <c r="G36" s="2648"/>
      <c r="H36" s="2648"/>
      <c r="I36" s="2648"/>
      <c r="J36" s="2648"/>
      <c r="K36" s="2648"/>
      <c r="L36" s="2649" t="s">
        <v>699</v>
      </c>
      <c r="M36" s="2650"/>
      <c r="N36" s="2650"/>
      <c r="O36" s="2650"/>
      <c r="P36" s="2650"/>
      <c r="Q36" s="2650"/>
      <c r="R36" s="2650"/>
      <c r="S36" s="2650"/>
      <c r="T36" s="2650"/>
      <c r="U36" s="2650"/>
      <c r="V36" s="2650"/>
      <c r="W36" s="2650"/>
      <c r="X36" s="2650"/>
      <c r="Y36" s="2650"/>
      <c r="Z36" s="2650"/>
      <c r="AA36" s="2650"/>
      <c r="AB36" s="2650"/>
      <c r="AC36" s="2651"/>
      <c r="AJ36" s="2542"/>
      <c r="AK36" s="2611"/>
    </row>
    <row r="37" spans="1:38" s="638" customFormat="1" ht="14.25" customHeight="1">
      <c r="A37" s="2578" t="s">
        <v>1279</v>
      </c>
      <c r="B37" s="2578"/>
      <c r="C37" s="2578"/>
      <c r="D37" s="2578"/>
      <c r="E37" s="2578"/>
      <c r="F37" s="2578"/>
      <c r="G37" s="2578"/>
      <c r="H37" s="2330" t="s">
        <v>301</v>
      </c>
      <c r="I37" s="2330"/>
      <c r="J37" s="2579" t="s">
        <v>33</v>
      </c>
      <c r="K37" s="2579"/>
      <c r="L37" s="2579"/>
      <c r="M37" s="2579"/>
      <c r="N37" s="2579"/>
      <c r="O37" s="2579"/>
      <c r="P37" s="2580"/>
      <c r="Q37" s="2581" t="s">
        <v>1280</v>
      </c>
      <c r="R37" s="2582"/>
      <c r="S37" s="2582"/>
      <c r="T37" s="2582"/>
      <c r="U37" s="2582"/>
      <c r="V37" s="2582"/>
      <c r="W37" s="2582"/>
      <c r="X37" s="2583"/>
      <c r="Y37" s="2587" t="s">
        <v>56</v>
      </c>
      <c r="Z37" s="2588"/>
      <c r="AA37" s="2588"/>
      <c r="AB37" s="2588"/>
      <c r="AC37" s="2589"/>
      <c r="AJ37" s="2543"/>
      <c r="AK37" s="2612"/>
    </row>
    <row r="38" spans="1:38" s="638" customFormat="1" ht="21.75" customHeight="1" thickBot="1">
      <c r="A38" s="2578"/>
      <c r="B38" s="2578"/>
      <c r="C38" s="2578"/>
      <c r="D38" s="2578"/>
      <c r="E38" s="2578"/>
      <c r="F38" s="2578"/>
      <c r="G38" s="2578"/>
      <c r="H38" s="2330"/>
      <c r="I38" s="2330"/>
      <c r="J38" s="2579"/>
      <c r="K38" s="2579"/>
      <c r="L38" s="2579"/>
      <c r="M38" s="2579"/>
      <c r="N38" s="2579"/>
      <c r="O38" s="2579"/>
      <c r="P38" s="2580"/>
      <c r="Q38" s="2584"/>
      <c r="R38" s="2585"/>
      <c r="S38" s="2585"/>
      <c r="T38" s="2585"/>
      <c r="U38" s="2585"/>
      <c r="V38" s="2585"/>
      <c r="W38" s="2585"/>
      <c r="X38" s="2586"/>
      <c r="Y38" s="2590"/>
      <c r="Z38" s="2591"/>
      <c r="AA38" s="2591"/>
      <c r="AB38" s="2591"/>
      <c r="AC38" s="2592"/>
    </row>
    <row r="39" spans="1:38" ht="13.5" hidden="1" customHeight="1" thickBot="1">
      <c r="A39" s="567"/>
      <c r="B39" s="567"/>
      <c r="C39" s="567"/>
      <c r="D39" s="567"/>
      <c r="E39" s="567"/>
      <c r="F39" s="567"/>
      <c r="G39" s="567"/>
      <c r="H39" s="567"/>
      <c r="I39" s="649"/>
      <c r="J39" s="567"/>
      <c r="K39" s="567"/>
      <c r="L39" s="567"/>
      <c r="M39" s="567"/>
      <c r="N39" s="567"/>
      <c r="O39" s="567"/>
      <c r="P39" s="567"/>
      <c r="Q39" s="567"/>
      <c r="R39" s="567"/>
      <c r="S39" s="567"/>
      <c r="T39" s="567"/>
      <c r="U39" s="567"/>
      <c r="V39" s="567"/>
      <c r="W39" s="567"/>
      <c r="X39" s="567"/>
      <c r="Y39" s="567"/>
      <c r="Z39" s="567"/>
      <c r="AA39" s="567"/>
      <c r="AB39" s="567"/>
      <c r="AC39" s="567"/>
    </row>
    <row r="40" spans="1:38" ht="26.45" customHeight="1">
      <c r="A40" s="2207" t="s">
        <v>333</v>
      </c>
      <c r="B40" s="2301" t="s">
        <v>39</v>
      </c>
      <c r="C40" s="2304" t="s">
        <v>53</v>
      </c>
      <c r="D40" s="2307" t="s">
        <v>60</v>
      </c>
      <c r="E40" s="2146"/>
      <c r="F40" s="2146"/>
      <c r="G40" s="2146"/>
      <c r="H40" s="2146"/>
      <c r="I40" s="2146"/>
      <c r="J40" s="2308"/>
      <c r="K40" s="2311" t="s">
        <v>41</v>
      </c>
      <c r="L40" s="2593" t="s">
        <v>149</v>
      </c>
      <c r="M40" s="2323" t="s">
        <v>27</v>
      </c>
      <c r="N40" s="2146" t="s">
        <v>71</v>
      </c>
      <c r="O40" s="2146"/>
      <c r="P40" s="2146"/>
      <c r="Q40" s="2146"/>
      <c r="R40" s="2146"/>
      <c r="S40" s="2146"/>
      <c r="T40" s="2146"/>
      <c r="U40" s="2146"/>
      <c r="V40" s="2146"/>
      <c r="W40" s="2146"/>
      <c r="X40" s="2146"/>
      <c r="Y40" s="2311" t="s">
        <v>303</v>
      </c>
      <c r="Z40" s="2311" t="s">
        <v>35</v>
      </c>
      <c r="AA40" s="2326" t="s">
        <v>51</v>
      </c>
      <c r="AB40" s="2301" t="s">
        <v>50</v>
      </c>
      <c r="AC40" s="2313" t="s">
        <v>24</v>
      </c>
    </row>
    <row r="41" spans="1:38" ht="26.45" customHeight="1">
      <c r="A41" s="2208"/>
      <c r="B41" s="2302"/>
      <c r="C41" s="2305"/>
      <c r="D41" s="2309"/>
      <c r="E41" s="2141"/>
      <c r="F41" s="2141"/>
      <c r="G41" s="2141"/>
      <c r="H41" s="2141"/>
      <c r="I41" s="2141"/>
      <c r="J41" s="2310"/>
      <c r="K41" s="2226"/>
      <c r="L41" s="2594"/>
      <c r="M41" s="2324"/>
      <c r="N41" s="2141"/>
      <c r="O41" s="2141"/>
      <c r="P41" s="2141"/>
      <c r="Q41" s="2141"/>
      <c r="R41" s="2141"/>
      <c r="S41" s="2141"/>
      <c r="T41" s="2141"/>
      <c r="U41" s="2141"/>
      <c r="V41" s="2141"/>
      <c r="W41" s="2141"/>
      <c r="X41" s="2141"/>
      <c r="Y41" s="2226"/>
      <c r="Z41" s="2226"/>
      <c r="AA41" s="2227"/>
      <c r="AB41" s="2302"/>
      <c r="AC41" s="2314"/>
    </row>
    <row r="42" spans="1:38" ht="26.45" customHeight="1" thickBot="1">
      <c r="A42" s="2208"/>
      <c r="B42" s="2302"/>
      <c r="C42" s="2305"/>
      <c r="D42" s="2176" t="s">
        <v>26</v>
      </c>
      <c r="E42" s="2316"/>
      <c r="F42" s="2316" t="s">
        <v>112</v>
      </c>
      <c r="G42" s="2316"/>
      <c r="H42" s="2316"/>
      <c r="I42" s="2319" t="s">
        <v>304</v>
      </c>
      <c r="J42" s="2124"/>
      <c r="K42" s="2226"/>
      <c r="L42" s="2594"/>
      <c r="M42" s="2324"/>
      <c r="N42" s="2274" t="s">
        <v>305</v>
      </c>
      <c r="O42" s="2274"/>
      <c r="P42" s="2274"/>
      <c r="Q42" s="2274"/>
      <c r="R42" s="2274"/>
      <c r="S42" s="2274"/>
      <c r="T42" s="2274"/>
      <c r="U42" s="2274"/>
      <c r="V42" s="2274"/>
      <c r="W42" s="2274"/>
      <c r="X42" s="2274"/>
      <c r="Y42" s="2226"/>
      <c r="Z42" s="2226"/>
      <c r="AA42" s="2227"/>
      <c r="AB42" s="2302"/>
      <c r="AC42" s="2314"/>
    </row>
    <row r="43" spans="1:38" ht="39.75" customHeight="1" thickBot="1">
      <c r="A43" s="2209"/>
      <c r="B43" s="2303"/>
      <c r="C43" s="2306"/>
      <c r="D43" s="2317"/>
      <c r="E43" s="2318"/>
      <c r="F43" s="568" t="s">
        <v>117</v>
      </c>
      <c r="G43" s="2321" t="s">
        <v>116</v>
      </c>
      <c r="H43" s="2321"/>
      <c r="I43" s="2320"/>
      <c r="J43" s="2321"/>
      <c r="K43" s="2312"/>
      <c r="L43" s="2595"/>
      <c r="M43" s="2325"/>
      <c r="N43" s="2322"/>
      <c r="O43" s="2322"/>
      <c r="P43" s="2322"/>
      <c r="Q43" s="2322"/>
      <c r="R43" s="2322"/>
      <c r="S43" s="2322"/>
      <c r="T43" s="2322"/>
      <c r="U43" s="2322"/>
      <c r="V43" s="2322"/>
      <c r="W43" s="2322"/>
      <c r="X43" s="2322"/>
      <c r="Y43" s="2312"/>
      <c r="Z43" s="2312"/>
      <c r="AA43" s="2327"/>
      <c r="AB43" s="2303"/>
      <c r="AC43" s="2315"/>
      <c r="AK43" s="2644" t="s">
        <v>1226</v>
      </c>
    </row>
    <row r="44" spans="1:38" ht="50.25" customHeight="1">
      <c r="A44" s="2501">
        <v>0</v>
      </c>
      <c r="B44" s="2508">
        <v>0</v>
      </c>
      <c r="C44" s="2506">
        <f>D44</f>
        <v>32</v>
      </c>
      <c r="D44" s="2508">
        <f>SUM(F44:J46)</f>
        <v>32</v>
      </c>
      <c r="E44" s="2508"/>
      <c r="F44" s="2508">
        <v>28</v>
      </c>
      <c r="G44" s="2629">
        <v>4</v>
      </c>
      <c r="H44" s="2629"/>
      <c r="I44" s="2478">
        <v>0</v>
      </c>
      <c r="J44" s="2479"/>
      <c r="K44" s="2632">
        <f>'Team 66 Hamlet'!D25</f>
        <v>75</v>
      </c>
      <c r="L44" s="2643" t="s">
        <v>1227</v>
      </c>
      <c r="M44" s="2632" t="s">
        <v>134</v>
      </c>
      <c r="N44" s="2141" t="s">
        <v>1996</v>
      </c>
      <c r="O44" s="2141"/>
      <c r="P44" s="2141"/>
      <c r="Q44" s="2141"/>
      <c r="R44" s="2141"/>
      <c r="S44" s="2141"/>
      <c r="T44" s="2141"/>
      <c r="U44" s="2141"/>
      <c r="V44" s="2141"/>
      <c r="W44" s="2141"/>
      <c r="X44" s="2141"/>
      <c r="Y44" s="2620" t="s">
        <v>825</v>
      </c>
      <c r="Z44" s="2631" t="s">
        <v>28</v>
      </c>
      <c r="AA44" s="2541" t="s">
        <v>34</v>
      </c>
      <c r="AB44" s="2610" t="s">
        <v>1228</v>
      </c>
      <c r="AC44" s="2544">
        <v>66</v>
      </c>
      <c r="AK44" s="2645"/>
    </row>
    <row r="45" spans="1:38" ht="43.5" customHeight="1">
      <c r="A45" s="2502"/>
      <c r="B45" s="2509"/>
      <c r="C45" s="2507"/>
      <c r="D45" s="2509"/>
      <c r="E45" s="2509"/>
      <c r="F45" s="2509"/>
      <c r="G45" s="2103"/>
      <c r="H45" s="2103"/>
      <c r="I45" s="2480"/>
      <c r="J45" s="2481"/>
      <c r="K45" s="2628"/>
      <c r="L45" s="2639"/>
      <c r="M45" s="2628"/>
      <c r="N45" s="2141"/>
      <c r="O45" s="2141"/>
      <c r="P45" s="2141"/>
      <c r="Q45" s="2141"/>
      <c r="R45" s="2141"/>
      <c r="S45" s="2141"/>
      <c r="T45" s="2141"/>
      <c r="U45" s="2141"/>
      <c r="V45" s="2141"/>
      <c r="W45" s="2141"/>
      <c r="X45" s="2141"/>
      <c r="Y45" s="2621"/>
      <c r="Z45" s="2627"/>
      <c r="AA45" s="2542"/>
      <c r="AB45" s="2611"/>
      <c r="AC45" s="2545"/>
      <c r="AK45" s="2646"/>
    </row>
    <row r="46" spans="1:38" ht="69" customHeight="1" thickBot="1">
      <c r="A46" s="2502"/>
      <c r="B46" s="2509"/>
      <c r="C46" s="2507"/>
      <c r="D46" s="2509"/>
      <c r="E46" s="2509"/>
      <c r="F46" s="2509"/>
      <c r="G46" s="2103"/>
      <c r="H46" s="2103"/>
      <c r="I46" s="2482"/>
      <c r="J46" s="2483"/>
      <c r="K46" s="2628"/>
      <c r="L46" s="2639"/>
      <c r="M46" s="2628"/>
      <c r="N46" s="2291" t="s">
        <v>1997</v>
      </c>
      <c r="O46" s="2291"/>
      <c r="P46" s="2124" t="s">
        <v>478</v>
      </c>
      <c r="Q46" s="2124"/>
      <c r="R46" s="2124"/>
      <c r="S46" s="2124"/>
      <c r="T46" s="2642" t="s">
        <v>1229</v>
      </c>
      <c r="U46" s="2642"/>
      <c r="V46" s="2642"/>
      <c r="W46" s="2124" t="s">
        <v>480</v>
      </c>
      <c r="X46" s="2124"/>
      <c r="Y46" s="2621"/>
      <c r="Z46" s="2627"/>
      <c r="AA46" s="2543"/>
      <c r="AB46" s="2612"/>
      <c r="AC46" s="2545"/>
      <c r="AK46" s="2613" t="s">
        <v>1230</v>
      </c>
      <c r="AL46" s="2613"/>
    </row>
    <row r="47" spans="1:38" ht="50.25" customHeight="1" thickBot="1">
      <c r="A47" s="2502">
        <v>0</v>
      </c>
      <c r="B47" s="2509">
        <v>0</v>
      </c>
      <c r="C47" s="2506">
        <f t="shared" ref="C47" si="6">D47</f>
        <v>31</v>
      </c>
      <c r="D47" s="2508">
        <f t="shared" ref="D47" si="7">SUM(F47:J49)</f>
        <v>31</v>
      </c>
      <c r="E47" s="2508"/>
      <c r="F47" s="2509">
        <v>21</v>
      </c>
      <c r="G47" s="2103">
        <v>10</v>
      </c>
      <c r="H47" s="2103"/>
      <c r="I47" s="2478">
        <v>0</v>
      </c>
      <c r="J47" s="2479"/>
      <c r="K47" s="2628">
        <f>'Team 66 Hamlet'!K25</f>
        <v>70</v>
      </c>
      <c r="L47" s="2639" t="s">
        <v>1231</v>
      </c>
      <c r="M47" s="2628" t="s">
        <v>134</v>
      </c>
      <c r="N47" s="2137" t="s">
        <v>1232</v>
      </c>
      <c r="O47" s="2137"/>
      <c r="P47" s="2137"/>
      <c r="Q47" s="2137"/>
      <c r="R47" s="2137"/>
      <c r="S47" s="2137"/>
      <c r="T47" s="2137"/>
      <c r="U47" s="2137"/>
      <c r="V47" s="2137"/>
      <c r="W47" s="2137"/>
      <c r="X47" s="2137"/>
      <c r="Y47" s="2620" t="s">
        <v>825</v>
      </c>
      <c r="Z47" s="2627" t="s">
        <v>30</v>
      </c>
      <c r="AA47" s="2609" t="s">
        <v>1233</v>
      </c>
      <c r="AB47" s="2609"/>
      <c r="AC47" s="2545"/>
    </row>
    <row r="48" spans="1:38" ht="34.5" customHeight="1">
      <c r="A48" s="2502"/>
      <c r="B48" s="2509"/>
      <c r="C48" s="2507"/>
      <c r="D48" s="2509"/>
      <c r="E48" s="2509"/>
      <c r="F48" s="2509"/>
      <c r="G48" s="2103"/>
      <c r="H48" s="2103"/>
      <c r="I48" s="2480"/>
      <c r="J48" s="2481"/>
      <c r="K48" s="2628"/>
      <c r="L48" s="2639"/>
      <c r="M48" s="2628"/>
      <c r="N48" s="2137"/>
      <c r="O48" s="2137"/>
      <c r="P48" s="2137"/>
      <c r="Q48" s="2137"/>
      <c r="R48" s="2137"/>
      <c r="S48" s="2137"/>
      <c r="T48" s="2137"/>
      <c r="U48" s="2137"/>
      <c r="V48" s="2137"/>
      <c r="W48" s="2137"/>
      <c r="X48" s="2137"/>
      <c r="Y48" s="2621"/>
      <c r="Z48" s="2627"/>
      <c r="AA48" s="2541" t="s">
        <v>34</v>
      </c>
      <c r="AB48" s="2610" t="s">
        <v>1234</v>
      </c>
      <c r="AC48" s="2545"/>
    </row>
    <row r="49" spans="1:38" ht="65.25" customHeight="1" thickBot="1">
      <c r="A49" s="2531"/>
      <c r="B49" s="2509"/>
      <c r="C49" s="2507"/>
      <c r="D49" s="2509"/>
      <c r="E49" s="2509"/>
      <c r="F49" s="2509"/>
      <c r="G49" s="2103"/>
      <c r="H49" s="2103"/>
      <c r="I49" s="2482"/>
      <c r="J49" s="2483"/>
      <c r="K49" s="2628"/>
      <c r="L49" s="2639"/>
      <c r="M49" s="2628"/>
      <c r="N49" s="2623" t="s">
        <v>1999</v>
      </c>
      <c r="O49" s="2623"/>
      <c r="P49" s="2124" t="s">
        <v>478</v>
      </c>
      <c r="Q49" s="2124"/>
      <c r="R49" s="2124"/>
      <c r="S49" s="2124"/>
      <c r="T49" s="2623" t="s">
        <v>1998</v>
      </c>
      <c r="U49" s="2623"/>
      <c r="V49" s="2623"/>
      <c r="W49" s="2124" t="s">
        <v>480</v>
      </c>
      <c r="X49" s="2124"/>
      <c r="Y49" s="2621"/>
      <c r="Z49" s="2627"/>
      <c r="AA49" s="2542"/>
      <c r="AB49" s="2611"/>
      <c r="AC49" s="2545"/>
    </row>
    <row r="50" spans="1:38" ht="60" customHeight="1">
      <c r="A50" s="2502">
        <v>0</v>
      </c>
      <c r="B50" s="2509">
        <v>0</v>
      </c>
      <c r="C50" s="2506">
        <f t="shared" ref="C50" si="8">D50</f>
        <v>29</v>
      </c>
      <c r="D50" s="2508">
        <f t="shared" ref="D50" si="9">SUM(F50:J52)</f>
        <v>29</v>
      </c>
      <c r="E50" s="2508"/>
      <c r="F50" s="2509">
        <v>22</v>
      </c>
      <c r="G50" s="2103">
        <v>7</v>
      </c>
      <c r="H50" s="2103"/>
      <c r="I50" s="2478">
        <v>0</v>
      </c>
      <c r="J50" s="2479"/>
      <c r="K50" s="2628">
        <f>'Team 66 Hamlet'!D46</f>
        <v>72</v>
      </c>
      <c r="L50" s="2639" t="s">
        <v>1235</v>
      </c>
      <c r="M50" s="2628" t="s">
        <v>134</v>
      </c>
      <c r="N50" s="2640" t="s">
        <v>1236</v>
      </c>
      <c r="O50" s="2641"/>
      <c r="P50" s="2641"/>
      <c r="Q50" s="2641"/>
      <c r="R50" s="2641"/>
      <c r="S50" s="2641"/>
      <c r="T50" s="2641"/>
      <c r="U50" s="2641"/>
      <c r="V50" s="2641"/>
      <c r="W50" s="2641"/>
      <c r="X50" s="2407"/>
      <c r="Y50" s="2620" t="s">
        <v>825</v>
      </c>
      <c r="Z50" s="2627" t="s">
        <v>31</v>
      </c>
      <c r="AA50" s="2543"/>
      <c r="AB50" s="2612"/>
      <c r="AC50" s="2545"/>
      <c r="AL50" s="2610" t="s">
        <v>1194</v>
      </c>
    </row>
    <row r="51" spans="1:38" ht="41.25" customHeight="1">
      <c r="A51" s="2502"/>
      <c r="B51" s="2509"/>
      <c r="C51" s="2507"/>
      <c r="D51" s="2509"/>
      <c r="E51" s="2509"/>
      <c r="F51" s="2509"/>
      <c r="G51" s="2103"/>
      <c r="H51" s="2103"/>
      <c r="I51" s="2480"/>
      <c r="J51" s="2481"/>
      <c r="K51" s="2628"/>
      <c r="L51" s="2639"/>
      <c r="M51" s="2628"/>
      <c r="N51" s="2365"/>
      <c r="O51" s="2366"/>
      <c r="P51" s="2366"/>
      <c r="Q51" s="2366"/>
      <c r="R51" s="2366"/>
      <c r="S51" s="2366"/>
      <c r="T51" s="2366"/>
      <c r="U51" s="2366"/>
      <c r="V51" s="2366"/>
      <c r="W51" s="2366"/>
      <c r="X51" s="2367"/>
      <c r="Y51" s="2621"/>
      <c r="Z51" s="2627"/>
      <c r="AA51" s="2638" t="s">
        <v>1237</v>
      </c>
      <c r="AB51" s="2638"/>
      <c r="AC51" s="2546"/>
      <c r="AL51" s="2611"/>
    </row>
    <row r="52" spans="1:38" ht="60.75" customHeight="1" thickBot="1">
      <c r="A52" s="2531"/>
      <c r="B52" s="2503"/>
      <c r="C52" s="2507"/>
      <c r="D52" s="2509"/>
      <c r="E52" s="2509"/>
      <c r="F52" s="2503"/>
      <c r="G52" s="2619"/>
      <c r="H52" s="2619"/>
      <c r="I52" s="2482"/>
      <c r="J52" s="2483"/>
      <c r="K52" s="2484"/>
      <c r="L52" s="2487"/>
      <c r="M52" s="2484"/>
      <c r="N52" s="2622" t="s">
        <v>2001</v>
      </c>
      <c r="O52" s="2623"/>
      <c r="P52" s="2124" t="s">
        <v>478</v>
      </c>
      <c r="Q52" s="2124"/>
      <c r="R52" s="2124"/>
      <c r="S52" s="2124"/>
      <c r="T52" s="2237" t="s">
        <v>2000</v>
      </c>
      <c r="U52" s="2237"/>
      <c r="V52" s="2237"/>
      <c r="W52" s="2124" t="s">
        <v>480</v>
      </c>
      <c r="X52" s="2124"/>
      <c r="Y52" s="2621"/>
      <c r="Z52" s="2547"/>
      <c r="AA52" s="2554" t="s">
        <v>1209</v>
      </c>
      <c r="AB52" s="2555"/>
      <c r="AC52" s="2556"/>
      <c r="AL52" s="2612"/>
    </row>
    <row r="53" spans="1:38" ht="48" customHeight="1" thickBot="1">
      <c r="A53" s="595">
        <v>0</v>
      </c>
      <c r="B53" s="596">
        <f>SUM(B44:B52)</f>
        <v>0</v>
      </c>
      <c r="C53" s="597">
        <f>SUM(C44:C52)</f>
        <v>92</v>
      </c>
      <c r="D53" s="2285">
        <f>SUM(D44:E52)</f>
        <v>92</v>
      </c>
      <c r="E53" s="2285"/>
      <c r="F53" s="596">
        <f>SUM(F44:F52)</f>
        <v>71</v>
      </c>
      <c r="G53" s="2286">
        <f>SUM(G44:H52)</f>
        <v>21</v>
      </c>
      <c r="H53" s="2286"/>
      <c r="I53" s="2361">
        <v>0</v>
      </c>
      <c r="J53" s="2362"/>
      <c r="K53" s="646">
        <f>SUM(K44:K52)</f>
        <v>217</v>
      </c>
      <c r="L53" s="2521" t="s">
        <v>1225</v>
      </c>
      <c r="M53" s="2522"/>
      <c r="N53" s="647" t="s">
        <v>1238</v>
      </c>
      <c r="O53" s="1909" t="s">
        <v>78</v>
      </c>
      <c r="P53" s="2287"/>
      <c r="Q53" s="2617">
        <v>15</v>
      </c>
      <c r="R53" s="2617"/>
      <c r="S53" s="2617" t="s">
        <v>77</v>
      </c>
      <c r="T53" s="2617"/>
      <c r="U53" s="2617"/>
      <c r="V53" s="650">
        <v>5</v>
      </c>
      <c r="W53" s="642" t="s">
        <v>76</v>
      </c>
      <c r="X53" s="651">
        <v>1</v>
      </c>
      <c r="Y53" s="642" t="s">
        <v>75</v>
      </c>
      <c r="Z53" s="642"/>
      <c r="AA53" s="2557"/>
      <c r="AB53" s="2558"/>
      <c r="AC53" s="2559"/>
    </row>
    <row r="54" spans="1:38" ht="45.95" customHeight="1">
      <c r="A54" s="1885" t="s">
        <v>695</v>
      </c>
      <c r="B54" s="1886"/>
      <c r="C54" s="1886"/>
      <c r="D54" s="1887" t="s">
        <v>696</v>
      </c>
      <c r="E54" s="1886"/>
      <c r="F54" s="1886"/>
      <c r="G54" s="1886"/>
      <c r="H54" s="1886"/>
      <c r="I54" s="1886"/>
      <c r="J54" s="1886"/>
      <c r="K54" s="1886"/>
      <c r="L54" s="1887" t="s">
        <v>697</v>
      </c>
      <c r="M54" s="1886"/>
      <c r="N54" s="1886"/>
      <c r="O54" s="1886"/>
      <c r="P54" s="1886"/>
      <c r="Q54" s="1886"/>
      <c r="R54" s="1886"/>
      <c r="S54" s="1886"/>
      <c r="T54" s="1886"/>
      <c r="U54" s="1886"/>
      <c r="V54" s="1886"/>
      <c r="W54" s="1887" t="s">
        <v>698</v>
      </c>
      <c r="X54" s="1886"/>
      <c r="Y54" s="1886"/>
      <c r="Z54" s="1886"/>
      <c r="AA54" s="1886"/>
      <c r="AB54" s="1886"/>
      <c r="AC54" s="1888"/>
    </row>
    <row r="55" spans="1:38" s="652" customFormat="1" ht="73.5" customHeight="1" thickBot="1">
      <c r="A55" s="2633" t="s">
        <v>42</v>
      </c>
      <c r="B55" s="2634"/>
      <c r="C55" s="2634"/>
      <c r="D55" s="2634"/>
      <c r="E55" s="2634"/>
      <c r="F55" s="2634"/>
      <c r="G55" s="2634"/>
      <c r="H55" s="2634"/>
      <c r="I55" s="2634"/>
      <c r="J55" s="2634"/>
      <c r="K55" s="2634"/>
      <c r="L55" s="2635" t="s">
        <v>1239</v>
      </c>
      <c r="M55" s="2636"/>
      <c r="N55" s="2636"/>
      <c r="O55" s="2636"/>
      <c r="P55" s="2636"/>
      <c r="Q55" s="2636"/>
      <c r="R55" s="2636"/>
      <c r="S55" s="2636"/>
      <c r="T55" s="2636"/>
      <c r="U55" s="2636"/>
      <c r="V55" s="2636"/>
      <c r="W55" s="2636"/>
      <c r="X55" s="2636"/>
      <c r="Y55" s="2636"/>
      <c r="Z55" s="2636"/>
      <c r="AA55" s="2636"/>
      <c r="AB55" s="2636"/>
      <c r="AC55" s="2637"/>
    </row>
    <row r="56" spans="1:38" s="638" customFormat="1" ht="14.25" customHeight="1">
      <c r="A56" s="2578" t="s">
        <v>1279</v>
      </c>
      <c r="B56" s="2578"/>
      <c r="C56" s="2578"/>
      <c r="D56" s="2578"/>
      <c r="E56" s="2578"/>
      <c r="F56" s="2578"/>
      <c r="G56" s="2578"/>
      <c r="H56" s="2330" t="s">
        <v>301</v>
      </c>
      <c r="I56" s="2330"/>
      <c r="J56" s="2579" t="s">
        <v>33</v>
      </c>
      <c r="K56" s="2579"/>
      <c r="L56" s="2579"/>
      <c r="M56" s="2579"/>
      <c r="N56" s="2579"/>
      <c r="O56" s="2579"/>
      <c r="P56" s="2580"/>
      <c r="Q56" s="2581" t="s">
        <v>1280</v>
      </c>
      <c r="R56" s="2582"/>
      <c r="S56" s="2582"/>
      <c r="T56" s="2582"/>
      <c r="U56" s="2582"/>
      <c r="V56" s="2582"/>
      <c r="W56" s="2582"/>
      <c r="X56" s="2583"/>
      <c r="Y56" s="2587" t="s">
        <v>56</v>
      </c>
      <c r="Z56" s="2588"/>
      <c r="AA56" s="2588"/>
      <c r="AB56" s="2588"/>
      <c r="AC56" s="2589"/>
    </row>
    <row r="57" spans="1:38" s="638" customFormat="1" ht="21.75" customHeight="1" thickBot="1">
      <c r="A57" s="2578"/>
      <c r="B57" s="2578"/>
      <c r="C57" s="2578"/>
      <c r="D57" s="2578"/>
      <c r="E57" s="2578"/>
      <c r="F57" s="2578"/>
      <c r="G57" s="2578"/>
      <c r="H57" s="2330"/>
      <c r="I57" s="2330"/>
      <c r="J57" s="2579"/>
      <c r="K57" s="2579"/>
      <c r="L57" s="2579"/>
      <c r="M57" s="2579"/>
      <c r="N57" s="2579"/>
      <c r="O57" s="2579"/>
      <c r="P57" s="2580"/>
      <c r="Q57" s="2584"/>
      <c r="R57" s="2585"/>
      <c r="S57" s="2585"/>
      <c r="T57" s="2585"/>
      <c r="U57" s="2585"/>
      <c r="V57" s="2585"/>
      <c r="W57" s="2585"/>
      <c r="X57" s="2586"/>
      <c r="Y57" s="2590"/>
      <c r="Z57" s="2591"/>
      <c r="AA57" s="2591"/>
      <c r="AB57" s="2591"/>
      <c r="AC57" s="2592"/>
    </row>
    <row r="58" spans="1:38" ht="24" hidden="1" customHeight="1" thickBot="1">
      <c r="A58" s="567"/>
      <c r="B58" s="567"/>
      <c r="C58" s="567"/>
      <c r="D58" s="567"/>
      <c r="E58" s="567"/>
      <c r="F58" s="567"/>
      <c r="G58" s="567"/>
      <c r="H58" s="567"/>
      <c r="I58" s="649"/>
      <c r="J58" s="567"/>
      <c r="K58" s="567"/>
      <c r="L58" s="567"/>
      <c r="M58" s="567"/>
      <c r="N58" s="567"/>
      <c r="O58" s="567"/>
      <c r="P58" s="567"/>
      <c r="Q58" s="567"/>
      <c r="R58" s="567"/>
      <c r="S58" s="567"/>
      <c r="T58" s="567"/>
      <c r="U58" s="567"/>
      <c r="V58" s="567"/>
      <c r="W58" s="567"/>
      <c r="X58" s="567"/>
      <c r="Y58" s="567"/>
      <c r="Z58" s="567"/>
      <c r="AA58" s="567"/>
      <c r="AB58" s="567"/>
      <c r="AC58" s="567"/>
    </row>
    <row r="59" spans="1:38" ht="20.25" customHeight="1">
      <c r="A59" s="2207" t="s">
        <v>333</v>
      </c>
      <c r="B59" s="2301" t="s">
        <v>39</v>
      </c>
      <c r="C59" s="2304" t="s">
        <v>53</v>
      </c>
      <c r="D59" s="2307" t="s">
        <v>60</v>
      </c>
      <c r="E59" s="2146"/>
      <c r="F59" s="2146"/>
      <c r="G59" s="2146"/>
      <c r="H59" s="2146"/>
      <c r="I59" s="2146"/>
      <c r="J59" s="2308"/>
      <c r="K59" s="2311" t="s">
        <v>41</v>
      </c>
      <c r="L59" s="2593" t="s">
        <v>149</v>
      </c>
      <c r="M59" s="2323" t="s">
        <v>27</v>
      </c>
      <c r="N59" s="2146" t="s">
        <v>71</v>
      </c>
      <c r="O59" s="2146"/>
      <c r="P59" s="2146"/>
      <c r="Q59" s="2146"/>
      <c r="R59" s="2146"/>
      <c r="S59" s="2146"/>
      <c r="T59" s="2146"/>
      <c r="U59" s="2146"/>
      <c r="V59" s="2146"/>
      <c r="W59" s="2146"/>
      <c r="X59" s="2146"/>
      <c r="Y59" s="2311" t="s">
        <v>303</v>
      </c>
      <c r="Z59" s="2311" t="s">
        <v>35</v>
      </c>
      <c r="AA59" s="2326" t="s">
        <v>51</v>
      </c>
      <c r="AB59" s="2301" t="s">
        <v>50</v>
      </c>
      <c r="AC59" s="2313" t="s">
        <v>24</v>
      </c>
    </row>
    <row r="60" spans="1:38" ht="19.5" customHeight="1">
      <c r="A60" s="2208"/>
      <c r="B60" s="2302"/>
      <c r="C60" s="2305"/>
      <c r="D60" s="2309"/>
      <c r="E60" s="2141"/>
      <c r="F60" s="2141"/>
      <c r="G60" s="2141"/>
      <c r="H60" s="2141"/>
      <c r="I60" s="2141"/>
      <c r="J60" s="2310"/>
      <c r="K60" s="2226"/>
      <c r="L60" s="2594"/>
      <c r="M60" s="2324"/>
      <c r="N60" s="2141"/>
      <c r="O60" s="2141"/>
      <c r="P60" s="2141"/>
      <c r="Q60" s="2141"/>
      <c r="R60" s="2141"/>
      <c r="S60" s="2141"/>
      <c r="T60" s="2141"/>
      <c r="U60" s="2141"/>
      <c r="V60" s="2141"/>
      <c r="W60" s="2141"/>
      <c r="X60" s="2141"/>
      <c r="Y60" s="2226"/>
      <c r="Z60" s="2226"/>
      <c r="AA60" s="2227"/>
      <c r="AB60" s="2302"/>
      <c r="AC60" s="2314"/>
    </row>
    <row r="61" spans="1:38" ht="24.75" customHeight="1" thickBot="1">
      <c r="A61" s="2208"/>
      <c r="B61" s="2302"/>
      <c r="C61" s="2305"/>
      <c r="D61" s="2176" t="s">
        <v>26</v>
      </c>
      <c r="E61" s="2316"/>
      <c r="F61" s="2316" t="s">
        <v>112</v>
      </c>
      <c r="G61" s="2316"/>
      <c r="H61" s="2316"/>
      <c r="I61" s="2319" t="s">
        <v>304</v>
      </c>
      <c r="J61" s="2124"/>
      <c r="K61" s="2226"/>
      <c r="L61" s="2594"/>
      <c r="M61" s="2324"/>
      <c r="N61" s="2274" t="s">
        <v>305</v>
      </c>
      <c r="O61" s="2274"/>
      <c r="P61" s="2274"/>
      <c r="Q61" s="2274"/>
      <c r="R61" s="2274"/>
      <c r="S61" s="2274"/>
      <c r="T61" s="2274"/>
      <c r="U61" s="2274"/>
      <c r="V61" s="2274"/>
      <c r="W61" s="2274"/>
      <c r="X61" s="2274"/>
      <c r="Y61" s="2226"/>
      <c r="Z61" s="2226"/>
      <c r="AA61" s="2227"/>
      <c r="AB61" s="2302"/>
      <c r="AC61" s="2314"/>
    </row>
    <row r="62" spans="1:38" ht="24.75" customHeight="1" thickBot="1">
      <c r="A62" s="2209"/>
      <c r="B62" s="2303"/>
      <c r="C62" s="2306"/>
      <c r="D62" s="2317"/>
      <c r="E62" s="2318"/>
      <c r="F62" s="568" t="s">
        <v>117</v>
      </c>
      <c r="G62" s="2321">
        <v>15</v>
      </c>
      <c r="H62" s="2321"/>
      <c r="I62" s="2320"/>
      <c r="J62" s="2321"/>
      <c r="K62" s="2312"/>
      <c r="L62" s="2595"/>
      <c r="M62" s="2325"/>
      <c r="N62" s="2322"/>
      <c r="O62" s="2322"/>
      <c r="P62" s="2322"/>
      <c r="Q62" s="2322"/>
      <c r="R62" s="2322"/>
      <c r="S62" s="2322"/>
      <c r="T62" s="2322"/>
      <c r="U62" s="2322"/>
      <c r="V62" s="2322"/>
      <c r="W62" s="2322"/>
      <c r="X62" s="2322"/>
      <c r="Y62" s="2312"/>
      <c r="Z62" s="2312"/>
      <c r="AA62" s="2327"/>
      <c r="AB62" s="2303"/>
      <c r="AC62" s="2315"/>
      <c r="AJ62" s="2605" t="s">
        <v>34</v>
      </c>
      <c r="AK62" s="2610" t="s">
        <v>1240</v>
      </c>
    </row>
    <row r="63" spans="1:38" ht="60" customHeight="1">
      <c r="A63" s="2501">
        <v>0</v>
      </c>
      <c r="B63" s="2508">
        <v>1</v>
      </c>
      <c r="C63" s="2506">
        <f>D63</f>
        <v>34</v>
      </c>
      <c r="D63" s="2508">
        <f>SUM(F63:J65)</f>
        <v>34</v>
      </c>
      <c r="E63" s="2508"/>
      <c r="F63" s="2508">
        <v>26</v>
      </c>
      <c r="G63" s="2629">
        <v>8</v>
      </c>
      <c r="H63" s="2629"/>
      <c r="I63" s="2478">
        <v>0</v>
      </c>
      <c r="J63" s="2479"/>
      <c r="K63" s="2632">
        <f>'Team 67 Hamlet'!D25</f>
        <v>73</v>
      </c>
      <c r="L63" s="1965" t="s">
        <v>1241</v>
      </c>
      <c r="M63" s="2629" t="s">
        <v>134</v>
      </c>
      <c r="N63" s="2141" t="s">
        <v>1242</v>
      </c>
      <c r="O63" s="2630"/>
      <c r="P63" s="2630"/>
      <c r="Q63" s="2630"/>
      <c r="R63" s="2630"/>
      <c r="S63" s="2630"/>
      <c r="T63" s="2630"/>
      <c r="U63" s="2630"/>
      <c r="V63" s="2630"/>
      <c r="W63" s="2630"/>
      <c r="X63" s="2630"/>
      <c r="Y63" s="2620" t="s">
        <v>825</v>
      </c>
      <c r="Z63" s="2631" t="s">
        <v>28</v>
      </c>
      <c r="AA63" s="2541" t="s">
        <v>34</v>
      </c>
      <c r="AB63" s="2610" t="s">
        <v>1195</v>
      </c>
      <c r="AC63" s="2544">
        <v>67</v>
      </c>
      <c r="AJ63" s="2606"/>
      <c r="AK63" s="2611"/>
    </row>
    <row r="64" spans="1:38" ht="46.5" customHeight="1">
      <c r="A64" s="2502"/>
      <c r="B64" s="2509"/>
      <c r="C64" s="2507"/>
      <c r="D64" s="2509"/>
      <c r="E64" s="2509"/>
      <c r="F64" s="2509"/>
      <c r="G64" s="2103"/>
      <c r="H64" s="2103"/>
      <c r="I64" s="2480"/>
      <c r="J64" s="2481"/>
      <c r="K64" s="2628"/>
      <c r="L64" s="1966"/>
      <c r="M64" s="2103"/>
      <c r="N64" s="2630"/>
      <c r="O64" s="2630"/>
      <c r="P64" s="2630"/>
      <c r="Q64" s="2630"/>
      <c r="R64" s="2630"/>
      <c r="S64" s="2630"/>
      <c r="T64" s="2630"/>
      <c r="U64" s="2630"/>
      <c r="V64" s="2630"/>
      <c r="W64" s="2630"/>
      <c r="X64" s="2630"/>
      <c r="Y64" s="2621"/>
      <c r="Z64" s="2627"/>
      <c r="AA64" s="2542"/>
      <c r="AB64" s="2611"/>
      <c r="AC64" s="2545"/>
      <c r="AJ64" s="2607"/>
      <c r="AK64" s="2612"/>
    </row>
    <row r="65" spans="1:40" ht="65.25" customHeight="1" thickBot="1">
      <c r="A65" s="2502"/>
      <c r="B65" s="2509"/>
      <c r="C65" s="2507"/>
      <c r="D65" s="2509"/>
      <c r="E65" s="2509"/>
      <c r="F65" s="2509"/>
      <c r="G65" s="2103"/>
      <c r="H65" s="2103"/>
      <c r="I65" s="2482"/>
      <c r="J65" s="2483"/>
      <c r="K65" s="2628"/>
      <c r="L65" s="1966"/>
      <c r="M65" s="2103"/>
      <c r="N65" s="2623" t="s">
        <v>1243</v>
      </c>
      <c r="O65" s="2623"/>
      <c r="P65" s="2124" t="s">
        <v>478</v>
      </c>
      <c r="Q65" s="2124"/>
      <c r="R65" s="2124"/>
      <c r="S65" s="2124"/>
      <c r="T65" s="2623" t="s">
        <v>1244</v>
      </c>
      <c r="U65" s="2623"/>
      <c r="V65" s="2623"/>
      <c r="W65" s="2124" t="s">
        <v>480</v>
      </c>
      <c r="X65" s="2124"/>
      <c r="Y65" s="2621"/>
      <c r="Z65" s="2627"/>
      <c r="AA65" s="2543"/>
      <c r="AB65" s="2612"/>
      <c r="AC65" s="2545"/>
      <c r="AJ65" s="2609" t="s">
        <v>1245</v>
      </c>
      <c r="AK65" s="2609"/>
    </row>
    <row r="66" spans="1:40" ht="60" customHeight="1">
      <c r="A66" s="2502">
        <v>0</v>
      </c>
      <c r="B66" s="2509">
        <v>0</v>
      </c>
      <c r="C66" s="2506">
        <f t="shared" ref="C66" si="10">D66</f>
        <v>25</v>
      </c>
      <c r="D66" s="2508">
        <f t="shared" ref="D66" si="11">SUM(F66:J68)</f>
        <v>25</v>
      </c>
      <c r="E66" s="2508"/>
      <c r="F66" s="2509">
        <v>22</v>
      </c>
      <c r="G66" s="2103">
        <v>3</v>
      </c>
      <c r="H66" s="2103"/>
      <c r="I66" s="2478">
        <v>0</v>
      </c>
      <c r="J66" s="2479"/>
      <c r="K66" s="2628">
        <f>'Team 67 Hamlet'!K25</f>
        <v>69</v>
      </c>
      <c r="L66" s="1966" t="s">
        <v>1246</v>
      </c>
      <c r="M66" s="2103" t="s">
        <v>134</v>
      </c>
      <c r="N66" s="2628" t="s">
        <v>1247</v>
      </c>
      <c r="O66" s="2628"/>
      <c r="P66" s="2628"/>
      <c r="Q66" s="2628"/>
      <c r="R66" s="2628"/>
      <c r="S66" s="2628"/>
      <c r="T66" s="2628"/>
      <c r="U66" s="2628"/>
      <c r="V66" s="2628"/>
      <c r="W66" s="2628"/>
      <c r="X66" s="2628"/>
      <c r="Y66" s="2620" t="s">
        <v>825</v>
      </c>
      <c r="Z66" s="2627" t="s">
        <v>30</v>
      </c>
      <c r="AA66" s="2239" t="s">
        <v>1210</v>
      </c>
      <c r="AB66" s="2239"/>
      <c r="AC66" s="2545"/>
      <c r="AJ66" s="2605" t="s">
        <v>34</v>
      </c>
      <c r="AK66" s="2165" t="s">
        <v>1215</v>
      </c>
    </row>
    <row r="67" spans="1:40" ht="49.5" customHeight="1">
      <c r="A67" s="2502"/>
      <c r="B67" s="2509"/>
      <c r="C67" s="2507"/>
      <c r="D67" s="2509"/>
      <c r="E67" s="2509"/>
      <c r="F67" s="2509"/>
      <c r="G67" s="2103"/>
      <c r="H67" s="2103"/>
      <c r="I67" s="2480"/>
      <c r="J67" s="2481"/>
      <c r="K67" s="2628"/>
      <c r="L67" s="1966"/>
      <c r="M67" s="2103"/>
      <c r="N67" s="2628"/>
      <c r="O67" s="2628"/>
      <c r="P67" s="2628"/>
      <c r="Q67" s="2628"/>
      <c r="R67" s="2628"/>
      <c r="S67" s="2628"/>
      <c r="T67" s="2628"/>
      <c r="U67" s="2628"/>
      <c r="V67" s="2628"/>
      <c r="W67" s="2628"/>
      <c r="X67" s="2628"/>
      <c r="Y67" s="2621"/>
      <c r="Z67" s="2627"/>
      <c r="AA67" s="2605" t="s">
        <v>34</v>
      </c>
      <c r="AB67" s="2624" t="s">
        <v>1248</v>
      </c>
      <c r="AC67" s="2545"/>
      <c r="AJ67" s="2606"/>
      <c r="AK67" s="2166"/>
    </row>
    <row r="68" spans="1:40" ht="62.25" customHeight="1" thickBot="1">
      <c r="A68" s="2502"/>
      <c r="B68" s="2509"/>
      <c r="C68" s="2507"/>
      <c r="D68" s="2509"/>
      <c r="E68" s="2509"/>
      <c r="F68" s="2509"/>
      <c r="G68" s="2103"/>
      <c r="H68" s="2103"/>
      <c r="I68" s="2482"/>
      <c r="J68" s="2483"/>
      <c r="K68" s="2628"/>
      <c r="L68" s="1966"/>
      <c r="M68" s="2103"/>
      <c r="N68" s="2623" t="s">
        <v>2002</v>
      </c>
      <c r="O68" s="2623"/>
      <c r="P68" s="2124" t="s">
        <v>478</v>
      </c>
      <c r="Q68" s="2124"/>
      <c r="R68" s="2124"/>
      <c r="S68" s="2124"/>
      <c r="T68" s="2623" t="s">
        <v>1249</v>
      </c>
      <c r="U68" s="2623"/>
      <c r="V68" s="2623"/>
      <c r="W68" s="2124" t="s">
        <v>480</v>
      </c>
      <c r="X68" s="2124"/>
      <c r="Y68" s="2621"/>
      <c r="Z68" s="2627"/>
      <c r="AA68" s="2606"/>
      <c r="AB68" s="2625"/>
      <c r="AC68" s="2545"/>
      <c r="AJ68" s="2607"/>
      <c r="AK68" s="2167"/>
    </row>
    <row r="69" spans="1:40" ht="60" customHeight="1">
      <c r="A69" s="2502">
        <v>0</v>
      </c>
      <c r="B69" s="2509">
        <v>1</v>
      </c>
      <c r="C69" s="2506">
        <f t="shared" ref="C69" si="12">D69</f>
        <v>26</v>
      </c>
      <c r="D69" s="2508">
        <f t="shared" ref="D69" si="13">SUM(F69:J71)</f>
        <v>26</v>
      </c>
      <c r="E69" s="2508"/>
      <c r="F69" s="2509">
        <v>23</v>
      </c>
      <c r="G69" s="2103">
        <v>3</v>
      </c>
      <c r="H69" s="2103"/>
      <c r="I69" s="2478">
        <v>0</v>
      </c>
      <c r="J69" s="2479"/>
      <c r="K69" s="2628">
        <f>'Team 67 Hamlet'!D46</f>
        <v>62</v>
      </c>
      <c r="L69" s="2618" t="s">
        <v>1250</v>
      </c>
      <c r="M69" s="2103" t="s">
        <v>134</v>
      </c>
      <c r="N69" s="2599" t="s">
        <v>1251</v>
      </c>
      <c r="O69" s="2600"/>
      <c r="P69" s="2600"/>
      <c r="Q69" s="2600"/>
      <c r="R69" s="2600"/>
      <c r="S69" s="2600"/>
      <c r="T69" s="2600"/>
      <c r="U69" s="2600"/>
      <c r="V69" s="2600"/>
      <c r="W69" s="2600"/>
      <c r="X69" s="2601"/>
      <c r="Y69" s="2620" t="s">
        <v>825</v>
      </c>
      <c r="Z69" s="2627" t="s">
        <v>31</v>
      </c>
      <c r="AA69" s="2607"/>
      <c r="AB69" s="2626"/>
      <c r="AC69" s="2545"/>
    </row>
    <row r="70" spans="1:40" ht="33.75" customHeight="1">
      <c r="A70" s="2502"/>
      <c r="B70" s="2509"/>
      <c r="C70" s="2507"/>
      <c r="D70" s="2509"/>
      <c r="E70" s="2509"/>
      <c r="F70" s="2509"/>
      <c r="G70" s="2103"/>
      <c r="H70" s="2103"/>
      <c r="I70" s="2480"/>
      <c r="J70" s="2481"/>
      <c r="K70" s="2628"/>
      <c r="L70" s="2618"/>
      <c r="M70" s="2103"/>
      <c r="N70" s="2602"/>
      <c r="O70" s="2603"/>
      <c r="P70" s="2603"/>
      <c r="Q70" s="2603"/>
      <c r="R70" s="2603"/>
      <c r="S70" s="2603"/>
      <c r="T70" s="2603"/>
      <c r="U70" s="2603"/>
      <c r="V70" s="2603"/>
      <c r="W70" s="2603"/>
      <c r="X70" s="2604"/>
      <c r="Y70" s="2621"/>
      <c r="Z70" s="2627"/>
      <c r="AA70" s="2608" t="s">
        <v>1223</v>
      </c>
      <c r="AB70" s="2608"/>
      <c r="AC70" s="2546"/>
    </row>
    <row r="71" spans="1:40" ht="64.5" customHeight="1" thickBot="1">
      <c r="A71" s="2531"/>
      <c r="B71" s="2503"/>
      <c r="C71" s="2507"/>
      <c r="D71" s="2509"/>
      <c r="E71" s="2509"/>
      <c r="F71" s="2503"/>
      <c r="G71" s="2619"/>
      <c r="H71" s="2619"/>
      <c r="I71" s="2482"/>
      <c r="J71" s="2483"/>
      <c r="K71" s="2484"/>
      <c r="L71" s="1920"/>
      <c r="M71" s="2619"/>
      <c r="N71" s="2622" t="s">
        <v>1250</v>
      </c>
      <c r="O71" s="2623"/>
      <c r="P71" s="2124" t="s">
        <v>478</v>
      </c>
      <c r="Q71" s="2124"/>
      <c r="R71" s="2124"/>
      <c r="S71" s="2124"/>
      <c r="T71" s="2623" t="s">
        <v>1252</v>
      </c>
      <c r="U71" s="2623"/>
      <c r="V71" s="2623"/>
      <c r="W71" s="2124" t="s">
        <v>480</v>
      </c>
      <c r="X71" s="2124"/>
      <c r="Y71" s="2621"/>
      <c r="Z71" s="2547"/>
      <c r="AA71" s="2554" t="s">
        <v>1209</v>
      </c>
      <c r="AB71" s="2555"/>
      <c r="AC71" s="2556"/>
    </row>
    <row r="72" spans="1:40" ht="36" customHeight="1" thickBot="1">
      <c r="A72" s="595">
        <v>0</v>
      </c>
      <c r="B72" s="596">
        <f>SUM(B63:B71)</f>
        <v>2</v>
      </c>
      <c r="C72" s="597">
        <f>SUM(C63:C71)</f>
        <v>85</v>
      </c>
      <c r="D72" s="2285">
        <f>SUM(D63:E71)</f>
        <v>85</v>
      </c>
      <c r="E72" s="2285"/>
      <c r="F72" s="596">
        <f>SUM(F63:F71)</f>
        <v>71</v>
      </c>
      <c r="G72" s="2286">
        <f>SUM(G63:H71)</f>
        <v>14</v>
      </c>
      <c r="H72" s="2286"/>
      <c r="I72" s="2361">
        <v>0</v>
      </c>
      <c r="J72" s="2362"/>
      <c r="K72" s="646">
        <f>SUM(K63:K71)</f>
        <v>204</v>
      </c>
      <c r="L72" s="2521" t="s">
        <v>1225</v>
      </c>
      <c r="M72" s="2522"/>
      <c r="N72" s="647" t="s">
        <v>1238</v>
      </c>
      <c r="O72" s="1909" t="s">
        <v>78</v>
      </c>
      <c r="P72" s="2287"/>
      <c r="Q72" s="2617">
        <v>15</v>
      </c>
      <c r="R72" s="2617"/>
      <c r="S72" s="2617" t="s">
        <v>77</v>
      </c>
      <c r="T72" s="2617"/>
      <c r="U72" s="2617"/>
      <c r="V72" s="650">
        <v>5</v>
      </c>
      <c r="W72" s="642" t="s">
        <v>76</v>
      </c>
      <c r="X72" s="651">
        <v>1</v>
      </c>
      <c r="Y72" s="642" t="s">
        <v>75</v>
      </c>
      <c r="Z72" s="642"/>
      <c r="AA72" s="2557"/>
      <c r="AB72" s="2558"/>
      <c r="AC72" s="2559"/>
    </row>
    <row r="73" spans="1:40" ht="45.95" customHeight="1">
      <c r="A73" s="1885" t="s">
        <v>695</v>
      </c>
      <c r="B73" s="1886"/>
      <c r="C73" s="1886"/>
      <c r="D73" s="1887" t="s">
        <v>696</v>
      </c>
      <c r="E73" s="1886"/>
      <c r="F73" s="1886"/>
      <c r="G73" s="1886"/>
      <c r="H73" s="1886"/>
      <c r="I73" s="1886"/>
      <c r="J73" s="1886"/>
      <c r="K73" s="1886"/>
      <c r="L73" s="1887" t="s">
        <v>697</v>
      </c>
      <c r="M73" s="1886"/>
      <c r="N73" s="1886"/>
      <c r="O73" s="1886"/>
      <c r="P73" s="1886"/>
      <c r="Q73" s="1886"/>
      <c r="R73" s="1886"/>
      <c r="S73" s="1886"/>
      <c r="T73" s="1886"/>
      <c r="U73" s="1886"/>
      <c r="V73" s="1886"/>
      <c r="W73" s="1887" t="s">
        <v>698</v>
      </c>
      <c r="X73" s="1886"/>
      <c r="Y73" s="1886"/>
      <c r="Z73" s="1886"/>
      <c r="AA73" s="1886"/>
      <c r="AB73" s="1886"/>
      <c r="AC73" s="1888"/>
    </row>
    <row r="74" spans="1:40" s="643" customFormat="1" ht="103.5" customHeight="1" thickBot="1">
      <c r="A74" s="2516" t="s">
        <v>42</v>
      </c>
      <c r="B74" s="2517"/>
      <c r="C74" s="2517"/>
      <c r="D74" s="2517"/>
      <c r="E74" s="2517"/>
      <c r="F74" s="2517"/>
      <c r="G74" s="2517"/>
      <c r="H74" s="2517"/>
      <c r="I74" s="2517"/>
      <c r="J74" s="2517"/>
      <c r="K74" s="2517"/>
      <c r="L74" s="2518" t="s">
        <v>1037</v>
      </c>
      <c r="M74" s="2519"/>
      <c r="N74" s="2519"/>
      <c r="O74" s="2519"/>
      <c r="P74" s="2519"/>
      <c r="Q74" s="2519"/>
      <c r="R74" s="2519"/>
      <c r="S74" s="2519"/>
      <c r="T74" s="2519"/>
      <c r="U74" s="2519"/>
      <c r="V74" s="2519"/>
      <c r="W74" s="2519"/>
      <c r="X74" s="2519"/>
      <c r="Y74" s="2519"/>
      <c r="Z74" s="2519"/>
      <c r="AA74" s="2519"/>
      <c r="AB74" s="2519"/>
      <c r="AC74" s="2520"/>
    </row>
    <row r="75" spans="1:40" s="638" customFormat="1" ht="14.25" customHeight="1">
      <c r="A75" s="2578" t="s">
        <v>1279</v>
      </c>
      <c r="B75" s="2578"/>
      <c r="C75" s="2578"/>
      <c r="D75" s="2578"/>
      <c r="E75" s="2578"/>
      <c r="F75" s="2578"/>
      <c r="G75" s="2578"/>
      <c r="H75" s="2330" t="s">
        <v>301</v>
      </c>
      <c r="I75" s="2330"/>
      <c r="J75" s="2579" t="s">
        <v>33</v>
      </c>
      <c r="K75" s="2579"/>
      <c r="L75" s="2579"/>
      <c r="M75" s="2579"/>
      <c r="N75" s="2579"/>
      <c r="O75" s="2579"/>
      <c r="P75" s="2580"/>
      <c r="Q75" s="2581" t="s">
        <v>1280</v>
      </c>
      <c r="R75" s="2582"/>
      <c r="S75" s="2582"/>
      <c r="T75" s="2582"/>
      <c r="U75" s="2582"/>
      <c r="V75" s="2582"/>
      <c r="W75" s="2582"/>
      <c r="X75" s="2583"/>
      <c r="Y75" s="2587" t="s">
        <v>56</v>
      </c>
      <c r="Z75" s="2588"/>
      <c r="AA75" s="2588"/>
      <c r="AB75" s="2588"/>
      <c r="AC75" s="2589"/>
    </row>
    <row r="76" spans="1:40" s="638" customFormat="1" ht="21.75" customHeight="1" thickBot="1">
      <c r="A76" s="2578"/>
      <c r="B76" s="2578"/>
      <c r="C76" s="2578"/>
      <c r="D76" s="2578"/>
      <c r="E76" s="2578"/>
      <c r="F76" s="2578"/>
      <c r="G76" s="2578"/>
      <c r="H76" s="2330"/>
      <c r="I76" s="2330"/>
      <c r="J76" s="2579"/>
      <c r="K76" s="2579"/>
      <c r="L76" s="2579"/>
      <c r="M76" s="2579"/>
      <c r="N76" s="2579"/>
      <c r="O76" s="2579"/>
      <c r="P76" s="2580"/>
      <c r="Q76" s="2584"/>
      <c r="R76" s="2585"/>
      <c r="S76" s="2585"/>
      <c r="T76" s="2585"/>
      <c r="U76" s="2585"/>
      <c r="V76" s="2585"/>
      <c r="W76" s="2585"/>
      <c r="X76" s="2586"/>
      <c r="Y76" s="2590"/>
      <c r="Z76" s="2591"/>
      <c r="AA76" s="2591"/>
      <c r="AB76" s="2591"/>
      <c r="AC76" s="2592"/>
    </row>
    <row r="77" spans="1:40" ht="24" customHeight="1" thickBot="1">
      <c r="A77" s="567"/>
      <c r="B77" s="567"/>
      <c r="C77" s="567"/>
      <c r="D77" s="567"/>
      <c r="E77" s="567"/>
      <c r="F77" s="567"/>
      <c r="G77" s="567"/>
      <c r="H77" s="567"/>
      <c r="I77" s="649"/>
      <c r="J77" s="567"/>
      <c r="K77" s="567"/>
      <c r="L77" s="567"/>
      <c r="M77" s="567"/>
      <c r="N77" s="567"/>
      <c r="O77" s="567"/>
      <c r="P77" s="567"/>
      <c r="Q77" s="567"/>
      <c r="R77" s="567"/>
      <c r="S77" s="567"/>
      <c r="T77" s="567"/>
      <c r="U77" s="567"/>
      <c r="V77" s="567"/>
      <c r="W77" s="567"/>
      <c r="X77" s="567"/>
      <c r="Y77" s="567"/>
      <c r="Z77" s="567"/>
      <c r="AA77" s="567"/>
      <c r="AB77" s="567"/>
      <c r="AC77" s="567"/>
    </row>
    <row r="78" spans="1:40" ht="22.5" customHeight="1">
      <c r="A78" s="2614" t="s">
        <v>333</v>
      </c>
      <c r="B78" s="2301" t="s">
        <v>39</v>
      </c>
      <c r="C78" s="2386" t="s">
        <v>53</v>
      </c>
      <c r="D78" s="2389" t="s">
        <v>60</v>
      </c>
      <c r="E78" s="1997"/>
      <c r="F78" s="1997"/>
      <c r="G78" s="1997"/>
      <c r="H78" s="1997"/>
      <c r="I78" s="1997"/>
      <c r="J78" s="2390"/>
      <c r="K78" s="2393" t="s">
        <v>41</v>
      </c>
      <c r="L78" s="2593" t="s">
        <v>149</v>
      </c>
      <c r="M78" s="2413" t="s">
        <v>27</v>
      </c>
      <c r="N78" s="1996" t="s">
        <v>71</v>
      </c>
      <c r="O78" s="1997"/>
      <c r="P78" s="1997"/>
      <c r="Q78" s="1997"/>
      <c r="R78" s="1997"/>
      <c r="S78" s="1997"/>
      <c r="T78" s="1997"/>
      <c r="U78" s="1997"/>
      <c r="V78" s="1997"/>
      <c r="W78" s="1997"/>
      <c r="X78" s="1998"/>
      <c r="Y78" s="2396" t="s">
        <v>303</v>
      </c>
      <c r="Z78" s="2396" t="s">
        <v>35</v>
      </c>
      <c r="AA78" s="2596" t="s">
        <v>51</v>
      </c>
      <c r="AB78" s="2301" t="s">
        <v>50</v>
      </c>
      <c r="AC78" s="2386" t="s">
        <v>24</v>
      </c>
    </row>
    <row r="79" spans="1:40" ht="15.75" customHeight="1" thickBot="1">
      <c r="A79" s="2615"/>
      <c r="B79" s="2302"/>
      <c r="C79" s="2387"/>
      <c r="D79" s="2391"/>
      <c r="E79" s="2000"/>
      <c r="F79" s="2000"/>
      <c r="G79" s="2000"/>
      <c r="H79" s="2000"/>
      <c r="I79" s="2000"/>
      <c r="J79" s="2392"/>
      <c r="K79" s="2394"/>
      <c r="L79" s="2594"/>
      <c r="M79" s="2414"/>
      <c r="N79" s="1999"/>
      <c r="O79" s="2000"/>
      <c r="P79" s="2000"/>
      <c r="Q79" s="2000"/>
      <c r="R79" s="2000"/>
      <c r="S79" s="2000"/>
      <c r="T79" s="2000"/>
      <c r="U79" s="2000"/>
      <c r="V79" s="2000"/>
      <c r="W79" s="2000"/>
      <c r="X79" s="2001"/>
      <c r="Y79" s="2397"/>
      <c r="Z79" s="2397"/>
      <c r="AA79" s="2597"/>
      <c r="AB79" s="2302"/>
      <c r="AC79" s="2387"/>
    </row>
    <row r="80" spans="1:40" ht="24" customHeight="1">
      <c r="A80" s="2615"/>
      <c r="B80" s="2302"/>
      <c r="C80" s="2387"/>
      <c r="D80" s="2399" t="s">
        <v>26</v>
      </c>
      <c r="E80" s="2400"/>
      <c r="F80" s="2403" t="s">
        <v>112</v>
      </c>
      <c r="G80" s="2404"/>
      <c r="H80" s="2405"/>
      <c r="I80" s="2406" t="s">
        <v>304</v>
      </c>
      <c r="J80" s="2407"/>
      <c r="K80" s="2394"/>
      <c r="L80" s="2594"/>
      <c r="M80" s="2414"/>
      <c r="N80" s="2339" t="s">
        <v>305</v>
      </c>
      <c r="O80" s="2410"/>
      <c r="P80" s="2410"/>
      <c r="Q80" s="2410"/>
      <c r="R80" s="2410"/>
      <c r="S80" s="2410"/>
      <c r="T80" s="2410"/>
      <c r="U80" s="2410"/>
      <c r="V80" s="2410"/>
      <c r="W80" s="2410"/>
      <c r="X80" s="1976"/>
      <c r="Y80" s="2397"/>
      <c r="Z80" s="2397"/>
      <c r="AA80" s="2597"/>
      <c r="AB80" s="2302"/>
      <c r="AC80" s="2387"/>
      <c r="AM80" s="2541" t="s">
        <v>34</v>
      </c>
      <c r="AN80" s="2610" t="s">
        <v>1253</v>
      </c>
    </row>
    <row r="81" spans="1:40" ht="31.5" customHeight="1" thickBot="1">
      <c r="A81" s="2616"/>
      <c r="B81" s="2303"/>
      <c r="C81" s="2388"/>
      <c r="D81" s="2401"/>
      <c r="E81" s="2402"/>
      <c r="F81" s="568" t="s">
        <v>117</v>
      </c>
      <c r="G81" s="1967" t="s">
        <v>116</v>
      </c>
      <c r="H81" s="2412"/>
      <c r="I81" s="2408"/>
      <c r="J81" s="2409"/>
      <c r="K81" s="2395"/>
      <c r="L81" s="2595"/>
      <c r="M81" s="2415"/>
      <c r="N81" s="2288"/>
      <c r="O81" s="2411"/>
      <c r="P81" s="2411"/>
      <c r="Q81" s="2411"/>
      <c r="R81" s="2411"/>
      <c r="S81" s="2411"/>
      <c r="T81" s="2411"/>
      <c r="U81" s="2411"/>
      <c r="V81" s="2411"/>
      <c r="W81" s="2411"/>
      <c r="X81" s="2289"/>
      <c r="Y81" s="2398"/>
      <c r="Z81" s="2398"/>
      <c r="AA81" s="2598"/>
      <c r="AB81" s="2303"/>
      <c r="AC81" s="2388"/>
      <c r="AM81" s="2542"/>
      <c r="AN81" s="2611"/>
    </row>
    <row r="82" spans="1:40" ht="60" customHeight="1" thickBot="1">
      <c r="A82" s="2501">
        <v>0</v>
      </c>
      <c r="B82" s="2577">
        <v>2</v>
      </c>
      <c r="C82" s="2506">
        <f>D82</f>
        <v>27</v>
      </c>
      <c r="D82" s="2508">
        <f>SUM(F82:J84)</f>
        <v>27</v>
      </c>
      <c r="E82" s="2508"/>
      <c r="F82" s="2577">
        <v>23</v>
      </c>
      <c r="G82" s="1926">
        <v>4</v>
      </c>
      <c r="H82" s="1928"/>
      <c r="I82" s="2478">
        <v>0</v>
      </c>
      <c r="J82" s="2479"/>
      <c r="K82" s="2568">
        <f>'Team 68 Hamlet'!D25</f>
        <v>74</v>
      </c>
      <c r="L82" s="2571" t="s">
        <v>1254</v>
      </c>
      <c r="M82" s="2573" t="s">
        <v>134</v>
      </c>
      <c r="N82" s="2574" t="s">
        <v>1255</v>
      </c>
      <c r="O82" s="2575"/>
      <c r="P82" s="2575"/>
      <c r="Q82" s="2575"/>
      <c r="R82" s="2575"/>
      <c r="S82" s="2575"/>
      <c r="T82" s="2575"/>
      <c r="U82" s="2575"/>
      <c r="V82" s="2575"/>
      <c r="W82" s="2575"/>
      <c r="X82" s="2576"/>
      <c r="Y82" s="2528" t="s">
        <v>825</v>
      </c>
      <c r="Z82" s="2538" t="s">
        <v>28</v>
      </c>
      <c r="AA82" s="2605" t="s">
        <v>34</v>
      </c>
      <c r="AB82" s="2165" t="s">
        <v>1256</v>
      </c>
      <c r="AC82" s="2544">
        <v>68</v>
      </c>
      <c r="AM82" s="2543"/>
      <c r="AN82" s="2612"/>
    </row>
    <row r="83" spans="1:40" ht="43.5" customHeight="1" thickBot="1">
      <c r="A83" s="2502"/>
      <c r="B83" s="2504"/>
      <c r="C83" s="2507"/>
      <c r="D83" s="2509"/>
      <c r="E83" s="2509"/>
      <c r="F83" s="2504"/>
      <c r="G83" s="2044"/>
      <c r="H83" s="2046"/>
      <c r="I83" s="2480"/>
      <c r="J83" s="2481"/>
      <c r="K83" s="2569"/>
      <c r="L83" s="2488"/>
      <c r="M83" s="2491"/>
      <c r="N83" s="2496"/>
      <c r="O83" s="2497"/>
      <c r="P83" s="2497"/>
      <c r="Q83" s="2497"/>
      <c r="R83" s="2497"/>
      <c r="S83" s="2497"/>
      <c r="T83" s="2497"/>
      <c r="U83" s="2497"/>
      <c r="V83" s="2497"/>
      <c r="W83" s="2497"/>
      <c r="X83" s="2498"/>
      <c r="Y83" s="2529"/>
      <c r="Z83" s="2539"/>
      <c r="AA83" s="2606"/>
      <c r="AB83" s="2166"/>
      <c r="AC83" s="2545"/>
      <c r="AI83" s="2541" t="s">
        <v>34</v>
      </c>
      <c r="AJ83" s="2610" t="s">
        <v>1257</v>
      </c>
      <c r="AM83" s="2237"/>
      <c r="AN83" s="2237"/>
    </row>
    <row r="84" spans="1:40" ht="54" customHeight="1" thickBot="1">
      <c r="A84" s="2502"/>
      <c r="B84" s="2534"/>
      <c r="C84" s="2507"/>
      <c r="D84" s="2509"/>
      <c r="E84" s="2509"/>
      <c r="F84" s="2534"/>
      <c r="G84" s="1929"/>
      <c r="H84" s="1931"/>
      <c r="I84" s="2482"/>
      <c r="J84" s="2483"/>
      <c r="K84" s="2570"/>
      <c r="L84" s="2572"/>
      <c r="M84" s="2527"/>
      <c r="N84" s="2535" t="s">
        <v>1258</v>
      </c>
      <c r="O84" s="2536"/>
      <c r="P84" s="1950" t="s">
        <v>1259</v>
      </c>
      <c r="Q84" s="1951"/>
      <c r="R84" s="1951"/>
      <c r="S84" s="1952"/>
      <c r="T84" s="2535" t="s">
        <v>2003</v>
      </c>
      <c r="U84" s="2537"/>
      <c r="V84" s="2536"/>
      <c r="W84" s="1950" t="s">
        <v>480</v>
      </c>
      <c r="X84" s="1952"/>
      <c r="Y84" s="2530"/>
      <c r="Z84" s="2540"/>
      <c r="AA84" s="2607"/>
      <c r="AB84" s="2167"/>
      <c r="AC84" s="2545"/>
      <c r="AI84" s="2542"/>
      <c r="AJ84" s="2611"/>
      <c r="AM84" s="2605" t="s">
        <v>34</v>
      </c>
      <c r="AN84" s="2165" t="s">
        <v>1220</v>
      </c>
    </row>
    <row r="85" spans="1:40" ht="60" customHeight="1" thickBot="1">
      <c r="A85" s="2531">
        <v>0</v>
      </c>
      <c r="B85" s="2503">
        <v>1</v>
      </c>
      <c r="C85" s="2506">
        <f t="shared" ref="C85" si="14">D85</f>
        <v>35</v>
      </c>
      <c r="D85" s="2508">
        <f t="shared" ref="D85" si="15">SUM(F85:J87)</f>
        <v>35</v>
      </c>
      <c r="E85" s="2508"/>
      <c r="F85" s="2503">
        <v>25</v>
      </c>
      <c r="G85" s="2510">
        <v>10</v>
      </c>
      <c r="H85" s="2511"/>
      <c r="I85" s="2478">
        <v>0</v>
      </c>
      <c r="J85" s="2479"/>
      <c r="K85" s="2484">
        <f>'Team 68 Hamlet'!K25</f>
        <v>68</v>
      </c>
      <c r="L85" s="2487" t="s">
        <v>1260</v>
      </c>
      <c r="M85" s="2490" t="s">
        <v>134</v>
      </c>
      <c r="N85" s="2493" t="s">
        <v>2004</v>
      </c>
      <c r="O85" s="2494"/>
      <c r="P85" s="2494"/>
      <c r="Q85" s="2494"/>
      <c r="R85" s="2494"/>
      <c r="S85" s="2494"/>
      <c r="T85" s="2494"/>
      <c r="U85" s="2494"/>
      <c r="V85" s="2494"/>
      <c r="W85" s="2494"/>
      <c r="X85" s="2495"/>
      <c r="Y85" s="2528" t="s">
        <v>825</v>
      </c>
      <c r="Z85" s="2547" t="s">
        <v>30</v>
      </c>
      <c r="AA85" s="2609" t="s">
        <v>1261</v>
      </c>
      <c r="AB85" s="2609"/>
      <c r="AC85" s="2545"/>
      <c r="AI85" s="2543"/>
      <c r="AJ85" s="2612"/>
      <c r="AM85" s="2606"/>
      <c r="AN85" s="2166"/>
    </row>
    <row r="86" spans="1:40" ht="41.25" customHeight="1">
      <c r="A86" s="2532"/>
      <c r="B86" s="2504"/>
      <c r="C86" s="2507"/>
      <c r="D86" s="2509"/>
      <c r="E86" s="2509"/>
      <c r="F86" s="2504"/>
      <c r="G86" s="2044"/>
      <c r="H86" s="2046"/>
      <c r="I86" s="2480"/>
      <c r="J86" s="2481"/>
      <c r="K86" s="2485"/>
      <c r="L86" s="2488"/>
      <c r="M86" s="2491"/>
      <c r="N86" s="2496"/>
      <c r="O86" s="2497"/>
      <c r="P86" s="2497"/>
      <c r="Q86" s="2497"/>
      <c r="R86" s="2497"/>
      <c r="S86" s="2497"/>
      <c r="T86" s="2497"/>
      <c r="U86" s="2497"/>
      <c r="V86" s="2497"/>
      <c r="W86" s="2497"/>
      <c r="X86" s="2498"/>
      <c r="Y86" s="2529"/>
      <c r="Z86" s="2539"/>
      <c r="AA86" s="2605" t="s">
        <v>34</v>
      </c>
      <c r="AB86" s="2165" t="s">
        <v>1262</v>
      </c>
      <c r="AC86" s="2545"/>
      <c r="AI86" s="2613" t="s">
        <v>1263</v>
      </c>
      <c r="AJ86" s="2613"/>
      <c r="AM86" s="2607"/>
      <c r="AN86" s="2167"/>
    </row>
    <row r="87" spans="1:40" ht="55.5" customHeight="1" thickBot="1">
      <c r="A87" s="2533"/>
      <c r="B87" s="2534"/>
      <c r="C87" s="2507"/>
      <c r="D87" s="2509"/>
      <c r="E87" s="2509"/>
      <c r="F87" s="2534"/>
      <c r="G87" s="1929"/>
      <c r="H87" s="1931"/>
      <c r="I87" s="2482"/>
      <c r="J87" s="2483"/>
      <c r="K87" s="2523"/>
      <c r="L87" s="2572"/>
      <c r="M87" s="2527"/>
      <c r="N87" s="2535" t="s">
        <v>2005</v>
      </c>
      <c r="O87" s="2536"/>
      <c r="P87" s="1950" t="s">
        <v>1259</v>
      </c>
      <c r="Q87" s="1951"/>
      <c r="R87" s="1951"/>
      <c r="S87" s="1952"/>
      <c r="T87" s="2535" t="s">
        <v>1264</v>
      </c>
      <c r="U87" s="2537"/>
      <c r="V87" s="2536"/>
      <c r="W87" s="1950" t="s">
        <v>480</v>
      </c>
      <c r="X87" s="1952"/>
      <c r="Y87" s="2530"/>
      <c r="Z87" s="2540"/>
      <c r="AA87" s="2606"/>
      <c r="AB87" s="2166"/>
      <c r="AC87" s="2545"/>
      <c r="AM87" s="2608" t="s">
        <v>1223</v>
      </c>
      <c r="AN87" s="2608"/>
    </row>
    <row r="88" spans="1:40" ht="60" customHeight="1">
      <c r="A88" s="2501">
        <v>0</v>
      </c>
      <c r="B88" s="2503">
        <v>2</v>
      </c>
      <c r="C88" s="2506">
        <f t="shared" ref="C88" si="16">D88</f>
        <v>33</v>
      </c>
      <c r="D88" s="2508">
        <f t="shared" ref="D88" si="17">SUM(F88:J90)</f>
        <v>33</v>
      </c>
      <c r="E88" s="2508"/>
      <c r="F88" s="2503">
        <v>27</v>
      </c>
      <c r="G88" s="2510">
        <v>6</v>
      </c>
      <c r="H88" s="2511"/>
      <c r="I88" s="2478">
        <v>0</v>
      </c>
      <c r="J88" s="2479"/>
      <c r="K88" s="2484">
        <f>'Team 68 Hamlet'!D46</f>
        <v>61</v>
      </c>
      <c r="L88" s="2487" t="s">
        <v>1265</v>
      </c>
      <c r="M88" s="2490" t="s">
        <v>134</v>
      </c>
      <c r="N88" s="2599" t="s">
        <v>1266</v>
      </c>
      <c r="O88" s="2600"/>
      <c r="P88" s="2600"/>
      <c r="Q88" s="2600"/>
      <c r="R88" s="2600"/>
      <c r="S88" s="2600"/>
      <c r="T88" s="2600"/>
      <c r="U88" s="2600"/>
      <c r="V88" s="2600"/>
      <c r="W88" s="2600"/>
      <c r="X88" s="2601"/>
      <c r="Y88" s="2528" t="s">
        <v>825</v>
      </c>
      <c r="Z88" s="2547" t="s">
        <v>31</v>
      </c>
      <c r="AA88" s="2607"/>
      <c r="AB88" s="2167"/>
      <c r="AC88" s="2545"/>
    </row>
    <row r="89" spans="1:40" ht="48.75" customHeight="1">
      <c r="A89" s="2502"/>
      <c r="B89" s="2504"/>
      <c r="C89" s="2507"/>
      <c r="D89" s="2509"/>
      <c r="E89" s="2509"/>
      <c r="F89" s="2504"/>
      <c r="G89" s="2044"/>
      <c r="H89" s="2046"/>
      <c r="I89" s="2480"/>
      <c r="J89" s="2481"/>
      <c r="K89" s="2485"/>
      <c r="L89" s="2488"/>
      <c r="M89" s="2491"/>
      <c r="N89" s="2602"/>
      <c r="O89" s="2603"/>
      <c r="P89" s="2603"/>
      <c r="Q89" s="2603"/>
      <c r="R89" s="2603"/>
      <c r="S89" s="2603"/>
      <c r="T89" s="2603"/>
      <c r="U89" s="2603"/>
      <c r="V89" s="2603"/>
      <c r="W89" s="2603"/>
      <c r="X89" s="2604"/>
      <c r="Y89" s="2529"/>
      <c r="Z89" s="2539"/>
      <c r="AA89" s="2609" t="s">
        <v>1217</v>
      </c>
      <c r="AB89" s="2609"/>
      <c r="AC89" s="2546"/>
    </row>
    <row r="90" spans="1:40" ht="63.75" customHeight="1" thickBot="1">
      <c r="A90" s="2502"/>
      <c r="B90" s="2505"/>
      <c r="C90" s="2507"/>
      <c r="D90" s="2509"/>
      <c r="E90" s="2509"/>
      <c r="F90" s="2505"/>
      <c r="G90" s="2512"/>
      <c r="H90" s="2513"/>
      <c r="I90" s="2482"/>
      <c r="J90" s="2483"/>
      <c r="K90" s="2486"/>
      <c r="L90" s="2489"/>
      <c r="M90" s="2492"/>
      <c r="N90" s="2565" t="s">
        <v>1267</v>
      </c>
      <c r="O90" s="2567"/>
      <c r="P90" s="1967" t="s">
        <v>1259</v>
      </c>
      <c r="Q90" s="1968"/>
      <c r="R90" s="1968"/>
      <c r="S90" s="1969"/>
      <c r="T90" s="2565" t="s">
        <v>1268</v>
      </c>
      <c r="U90" s="2566"/>
      <c r="V90" s="2567"/>
      <c r="W90" s="1967" t="s">
        <v>480</v>
      </c>
      <c r="X90" s="1969"/>
      <c r="Y90" s="2530"/>
      <c r="Z90" s="2553"/>
      <c r="AA90" s="2554" t="s">
        <v>1034</v>
      </c>
      <c r="AB90" s="2555"/>
      <c r="AC90" s="2556"/>
    </row>
    <row r="91" spans="1:40" ht="30.75" customHeight="1" thickBot="1">
      <c r="A91" s="653">
        <v>0</v>
      </c>
      <c r="B91" s="654">
        <f>SUM(B82:B90)</f>
        <v>5</v>
      </c>
      <c r="C91" s="655">
        <f>SUM(C82:C90)</f>
        <v>95</v>
      </c>
      <c r="D91" s="2514">
        <f>SUM(D82:E90)</f>
        <v>95</v>
      </c>
      <c r="E91" s="2515"/>
      <c r="F91" s="654">
        <f>SUM(F82:F90)</f>
        <v>75</v>
      </c>
      <c r="G91" s="2499">
        <f>SUM(G82:H90)</f>
        <v>20</v>
      </c>
      <c r="H91" s="2500"/>
      <c r="I91" s="2499">
        <v>0</v>
      </c>
      <c r="J91" s="2500"/>
      <c r="K91" s="650">
        <f>SUM(K82:K90)</f>
        <v>203</v>
      </c>
      <c r="L91" s="2521" t="s">
        <v>1225</v>
      </c>
      <c r="M91" s="2522"/>
      <c r="N91" s="647" t="s">
        <v>1238</v>
      </c>
      <c r="O91" s="2287" t="s">
        <v>78</v>
      </c>
      <c r="P91" s="2287"/>
      <c r="Q91" s="2560">
        <v>15</v>
      </c>
      <c r="R91" s="2562"/>
      <c r="S91" s="2560" t="s">
        <v>77</v>
      </c>
      <c r="T91" s="2561"/>
      <c r="U91" s="2562"/>
      <c r="V91" s="650">
        <v>6</v>
      </c>
      <c r="W91" s="642" t="s">
        <v>76</v>
      </c>
      <c r="X91" s="651">
        <v>1</v>
      </c>
      <c r="Y91" s="642" t="s">
        <v>75</v>
      </c>
      <c r="Z91" s="642"/>
      <c r="AA91" s="2557"/>
      <c r="AB91" s="2558"/>
      <c r="AC91" s="2559"/>
    </row>
    <row r="92" spans="1:40" ht="48" customHeight="1">
      <c r="A92" s="1885" t="s">
        <v>695</v>
      </c>
      <c r="B92" s="1886"/>
      <c r="C92" s="1886"/>
      <c r="D92" s="1887" t="s">
        <v>696</v>
      </c>
      <c r="E92" s="1886"/>
      <c r="F92" s="1886"/>
      <c r="G92" s="1886"/>
      <c r="H92" s="1886"/>
      <c r="I92" s="1886"/>
      <c r="J92" s="1886"/>
      <c r="K92" s="1886"/>
      <c r="L92" s="1887" t="s">
        <v>697</v>
      </c>
      <c r="M92" s="1886"/>
      <c r="N92" s="1886"/>
      <c r="O92" s="1886"/>
      <c r="P92" s="1886"/>
      <c r="Q92" s="1886"/>
      <c r="R92" s="1886"/>
      <c r="S92" s="1886"/>
      <c r="T92" s="1886"/>
      <c r="U92" s="1886"/>
      <c r="V92" s="1886"/>
      <c r="W92" s="1887" t="s">
        <v>698</v>
      </c>
      <c r="X92" s="1886"/>
      <c r="Y92" s="1886"/>
      <c r="Z92" s="1886"/>
      <c r="AA92" s="1886"/>
      <c r="AB92" s="1886"/>
      <c r="AC92" s="1888"/>
    </row>
    <row r="93" spans="1:40" s="643" customFormat="1" ht="98.25" customHeight="1" thickBot="1">
      <c r="A93" s="2516" t="s">
        <v>42</v>
      </c>
      <c r="B93" s="2517"/>
      <c r="C93" s="2517"/>
      <c r="D93" s="2517"/>
      <c r="E93" s="2517"/>
      <c r="F93" s="2517"/>
      <c r="G93" s="2517"/>
      <c r="H93" s="2517"/>
      <c r="I93" s="2517"/>
      <c r="J93" s="2517"/>
      <c r="K93" s="2517"/>
      <c r="L93" s="2518" t="s">
        <v>1037</v>
      </c>
      <c r="M93" s="2519"/>
      <c r="N93" s="2519"/>
      <c r="O93" s="2519"/>
      <c r="P93" s="2519"/>
      <c r="Q93" s="2519"/>
      <c r="R93" s="2519"/>
      <c r="S93" s="2519"/>
      <c r="T93" s="2519"/>
      <c r="U93" s="2519"/>
      <c r="V93" s="2519"/>
      <c r="W93" s="2519"/>
      <c r="X93" s="2519"/>
      <c r="Y93" s="2519"/>
      <c r="Z93" s="2519"/>
      <c r="AA93" s="2519"/>
      <c r="AB93" s="2519"/>
      <c r="AC93" s="2520"/>
    </row>
    <row r="94" spans="1:40" s="638" customFormat="1" ht="14.25" customHeight="1">
      <c r="A94" s="2578" t="s">
        <v>1279</v>
      </c>
      <c r="B94" s="2578"/>
      <c r="C94" s="2578"/>
      <c r="D94" s="2578"/>
      <c r="E94" s="2578"/>
      <c r="F94" s="2578"/>
      <c r="G94" s="2578"/>
      <c r="H94" s="2330" t="s">
        <v>301</v>
      </c>
      <c r="I94" s="2330"/>
      <c r="J94" s="2579" t="s">
        <v>33</v>
      </c>
      <c r="K94" s="2579"/>
      <c r="L94" s="2579"/>
      <c r="M94" s="2579"/>
      <c r="N94" s="2579"/>
      <c r="O94" s="2579"/>
      <c r="P94" s="2580"/>
      <c r="Q94" s="2581" t="s">
        <v>1280</v>
      </c>
      <c r="R94" s="2582"/>
      <c r="S94" s="2582"/>
      <c r="T94" s="2582"/>
      <c r="U94" s="2582"/>
      <c r="V94" s="2582"/>
      <c r="W94" s="2582"/>
      <c r="X94" s="2583"/>
      <c r="Y94" s="2587" t="s">
        <v>56</v>
      </c>
      <c r="Z94" s="2588"/>
      <c r="AA94" s="2588"/>
      <c r="AB94" s="2588"/>
      <c r="AC94" s="2589"/>
    </row>
    <row r="95" spans="1:40" s="638" customFormat="1" ht="21.75" customHeight="1" thickBot="1">
      <c r="A95" s="2578"/>
      <c r="B95" s="2578"/>
      <c r="C95" s="2578"/>
      <c r="D95" s="2578"/>
      <c r="E95" s="2578"/>
      <c r="F95" s="2578"/>
      <c r="G95" s="2578"/>
      <c r="H95" s="2330"/>
      <c r="I95" s="2330"/>
      <c r="J95" s="2579"/>
      <c r="K95" s="2579"/>
      <c r="L95" s="2579"/>
      <c r="M95" s="2579"/>
      <c r="N95" s="2579"/>
      <c r="O95" s="2579"/>
      <c r="P95" s="2580"/>
      <c r="Q95" s="2584"/>
      <c r="R95" s="2585"/>
      <c r="S95" s="2585"/>
      <c r="T95" s="2585"/>
      <c r="U95" s="2585"/>
      <c r="V95" s="2585"/>
      <c r="W95" s="2585"/>
      <c r="X95" s="2586"/>
      <c r="Y95" s="2590"/>
      <c r="Z95" s="2591"/>
      <c r="AA95" s="2591"/>
      <c r="AB95" s="2591"/>
      <c r="AC95" s="2592"/>
    </row>
    <row r="96" spans="1:40" ht="6" customHeight="1" thickBot="1">
      <c r="A96" s="567"/>
      <c r="B96" s="567"/>
      <c r="C96" s="567"/>
      <c r="D96" s="567"/>
      <c r="E96" s="567"/>
      <c r="F96" s="567"/>
      <c r="G96" s="567"/>
      <c r="H96" s="567"/>
      <c r="I96" s="649"/>
      <c r="J96" s="567"/>
      <c r="K96" s="567"/>
      <c r="L96" s="567"/>
      <c r="M96" s="567"/>
      <c r="N96" s="567"/>
      <c r="O96" s="567"/>
      <c r="P96" s="567"/>
      <c r="Q96" s="567"/>
      <c r="R96" s="567"/>
      <c r="S96" s="567"/>
      <c r="T96" s="567"/>
      <c r="U96" s="567"/>
      <c r="V96" s="567"/>
      <c r="W96" s="567"/>
      <c r="X96" s="567"/>
      <c r="Y96" s="567"/>
      <c r="Z96" s="567"/>
      <c r="AA96" s="567"/>
      <c r="AB96" s="567"/>
      <c r="AC96" s="567"/>
    </row>
    <row r="97" spans="1:29" ht="19.5" customHeight="1">
      <c r="A97" s="2207" t="s">
        <v>333</v>
      </c>
      <c r="B97" s="2301" t="s">
        <v>39</v>
      </c>
      <c r="C97" s="2386" t="s">
        <v>53</v>
      </c>
      <c r="D97" s="2389" t="s">
        <v>60</v>
      </c>
      <c r="E97" s="1997"/>
      <c r="F97" s="1997"/>
      <c r="G97" s="1997"/>
      <c r="H97" s="1997"/>
      <c r="I97" s="1997"/>
      <c r="J97" s="2390"/>
      <c r="K97" s="2393" t="s">
        <v>41</v>
      </c>
      <c r="L97" s="2593" t="s">
        <v>149</v>
      </c>
      <c r="M97" s="2413" t="s">
        <v>27</v>
      </c>
      <c r="N97" s="1996" t="s">
        <v>71</v>
      </c>
      <c r="O97" s="1997"/>
      <c r="P97" s="1997"/>
      <c r="Q97" s="1997"/>
      <c r="R97" s="1997"/>
      <c r="S97" s="1997"/>
      <c r="T97" s="1997"/>
      <c r="U97" s="1997"/>
      <c r="V97" s="1997"/>
      <c r="W97" s="1997"/>
      <c r="X97" s="1998"/>
      <c r="Y97" s="2396" t="s">
        <v>303</v>
      </c>
      <c r="Z97" s="2396" t="s">
        <v>35</v>
      </c>
      <c r="AA97" s="2596" t="s">
        <v>51</v>
      </c>
      <c r="AB97" s="2301" t="s">
        <v>50</v>
      </c>
      <c r="AC97" s="2386" t="s">
        <v>24</v>
      </c>
    </row>
    <row r="98" spans="1:29" ht="24" customHeight="1">
      <c r="A98" s="2208"/>
      <c r="B98" s="2302"/>
      <c r="C98" s="2387"/>
      <c r="D98" s="2391"/>
      <c r="E98" s="2000"/>
      <c r="F98" s="2000"/>
      <c r="G98" s="2000"/>
      <c r="H98" s="2000"/>
      <c r="I98" s="2000"/>
      <c r="J98" s="2392"/>
      <c r="K98" s="2394"/>
      <c r="L98" s="2594"/>
      <c r="M98" s="2414"/>
      <c r="N98" s="1999"/>
      <c r="O98" s="2000"/>
      <c r="P98" s="2000"/>
      <c r="Q98" s="2000"/>
      <c r="R98" s="2000"/>
      <c r="S98" s="2000"/>
      <c r="T98" s="2000"/>
      <c r="U98" s="2000"/>
      <c r="V98" s="2000"/>
      <c r="W98" s="2000"/>
      <c r="X98" s="2001"/>
      <c r="Y98" s="2397"/>
      <c r="Z98" s="2397"/>
      <c r="AA98" s="2597"/>
      <c r="AB98" s="2302"/>
      <c r="AC98" s="2387"/>
    </row>
    <row r="99" spans="1:29" ht="24" customHeight="1">
      <c r="A99" s="2208"/>
      <c r="B99" s="2302"/>
      <c r="C99" s="2387"/>
      <c r="D99" s="2399" t="s">
        <v>26</v>
      </c>
      <c r="E99" s="2400"/>
      <c r="F99" s="2403" t="s">
        <v>112</v>
      </c>
      <c r="G99" s="2404"/>
      <c r="H99" s="2405"/>
      <c r="I99" s="2406" t="s">
        <v>304</v>
      </c>
      <c r="J99" s="2407"/>
      <c r="K99" s="2394"/>
      <c r="L99" s="2594"/>
      <c r="M99" s="2414"/>
      <c r="N99" s="2339" t="s">
        <v>305</v>
      </c>
      <c r="O99" s="2410"/>
      <c r="P99" s="2410"/>
      <c r="Q99" s="2410"/>
      <c r="R99" s="2410"/>
      <c r="S99" s="2410"/>
      <c r="T99" s="2410"/>
      <c r="U99" s="2410"/>
      <c r="V99" s="2410"/>
      <c r="W99" s="2410"/>
      <c r="X99" s="1976"/>
      <c r="Y99" s="2397"/>
      <c r="Z99" s="2397"/>
      <c r="AA99" s="2597"/>
      <c r="AB99" s="2302"/>
      <c r="AC99" s="2387"/>
    </row>
    <row r="100" spans="1:29" ht="20.25" customHeight="1" thickBot="1">
      <c r="A100" s="2209"/>
      <c r="B100" s="2303"/>
      <c r="C100" s="2388"/>
      <c r="D100" s="2401"/>
      <c r="E100" s="2402"/>
      <c r="F100" s="568" t="s">
        <v>117</v>
      </c>
      <c r="G100" s="1967" t="s">
        <v>116</v>
      </c>
      <c r="H100" s="2412"/>
      <c r="I100" s="2408"/>
      <c r="J100" s="2409"/>
      <c r="K100" s="2395"/>
      <c r="L100" s="2595"/>
      <c r="M100" s="2415"/>
      <c r="N100" s="2288"/>
      <c r="O100" s="2411"/>
      <c r="P100" s="2411"/>
      <c r="Q100" s="2411"/>
      <c r="R100" s="2411"/>
      <c r="S100" s="2411"/>
      <c r="T100" s="2411"/>
      <c r="U100" s="2411"/>
      <c r="V100" s="2411"/>
      <c r="W100" s="2411"/>
      <c r="X100" s="2289"/>
      <c r="Y100" s="2398"/>
      <c r="Z100" s="2398"/>
      <c r="AA100" s="2598"/>
      <c r="AB100" s="2303"/>
      <c r="AC100" s="2388"/>
    </row>
    <row r="101" spans="1:29" ht="60" customHeight="1">
      <c r="A101" s="2501">
        <v>2</v>
      </c>
      <c r="B101" s="2577">
        <v>0</v>
      </c>
      <c r="C101" s="2506">
        <f>D101</f>
        <v>25</v>
      </c>
      <c r="D101" s="2508">
        <f>SUM(F101:J103)</f>
        <v>25</v>
      </c>
      <c r="E101" s="2508"/>
      <c r="F101" s="2577">
        <v>19</v>
      </c>
      <c r="G101" s="1926">
        <v>6</v>
      </c>
      <c r="H101" s="1928"/>
      <c r="I101" s="2478">
        <v>0</v>
      </c>
      <c r="J101" s="2479"/>
      <c r="K101" s="2568">
        <f>'Team 69 Hamlet'!D25</f>
        <v>65</v>
      </c>
      <c r="L101" s="2571" t="s">
        <v>1269</v>
      </c>
      <c r="M101" s="2573" t="s">
        <v>134</v>
      </c>
      <c r="N101" s="2574" t="s">
        <v>2008</v>
      </c>
      <c r="O101" s="2575"/>
      <c r="P101" s="2575"/>
      <c r="Q101" s="2575"/>
      <c r="R101" s="2575"/>
      <c r="S101" s="2575"/>
      <c r="T101" s="2575"/>
      <c r="U101" s="2575"/>
      <c r="V101" s="2575"/>
      <c r="W101" s="2575"/>
      <c r="X101" s="2576"/>
      <c r="Y101" s="2528" t="s">
        <v>825</v>
      </c>
      <c r="Z101" s="2538" t="s">
        <v>28</v>
      </c>
      <c r="AA101" s="2541" t="s">
        <v>34</v>
      </c>
      <c r="AB101" s="2165" t="s">
        <v>1215</v>
      </c>
      <c r="AC101" s="2544">
        <v>69</v>
      </c>
    </row>
    <row r="102" spans="1:29" ht="60" customHeight="1">
      <c r="A102" s="2502"/>
      <c r="B102" s="2504"/>
      <c r="C102" s="2507"/>
      <c r="D102" s="2509"/>
      <c r="E102" s="2509"/>
      <c r="F102" s="2504"/>
      <c r="G102" s="2044"/>
      <c r="H102" s="2046"/>
      <c r="I102" s="2480"/>
      <c r="J102" s="2481"/>
      <c r="K102" s="2569"/>
      <c r="L102" s="2488"/>
      <c r="M102" s="2491"/>
      <c r="N102" s="2496"/>
      <c r="O102" s="2497"/>
      <c r="P102" s="2497"/>
      <c r="Q102" s="2497"/>
      <c r="R102" s="2497"/>
      <c r="S102" s="2497"/>
      <c r="T102" s="2497"/>
      <c r="U102" s="2497"/>
      <c r="V102" s="2497"/>
      <c r="W102" s="2497"/>
      <c r="X102" s="2498"/>
      <c r="Y102" s="2529"/>
      <c r="Z102" s="2539"/>
      <c r="AA102" s="2542"/>
      <c r="AB102" s="2166"/>
      <c r="AC102" s="2545"/>
    </row>
    <row r="103" spans="1:29" ht="54" customHeight="1" thickBot="1">
      <c r="A103" s="2502"/>
      <c r="B103" s="2534"/>
      <c r="C103" s="2507"/>
      <c r="D103" s="2509"/>
      <c r="E103" s="2509"/>
      <c r="F103" s="2534"/>
      <c r="G103" s="1929"/>
      <c r="H103" s="1931"/>
      <c r="I103" s="2482"/>
      <c r="J103" s="2483"/>
      <c r="K103" s="2570"/>
      <c r="L103" s="2572"/>
      <c r="M103" s="2527"/>
      <c r="N103" s="2535" t="s">
        <v>2007</v>
      </c>
      <c r="O103" s="2536"/>
      <c r="P103" s="1950" t="s">
        <v>1259</v>
      </c>
      <c r="Q103" s="1951"/>
      <c r="R103" s="1951"/>
      <c r="S103" s="1952"/>
      <c r="T103" s="2535" t="s">
        <v>2006</v>
      </c>
      <c r="U103" s="2537"/>
      <c r="V103" s="2536"/>
      <c r="W103" s="1950" t="s">
        <v>480</v>
      </c>
      <c r="X103" s="1952"/>
      <c r="Y103" s="2530"/>
      <c r="Z103" s="2540"/>
      <c r="AA103" s="2543"/>
      <c r="AB103" s="2167"/>
      <c r="AC103" s="2545"/>
    </row>
    <row r="104" spans="1:29" ht="60" customHeight="1">
      <c r="A104" s="2531">
        <v>0</v>
      </c>
      <c r="B104" s="2503">
        <v>1</v>
      </c>
      <c r="C104" s="2506">
        <f t="shared" ref="C104" si="18">D104</f>
        <v>34</v>
      </c>
      <c r="D104" s="2508">
        <f t="shared" ref="D104" si="19">SUM(F104:J106)</f>
        <v>34</v>
      </c>
      <c r="E104" s="2508"/>
      <c r="F104" s="2503">
        <v>27</v>
      </c>
      <c r="G104" s="2510">
        <v>7</v>
      </c>
      <c r="H104" s="2511"/>
      <c r="I104" s="2478">
        <v>0</v>
      </c>
      <c r="J104" s="2479"/>
      <c r="K104" s="2484">
        <f>'Team 69 Hamlet'!K25</f>
        <v>66</v>
      </c>
      <c r="L104" s="2524" t="s">
        <v>1270</v>
      </c>
      <c r="M104" s="2490" t="s">
        <v>134</v>
      </c>
      <c r="N104" s="2493" t="s">
        <v>2009</v>
      </c>
      <c r="O104" s="2494"/>
      <c r="P104" s="2494"/>
      <c r="Q104" s="2494"/>
      <c r="R104" s="2494"/>
      <c r="S104" s="2494"/>
      <c r="T104" s="2494"/>
      <c r="U104" s="2494"/>
      <c r="V104" s="2494"/>
      <c r="W104" s="2494"/>
      <c r="X104" s="2495"/>
      <c r="Y104" s="2528" t="s">
        <v>825</v>
      </c>
      <c r="Z104" s="2547" t="s">
        <v>30</v>
      </c>
      <c r="AA104" s="2548" t="s">
        <v>1271</v>
      </c>
      <c r="AB104" s="2549"/>
      <c r="AC104" s="2545"/>
    </row>
    <row r="105" spans="1:29" ht="60" customHeight="1">
      <c r="A105" s="2532"/>
      <c r="B105" s="2504"/>
      <c r="C105" s="2507"/>
      <c r="D105" s="2509"/>
      <c r="E105" s="2509"/>
      <c r="F105" s="2504"/>
      <c r="G105" s="2044"/>
      <c r="H105" s="2046"/>
      <c r="I105" s="2480"/>
      <c r="J105" s="2481"/>
      <c r="K105" s="2485"/>
      <c r="L105" s="2525"/>
      <c r="M105" s="2491"/>
      <c r="N105" s="2496"/>
      <c r="O105" s="2497"/>
      <c r="P105" s="2497"/>
      <c r="Q105" s="2497"/>
      <c r="R105" s="2497"/>
      <c r="S105" s="2497"/>
      <c r="T105" s="2497"/>
      <c r="U105" s="2497"/>
      <c r="V105" s="2497"/>
      <c r="W105" s="2497"/>
      <c r="X105" s="2498"/>
      <c r="Y105" s="2529"/>
      <c r="Z105" s="2539"/>
      <c r="AA105" s="2541" t="s">
        <v>34</v>
      </c>
      <c r="AB105" s="2550" t="s">
        <v>1272</v>
      </c>
      <c r="AC105" s="2545"/>
    </row>
    <row r="106" spans="1:29" ht="45" customHeight="1" thickBot="1">
      <c r="A106" s="2533"/>
      <c r="B106" s="2534"/>
      <c r="C106" s="2507"/>
      <c r="D106" s="2509"/>
      <c r="E106" s="2509"/>
      <c r="F106" s="2534"/>
      <c r="G106" s="1929"/>
      <c r="H106" s="1931"/>
      <c r="I106" s="2482"/>
      <c r="J106" s="2483"/>
      <c r="K106" s="2523"/>
      <c r="L106" s="2526"/>
      <c r="M106" s="2527"/>
      <c r="N106" s="2535" t="s">
        <v>1273</v>
      </c>
      <c r="O106" s="2536"/>
      <c r="P106" s="1950" t="s">
        <v>1259</v>
      </c>
      <c r="Q106" s="1951"/>
      <c r="R106" s="1951"/>
      <c r="S106" s="1952"/>
      <c r="T106" s="2535" t="s">
        <v>2010</v>
      </c>
      <c r="U106" s="2537"/>
      <c r="V106" s="2536"/>
      <c r="W106" s="1950" t="s">
        <v>480</v>
      </c>
      <c r="X106" s="1952"/>
      <c r="Y106" s="2530"/>
      <c r="Z106" s="2540"/>
      <c r="AA106" s="2542"/>
      <c r="AB106" s="2551"/>
      <c r="AC106" s="2545"/>
    </row>
    <row r="107" spans="1:29" ht="51.75" customHeight="1">
      <c r="A107" s="2501">
        <v>0</v>
      </c>
      <c r="B107" s="2503">
        <v>0</v>
      </c>
      <c r="C107" s="2506">
        <f t="shared" ref="C107" si="20">D107</f>
        <v>34</v>
      </c>
      <c r="D107" s="2508">
        <f t="shared" ref="D107" si="21">SUM(F107:J109)</f>
        <v>34</v>
      </c>
      <c r="E107" s="2508"/>
      <c r="F107" s="2503">
        <v>28</v>
      </c>
      <c r="G107" s="2510">
        <v>6</v>
      </c>
      <c r="H107" s="2511"/>
      <c r="I107" s="2478">
        <v>0</v>
      </c>
      <c r="J107" s="2479"/>
      <c r="K107" s="2484">
        <f>'Team 69 Hamlet'!D46</f>
        <v>76</v>
      </c>
      <c r="L107" s="2487" t="s">
        <v>1274</v>
      </c>
      <c r="M107" s="2490" t="s">
        <v>134</v>
      </c>
      <c r="N107" s="2493" t="s">
        <v>1275</v>
      </c>
      <c r="O107" s="2494"/>
      <c r="P107" s="2494"/>
      <c r="Q107" s="2494"/>
      <c r="R107" s="2494"/>
      <c r="S107" s="2494"/>
      <c r="T107" s="2494"/>
      <c r="U107" s="2494"/>
      <c r="V107" s="2494"/>
      <c r="W107" s="2494"/>
      <c r="X107" s="2495"/>
      <c r="Y107" s="2528" t="s">
        <v>825</v>
      </c>
      <c r="Z107" s="2547" t="s">
        <v>31</v>
      </c>
      <c r="AA107" s="2543"/>
      <c r="AB107" s="2552"/>
      <c r="AC107" s="2545"/>
    </row>
    <row r="108" spans="1:29" ht="64.5" customHeight="1">
      <c r="A108" s="2502"/>
      <c r="B108" s="2504"/>
      <c r="C108" s="2507"/>
      <c r="D108" s="2509"/>
      <c r="E108" s="2509"/>
      <c r="F108" s="2504"/>
      <c r="G108" s="2044"/>
      <c r="H108" s="2046"/>
      <c r="I108" s="2480"/>
      <c r="J108" s="2481"/>
      <c r="K108" s="2485"/>
      <c r="L108" s="2488"/>
      <c r="M108" s="2491"/>
      <c r="N108" s="2496"/>
      <c r="O108" s="2497"/>
      <c r="P108" s="2497"/>
      <c r="Q108" s="2497"/>
      <c r="R108" s="2497"/>
      <c r="S108" s="2497"/>
      <c r="T108" s="2497"/>
      <c r="U108" s="2497"/>
      <c r="V108" s="2497"/>
      <c r="W108" s="2497"/>
      <c r="X108" s="2498"/>
      <c r="Y108" s="2529"/>
      <c r="Z108" s="2539"/>
      <c r="AA108" s="2548" t="s">
        <v>1276</v>
      </c>
      <c r="AB108" s="2549"/>
      <c r="AC108" s="2546"/>
    </row>
    <row r="109" spans="1:29" ht="44.25" customHeight="1" thickBot="1">
      <c r="A109" s="2502"/>
      <c r="B109" s="2505"/>
      <c r="C109" s="2507"/>
      <c r="D109" s="2509"/>
      <c r="E109" s="2509"/>
      <c r="F109" s="2505"/>
      <c r="G109" s="2512"/>
      <c r="H109" s="2513"/>
      <c r="I109" s="2482"/>
      <c r="J109" s="2483"/>
      <c r="K109" s="2486"/>
      <c r="L109" s="2489"/>
      <c r="M109" s="2492"/>
      <c r="N109" s="2563" t="s">
        <v>1277</v>
      </c>
      <c r="O109" s="2564"/>
      <c r="P109" s="1967" t="s">
        <v>1259</v>
      </c>
      <c r="Q109" s="1968"/>
      <c r="R109" s="1968"/>
      <c r="S109" s="1969"/>
      <c r="T109" s="2565" t="s">
        <v>1278</v>
      </c>
      <c r="U109" s="2566"/>
      <c r="V109" s="2567"/>
      <c r="W109" s="1967" t="s">
        <v>480</v>
      </c>
      <c r="X109" s="1969"/>
      <c r="Y109" s="2530"/>
      <c r="Z109" s="2553"/>
      <c r="AA109" s="2554" t="s">
        <v>1034</v>
      </c>
      <c r="AB109" s="2555"/>
      <c r="AC109" s="2556"/>
    </row>
    <row r="110" spans="1:29" ht="38.25" customHeight="1" thickBot="1">
      <c r="A110" s="653">
        <v>2</v>
      </c>
      <c r="B110" s="654">
        <f>SUM(B101:B109)</f>
        <v>1</v>
      </c>
      <c r="C110" s="655">
        <f>SUM(C101:C109)</f>
        <v>93</v>
      </c>
      <c r="D110" s="2514">
        <f>SUM(D101:E109)</f>
        <v>93</v>
      </c>
      <c r="E110" s="2515"/>
      <c r="F110" s="654">
        <f>SUM(F101:F109)</f>
        <v>74</v>
      </c>
      <c r="G110" s="2499">
        <f>SUM(G101:H109)</f>
        <v>19</v>
      </c>
      <c r="H110" s="2500"/>
      <c r="I110" s="2499">
        <v>0</v>
      </c>
      <c r="J110" s="2500"/>
      <c r="K110" s="650">
        <f>SUM(K101:K109)</f>
        <v>207</v>
      </c>
      <c r="L110" s="2521" t="s">
        <v>1225</v>
      </c>
      <c r="M110" s="2522"/>
      <c r="N110" s="647" t="s">
        <v>1238</v>
      </c>
      <c r="O110" s="2287" t="s">
        <v>78</v>
      </c>
      <c r="P110" s="2287"/>
      <c r="Q110" s="2560">
        <v>15</v>
      </c>
      <c r="R110" s="2562"/>
      <c r="S110" s="2560" t="s">
        <v>77</v>
      </c>
      <c r="T110" s="2561"/>
      <c r="U110" s="2562"/>
      <c r="V110" s="650">
        <v>6</v>
      </c>
      <c r="W110" s="642" t="s">
        <v>76</v>
      </c>
      <c r="X110" s="651">
        <v>1</v>
      </c>
      <c r="Y110" s="642" t="s">
        <v>75</v>
      </c>
      <c r="Z110" s="642"/>
      <c r="AA110" s="2557"/>
      <c r="AB110" s="2558"/>
      <c r="AC110" s="2559"/>
    </row>
    <row r="111" spans="1:29" ht="45.95" customHeight="1">
      <c r="A111" s="1885" t="s">
        <v>695</v>
      </c>
      <c r="B111" s="1886"/>
      <c r="C111" s="1886"/>
      <c r="D111" s="1887" t="s">
        <v>696</v>
      </c>
      <c r="E111" s="1886"/>
      <c r="F111" s="1886"/>
      <c r="G111" s="1886"/>
      <c r="H111" s="1886"/>
      <c r="I111" s="1886"/>
      <c r="J111" s="1886"/>
      <c r="K111" s="1886"/>
      <c r="L111" s="1887" t="s">
        <v>697</v>
      </c>
      <c r="M111" s="1886"/>
      <c r="N111" s="1886"/>
      <c r="O111" s="1886"/>
      <c r="P111" s="1886"/>
      <c r="Q111" s="1886"/>
      <c r="R111" s="1886"/>
      <c r="S111" s="1886"/>
      <c r="T111" s="1886"/>
      <c r="U111" s="1886"/>
      <c r="V111" s="1886"/>
      <c r="W111" s="1887" t="s">
        <v>698</v>
      </c>
      <c r="X111" s="1886"/>
      <c r="Y111" s="1886"/>
      <c r="Z111" s="1886"/>
      <c r="AA111" s="1886"/>
      <c r="AB111" s="1886"/>
      <c r="AC111" s="1888"/>
    </row>
    <row r="112" spans="1:29" s="643" customFormat="1" ht="98.25" customHeight="1" thickBot="1">
      <c r="A112" s="2516" t="s">
        <v>42</v>
      </c>
      <c r="B112" s="2517"/>
      <c r="C112" s="2517"/>
      <c r="D112" s="2517"/>
      <c r="E112" s="2517"/>
      <c r="F112" s="2517"/>
      <c r="G112" s="2517"/>
      <c r="H112" s="2517"/>
      <c r="I112" s="2517"/>
      <c r="J112" s="2517"/>
      <c r="K112" s="2517"/>
      <c r="L112" s="2518" t="s">
        <v>1037</v>
      </c>
      <c r="M112" s="2519"/>
      <c r="N112" s="2519"/>
      <c r="O112" s="2519"/>
      <c r="P112" s="2519"/>
      <c r="Q112" s="2519"/>
      <c r="R112" s="2519"/>
      <c r="S112" s="2519"/>
      <c r="T112" s="2519"/>
      <c r="U112" s="2519"/>
      <c r="V112" s="2519"/>
      <c r="W112" s="2519"/>
      <c r="X112" s="2519"/>
      <c r="Y112" s="2519"/>
      <c r="Z112" s="2519"/>
      <c r="AA112" s="2519"/>
      <c r="AB112" s="2519"/>
      <c r="AC112" s="2520"/>
    </row>
    <row r="113" spans="1:29" s="638" customFormat="1" ht="14.25" customHeight="1" thickBot="1">
      <c r="A113" s="566"/>
      <c r="B113" s="604"/>
      <c r="C113" s="566"/>
      <c r="D113" s="566"/>
      <c r="E113" s="566"/>
      <c r="F113" s="566"/>
      <c r="G113" s="566"/>
      <c r="H113" s="566"/>
      <c r="I113" s="656"/>
      <c r="J113" s="643"/>
      <c r="K113" s="566"/>
      <c r="L113" s="566"/>
      <c r="M113" s="566"/>
      <c r="N113" s="566"/>
      <c r="O113" s="566"/>
      <c r="P113" s="566"/>
      <c r="Q113" s="566"/>
      <c r="R113" s="566"/>
      <c r="S113" s="566"/>
      <c r="T113" s="566"/>
      <c r="U113" s="566"/>
      <c r="V113" s="566"/>
      <c r="W113" s="566"/>
      <c r="X113" s="566"/>
      <c r="Y113" s="566"/>
      <c r="Z113" s="605"/>
      <c r="AA113" s="566"/>
      <c r="AB113" s="566"/>
      <c r="AC113" s="606"/>
    </row>
    <row r="114" spans="1:29" s="661" customFormat="1" ht="64.5" customHeight="1" thickBot="1">
      <c r="A114" s="654">
        <f>SUM(A110,A91,A72,A53,A34,A16,)</f>
        <v>9</v>
      </c>
      <c r="B114" s="654">
        <f>SUM(B110,B91,B72,B53,B34,B16,)</f>
        <v>15</v>
      </c>
      <c r="C114" s="654">
        <f>SUM(C110,C91,C72,C53,C34,C16,)</f>
        <v>566</v>
      </c>
      <c r="D114" s="2499">
        <f>SUM(D110,D91,D72,D53,D34,D16,)</f>
        <v>566</v>
      </c>
      <c r="E114" s="2500"/>
      <c r="F114" s="654">
        <f>SUM(F110,F91,F72,F53,F34,F16,)</f>
        <v>461</v>
      </c>
      <c r="G114" s="2499">
        <f>SUM(G110,G91,G72,G53,G34,G16,)</f>
        <v>105</v>
      </c>
      <c r="H114" s="2500"/>
      <c r="I114" s="2499">
        <v>0</v>
      </c>
      <c r="J114" s="2500"/>
      <c r="K114" s="659">
        <f>SUM(K110,K91,K72,K53,K34,K16)</f>
        <v>1254</v>
      </c>
      <c r="L114" s="659"/>
      <c r="M114" s="659"/>
      <c r="N114" s="659"/>
      <c r="O114" s="659"/>
      <c r="P114" s="659"/>
      <c r="Q114" s="659"/>
      <c r="R114" s="659"/>
      <c r="S114" s="659"/>
      <c r="T114" s="659"/>
      <c r="U114" s="659"/>
      <c r="V114" s="659"/>
      <c r="W114" s="659"/>
      <c r="X114" s="659"/>
      <c r="Y114" s="659"/>
      <c r="Z114" s="660"/>
      <c r="AA114" s="659"/>
      <c r="AB114" s="659"/>
      <c r="AC114" s="658"/>
    </row>
    <row r="115" spans="1:29" s="638" customFormat="1" ht="10.5" customHeight="1">
      <c r="A115" s="566"/>
      <c r="B115" s="604"/>
      <c r="C115" s="566"/>
      <c r="D115" s="566"/>
      <c r="E115" s="566"/>
      <c r="F115" s="566"/>
      <c r="G115" s="566"/>
      <c r="H115" s="566"/>
      <c r="I115" s="656"/>
      <c r="J115" s="643"/>
      <c r="K115" s="566"/>
      <c r="L115" s="566"/>
      <c r="M115" s="566"/>
      <c r="N115" s="566"/>
      <c r="O115" s="566"/>
      <c r="P115" s="566"/>
      <c r="Q115" s="566"/>
      <c r="R115" s="566"/>
      <c r="S115" s="566"/>
      <c r="T115" s="566"/>
      <c r="U115" s="566"/>
      <c r="V115" s="566"/>
      <c r="W115" s="566"/>
      <c r="X115" s="566"/>
      <c r="Y115" s="566"/>
      <c r="Z115" s="605"/>
      <c r="AA115" s="566"/>
      <c r="AB115" s="566"/>
      <c r="AC115" s="606"/>
    </row>
    <row r="116" spans="1:29" s="615" customFormat="1" ht="13.5" customHeight="1">
      <c r="A116" s="566"/>
      <c r="C116" s="566"/>
      <c r="D116" s="566"/>
      <c r="E116" s="566"/>
      <c r="F116" s="566"/>
      <c r="G116" s="566"/>
      <c r="H116" s="566"/>
      <c r="I116" s="656"/>
      <c r="J116" s="643"/>
      <c r="K116" s="566"/>
      <c r="L116" s="566"/>
      <c r="M116" s="566"/>
      <c r="N116" s="566"/>
      <c r="O116" s="566"/>
      <c r="P116" s="566"/>
      <c r="Q116" s="566"/>
      <c r="R116" s="566"/>
      <c r="S116" s="566"/>
      <c r="T116" s="566"/>
      <c r="U116" s="566"/>
      <c r="V116" s="566"/>
      <c r="W116" s="566"/>
      <c r="X116" s="566"/>
      <c r="Y116" s="566"/>
      <c r="Z116" s="605"/>
      <c r="AA116" s="566"/>
      <c r="AB116" s="566"/>
      <c r="AC116" s="606"/>
    </row>
    <row r="117" spans="1:29" s="615" customFormat="1" ht="27.75" customHeight="1">
      <c r="A117" s="566"/>
      <c r="C117" s="566"/>
      <c r="D117" s="566"/>
      <c r="E117" s="566"/>
      <c r="F117" s="566"/>
      <c r="G117" s="566"/>
      <c r="H117" s="566"/>
      <c r="I117" s="656"/>
      <c r="J117" s="643"/>
      <c r="K117" s="566"/>
      <c r="L117" s="566"/>
      <c r="M117" s="566"/>
      <c r="N117" s="566"/>
      <c r="O117" s="566"/>
      <c r="P117" s="566"/>
      <c r="Q117" s="566"/>
      <c r="R117" s="566"/>
      <c r="S117" s="566"/>
      <c r="T117" s="566"/>
      <c r="U117" s="566"/>
      <c r="V117" s="566"/>
      <c r="W117" s="566"/>
      <c r="X117" s="566"/>
      <c r="Y117" s="566"/>
      <c r="Z117" s="605"/>
      <c r="AA117" s="566"/>
      <c r="AB117" s="566"/>
      <c r="AC117" s="606"/>
    </row>
    <row r="118" spans="1:29" s="615" customFormat="1" ht="17.25" customHeight="1">
      <c r="A118" s="566"/>
      <c r="C118" s="566"/>
      <c r="D118" s="566"/>
      <c r="E118" s="566"/>
      <c r="F118" s="566"/>
      <c r="G118" s="566"/>
      <c r="H118" s="566"/>
      <c r="I118" s="656"/>
      <c r="J118" s="643"/>
      <c r="K118" s="566"/>
      <c r="L118" s="566"/>
      <c r="M118" s="566"/>
      <c r="N118" s="566"/>
      <c r="O118" s="566"/>
      <c r="P118" s="566"/>
      <c r="Q118" s="566"/>
      <c r="R118" s="566"/>
      <c r="S118" s="566"/>
      <c r="T118" s="566"/>
      <c r="U118" s="566"/>
      <c r="V118" s="566"/>
      <c r="W118" s="566"/>
      <c r="X118" s="566"/>
      <c r="Y118" s="566"/>
      <c r="Z118" s="605"/>
      <c r="AA118" s="566"/>
      <c r="AB118" s="566"/>
      <c r="AC118" s="606"/>
    </row>
    <row r="119" spans="1:29" s="615" customFormat="1" ht="34.5" customHeight="1">
      <c r="A119" s="566"/>
      <c r="C119" s="566"/>
      <c r="D119" s="566"/>
      <c r="E119" s="566"/>
      <c r="F119" s="566"/>
      <c r="G119" s="566"/>
      <c r="H119" s="566"/>
      <c r="I119" s="656"/>
      <c r="J119" s="643"/>
      <c r="K119" s="566"/>
      <c r="L119" s="566"/>
      <c r="M119" s="566"/>
      <c r="N119" s="566"/>
      <c r="O119" s="566"/>
      <c r="P119" s="566"/>
      <c r="Q119" s="566"/>
      <c r="R119" s="566"/>
      <c r="S119" s="566"/>
      <c r="T119" s="566"/>
      <c r="U119" s="566"/>
      <c r="V119" s="566"/>
      <c r="W119" s="566"/>
      <c r="X119" s="566"/>
      <c r="Y119" s="566"/>
      <c r="Z119" s="605"/>
      <c r="AA119" s="566"/>
      <c r="AB119" s="566"/>
      <c r="AC119" s="606"/>
    </row>
    <row r="120" spans="1:29" ht="60" customHeight="1"/>
    <row r="121" spans="1:29" ht="60" customHeight="1"/>
    <row r="122" spans="1:29" ht="46.9" customHeight="1"/>
    <row r="123" spans="1:29" ht="60" customHeight="1"/>
    <row r="124" spans="1:29" ht="60" customHeight="1"/>
    <row r="125" spans="1:29" ht="46.9" customHeight="1"/>
    <row r="126" spans="1:29" ht="60" customHeight="1"/>
    <row r="127" spans="1:29" ht="60" customHeight="1"/>
    <row r="128" spans="1:29" ht="46.9" customHeight="1"/>
    <row r="129" ht="46.9" customHeight="1"/>
    <row r="130" ht="46.9" customHeight="1"/>
    <row r="131" ht="58.5" customHeight="1"/>
  </sheetData>
  <mergeCells count="613">
    <mergeCell ref="A1:G2"/>
    <mergeCell ref="H1:I2"/>
    <mergeCell ref="J1:P2"/>
    <mergeCell ref="Q1:X2"/>
    <mergeCell ref="Y1:AC2"/>
    <mergeCell ref="A3:A6"/>
    <mergeCell ref="B3:B6"/>
    <mergeCell ref="C3:C6"/>
    <mergeCell ref="D3:J4"/>
    <mergeCell ref="K3:K6"/>
    <mergeCell ref="A7:A9"/>
    <mergeCell ref="B7:B9"/>
    <mergeCell ref="C7:C9"/>
    <mergeCell ref="D7:E9"/>
    <mergeCell ref="F7:F9"/>
    <mergeCell ref="G7:H9"/>
    <mergeCell ref="I7:J9"/>
    <mergeCell ref="K7:K9"/>
    <mergeCell ref="AB3:AB6"/>
    <mergeCell ref="D5:E6"/>
    <mergeCell ref="F5:H5"/>
    <mergeCell ref="I5:J6"/>
    <mergeCell ref="N5:X6"/>
    <mergeCell ref="G6:H6"/>
    <mergeCell ref="L3:L6"/>
    <mergeCell ref="M3:M6"/>
    <mergeCell ref="N3:X4"/>
    <mergeCell ref="Y3:Y6"/>
    <mergeCell ref="Z3:Z6"/>
    <mergeCell ref="AA3:AA6"/>
    <mergeCell ref="G10:H12"/>
    <mergeCell ref="AB7:AB9"/>
    <mergeCell ref="AC7:AC14"/>
    <mergeCell ref="AK7:AK9"/>
    <mergeCell ref="N9:O9"/>
    <mergeCell ref="P9:S9"/>
    <mergeCell ref="T9:V9"/>
    <mergeCell ref="W9:X9"/>
    <mergeCell ref="AG9:AH9"/>
    <mergeCell ref="Z10:Z12"/>
    <mergeCell ref="AA10:AB10"/>
    <mergeCell ref="L7:L9"/>
    <mergeCell ref="M7:M9"/>
    <mergeCell ref="N7:X8"/>
    <mergeCell ref="Y7:Y9"/>
    <mergeCell ref="Z7:Z9"/>
    <mergeCell ref="AA7:AA9"/>
    <mergeCell ref="AG6:AG8"/>
    <mergeCell ref="AH6:AH8"/>
    <mergeCell ref="AC3:AC6"/>
    <mergeCell ref="A13:A15"/>
    <mergeCell ref="B13:B15"/>
    <mergeCell ref="C13:C15"/>
    <mergeCell ref="D13:E15"/>
    <mergeCell ref="F13:F15"/>
    <mergeCell ref="G13:H15"/>
    <mergeCell ref="I13:J15"/>
    <mergeCell ref="K13:K15"/>
    <mergeCell ref="AA11:AA13"/>
    <mergeCell ref="N12:O12"/>
    <mergeCell ref="P12:S12"/>
    <mergeCell ref="T12:V12"/>
    <mergeCell ref="W12:X12"/>
    <mergeCell ref="I10:J12"/>
    <mergeCell ref="K10:K12"/>
    <mergeCell ref="L10:L12"/>
    <mergeCell ref="M10:M12"/>
    <mergeCell ref="N10:X11"/>
    <mergeCell ref="Y10:Y12"/>
    <mergeCell ref="A10:A12"/>
    <mergeCell ref="B10:B12"/>
    <mergeCell ref="C10:C12"/>
    <mergeCell ref="D10:E12"/>
    <mergeCell ref="F10:F12"/>
    <mergeCell ref="AK15:AL15"/>
    <mergeCell ref="D16:E16"/>
    <mergeCell ref="G16:H16"/>
    <mergeCell ref="I16:J16"/>
    <mergeCell ref="L16:M16"/>
    <mergeCell ref="O16:P16"/>
    <mergeCell ref="Q16:R16"/>
    <mergeCell ref="S16:U16"/>
    <mergeCell ref="AH14:AI14"/>
    <mergeCell ref="N15:O15"/>
    <mergeCell ref="P15:S15"/>
    <mergeCell ref="T15:V15"/>
    <mergeCell ref="W15:X15"/>
    <mergeCell ref="AA15:AC16"/>
    <mergeCell ref="L13:L15"/>
    <mergeCell ref="M13:M15"/>
    <mergeCell ref="N13:X14"/>
    <mergeCell ref="Y13:Y15"/>
    <mergeCell ref="Z13:Z15"/>
    <mergeCell ref="AA14:AB14"/>
    <mergeCell ref="AK12:AK14"/>
    <mergeCell ref="AL12:AL14"/>
    <mergeCell ref="AB11:AB13"/>
    <mergeCell ref="AH11:AH13"/>
    <mergeCell ref="AC21:AC24"/>
    <mergeCell ref="AJ22:AK22"/>
    <mergeCell ref="D23:E24"/>
    <mergeCell ref="F23:H23"/>
    <mergeCell ref="I23:J24"/>
    <mergeCell ref="A17:C17"/>
    <mergeCell ref="D17:K17"/>
    <mergeCell ref="L17:V17"/>
    <mergeCell ref="W17:AC17"/>
    <mergeCell ref="A18:K18"/>
    <mergeCell ref="L18:AC18"/>
    <mergeCell ref="N30:O30"/>
    <mergeCell ref="P30:S30"/>
    <mergeCell ref="T30:V30"/>
    <mergeCell ref="W30:X30"/>
    <mergeCell ref="Z31:Z33"/>
    <mergeCell ref="AK19:AK21"/>
    <mergeCell ref="A21:A24"/>
    <mergeCell ref="B21:B24"/>
    <mergeCell ref="C21:C24"/>
    <mergeCell ref="D21:J22"/>
    <mergeCell ref="K21:K24"/>
    <mergeCell ref="L21:L24"/>
    <mergeCell ref="M21:M24"/>
    <mergeCell ref="N21:X22"/>
    <mergeCell ref="Y21:Y24"/>
    <mergeCell ref="A19:G20"/>
    <mergeCell ref="H19:I20"/>
    <mergeCell ref="J19:P20"/>
    <mergeCell ref="Q19:X20"/>
    <mergeCell ref="Y19:AC20"/>
    <mergeCell ref="AJ19:AJ21"/>
    <mergeCell ref="Z21:Z24"/>
    <mergeCell ref="AA21:AA24"/>
    <mergeCell ref="AB21:AB24"/>
    <mergeCell ref="L28:L30"/>
    <mergeCell ref="C25:C27"/>
    <mergeCell ref="D25:E27"/>
    <mergeCell ref="F25:F27"/>
    <mergeCell ref="G25:H27"/>
    <mergeCell ref="N23:X24"/>
    <mergeCell ref="G24:H24"/>
    <mergeCell ref="AJ24:AJ26"/>
    <mergeCell ref="AK24:AK26"/>
    <mergeCell ref="I25:J27"/>
    <mergeCell ref="K25:K27"/>
    <mergeCell ref="AJ27:AK27"/>
    <mergeCell ref="AB25:AB27"/>
    <mergeCell ref="AC25:AC32"/>
    <mergeCell ref="N27:O27"/>
    <mergeCell ref="P27:S27"/>
    <mergeCell ref="T27:V27"/>
    <mergeCell ref="W27:X27"/>
    <mergeCell ref="L25:L27"/>
    <mergeCell ref="M25:M27"/>
    <mergeCell ref="N25:X26"/>
    <mergeCell ref="Y25:Y27"/>
    <mergeCell ref="Z25:Z27"/>
    <mergeCell ref="AA25:AA27"/>
    <mergeCell ref="AB29:AB31"/>
    <mergeCell ref="D34:E34"/>
    <mergeCell ref="G34:H34"/>
    <mergeCell ref="I34:J34"/>
    <mergeCell ref="L34:M34"/>
    <mergeCell ref="O34:P34"/>
    <mergeCell ref="Q34:R34"/>
    <mergeCell ref="A25:A27"/>
    <mergeCell ref="B25:B27"/>
    <mergeCell ref="A31:A33"/>
    <mergeCell ref="B31:B33"/>
    <mergeCell ref="C31:C33"/>
    <mergeCell ref="D31:E33"/>
    <mergeCell ref="F31:F33"/>
    <mergeCell ref="G31:H33"/>
    <mergeCell ref="M28:M30"/>
    <mergeCell ref="A28:A30"/>
    <mergeCell ref="B28:B30"/>
    <mergeCell ref="C28:C30"/>
    <mergeCell ref="D28:E30"/>
    <mergeCell ref="F28:F30"/>
    <mergeCell ref="G28:H30"/>
    <mergeCell ref="I28:J30"/>
    <mergeCell ref="K28:K30"/>
    <mergeCell ref="AH32:AI32"/>
    <mergeCell ref="AK32:AL32"/>
    <mergeCell ref="N33:O33"/>
    <mergeCell ref="P33:S33"/>
    <mergeCell ref="T33:V33"/>
    <mergeCell ref="W33:X33"/>
    <mergeCell ref="AA33:AC34"/>
    <mergeCell ref="S34:U34"/>
    <mergeCell ref="I31:J33"/>
    <mergeCell ref="K31:K33"/>
    <mergeCell ref="L31:L33"/>
    <mergeCell ref="M31:M33"/>
    <mergeCell ref="N31:X32"/>
    <mergeCell ref="Y31:Y33"/>
    <mergeCell ref="AL29:AL31"/>
    <mergeCell ref="AH29:AH31"/>
    <mergeCell ref="AI29:AI31"/>
    <mergeCell ref="AK29:AK31"/>
    <mergeCell ref="AA32:AB32"/>
    <mergeCell ref="N28:X29"/>
    <mergeCell ref="Y28:Y30"/>
    <mergeCell ref="Z28:Z30"/>
    <mergeCell ref="AA28:AB28"/>
    <mergeCell ref="AA29:AA31"/>
    <mergeCell ref="A35:C35"/>
    <mergeCell ref="D35:K35"/>
    <mergeCell ref="L35:V35"/>
    <mergeCell ref="W35:AC35"/>
    <mergeCell ref="AJ35:AJ37"/>
    <mergeCell ref="AK35:AK37"/>
    <mergeCell ref="A36:K36"/>
    <mergeCell ref="L36:AC36"/>
    <mergeCell ref="A37:G38"/>
    <mergeCell ref="H37:I38"/>
    <mergeCell ref="J37:P38"/>
    <mergeCell ref="Q37:X38"/>
    <mergeCell ref="Y37:AC38"/>
    <mergeCell ref="A40:A43"/>
    <mergeCell ref="B40:B43"/>
    <mergeCell ref="C40:C43"/>
    <mergeCell ref="D40:J41"/>
    <mergeCell ref="K40:K43"/>
    <mergeCell ref="L40:L43"/>
    <mergeCell ref="D42:E43"/>
    <mergeCell ref="F42:H42"/>
    <mergeCell ref="I42:J43"/>
    <mergeCell ref="N42:X43"/>
    <mergeCell ref="G43:H43"/>
    <mergeCell ref="M40:M43"/>
    <mergeCell ref="N40:X41"/>
    <mergeCell ref="Y40:Y43"/>
    <mergeCell ref="Z40:Z43"/>
    <mergeCell ref="AK46:AL46"/>
    <mergeCell ref="Z47:Z49"/>
    <mergeCell ref="AA47:AB47"/>
    <mergeCell ref="AA48:AA50"/>
    <mergeCell ref="AB48:AB50"/>
    <mergeCell ref="M44:M46"/>
    <mergeCell ref="N44:X45"/>
    <mergeCell ref="Y44:Y46"/>
    <mergeCell ref="Z44:Z46"/>
    <mergeCell ref="AA44:AA46"/>
    <mergeCell ref="AB44:AB46"/>
    <mergeCell ref="AK43:AK45"/>
    <mergeCell ref="AC40:AC43"/>
    <mergeCell ref="AA40:AA43"/>
    <mergeCell ref="AB40:AB43"/>
    <mergeCell ref="N47:X48"/>
    <mergeCell ref="Y47:Y49"/>
    <mergeCell ref="N49:O49"/>
    <mergeCell ref="A47:A49"/>
    <mergeCell ref="B47:B49"/>
    <mergeCell ref="C47:C49"/>
    <mergeCell ref="D47:E49"/>
    <mergeCell ref="F47:F49"/>
    <mergeCell ref="G47:H49"/>
    <mergeCell ref="AC44:AC51"/>
    <mergeCell ref="N46:O46"/>
    <mergeCell ref="P46:S46"/>
    <mergeCell ref="T46:V46"/>
    <mergeCell ref="W46:X46"/>
    <mergeCell ref="A44:A46"/>
    <mergeCell ref="B44:B46"/>
    <mergeCell ref="C44:C46"/>
    <mergeCell ref="D44:E46"/>
    <mergeCell ref="F44:F46"/>
    <mergeCell ref="G44:H46"/>
    <mergeCell ref="I44:J46"/>
    <mergeCell ref="K44:K46"/>
    <mergeCell ref="L44:L46"/>
    <mergeCell ref="I47:J49"/>
    <mergeCell ref="K47:K49"/>
    <mergeCell ref="L47:L49"/>
    <mergeCell ref="M47:M49"/>
    <mergeCell ref="P49:S49"/>
    <mergeCell ref="T49:V49"/>
    <mergeCell ref="W49:X49"/>
    <mergeCell ref="I50:J52"/>
    <mergeCell ref="K50:K52"/>
    <mergeCell ref="L50:L52"/>
    <mergeCell ref="M50:M52"/>
    <mergeCell ref="N50:X51"/>
    <mergeCell ref="Y50:Y52"/>
    <mergeCell ref="A50:A52"/>
    <mergeCell ref="B50:B52"/>
    <mergeCell ref="C50:C52"/>
    <mergeCell ref="D50:E52"/>
    <mergeCell ref="F50:F52"/>
    <mergeCell ref="G50:H52"/>
    <mergeCell ref="Z50:Z52"/>
    <mergeCell ref="AL50:AL52"/>
    <mergeCell ref="AA51:AB51"/>
    <mergeCell ref="N52:O52"/>
    <mergeCell ref="P52:S52"/>
    <mergeCell ref="T52:V52"/>
    <mergeCell ref="W52:X52"/>
    <mergeCell ref="AA52:AC53"/>
    <mergeCell ref="S53:U53"/>
    <mergeCell ref="A54:C54"/>
    <mergeCell ref="D54:K54"/>
    <mergeCell ref="L54:V54"/>
    <mergeCell ref="W54:AC54"/>
    <mergeCell ref="A55:K55"/>
    <mergeCell ref="L55:AC55"/>
    <mergeCell ref="D53:E53"/>
    <mergeCell ref="G53:H53"/>
    <mergeCell ref="I53:J53"/>
    <mergeCell ref="L53:M53"/>
    <mergeCell ref="O53:P53"/>
    <mergeCell ref="Q53:R53"/>
    <mergeCell ref="A56:G57"/>
    <mergeCell ref="H56:I57"/>
    <mergeCell ref="J56:P57"/>
    <mergeCell ref="Q56:X57"/>
    <mergeCell ref="Y56:AC57"/>
    <mergeCell ref="A59:A62"/>
    <mergeCell ref="B59:B62"/>
    <mergeCell ref="C59:C62"/>
    <mergeCell ref="D59:J60"/>
    <mergeCell ref="K59:K62"/>
    <mergeCell ref="AC59:AC62"/>
    <mergeCell ref="D61:E62"/>
    <mergeCell ref="F61:H61"/>
    <mergeCell ref="I61:J62"/>
    <mergeCell ref="N61:X62"/>
    <mergeCell ref="G62:H62"/>
    <mergeCell ref="L59:L62"/>
    <mergeCell ref="M59:M62"/>
    <mergeCell ref="N59:X60"/>
    <mergeCell ref="Y59:Y62"/>
    <mergeCell ref="Z59:Z62"/>
    <mergeCell ref="AA59:AA62"/>
    <mergeCell ref="A63:A65"/>
    <mergeCell ref="B63:B65"/>
    <mergeCell ref="C63:C65"/>
    <mergeCell ref="D63:E65"/>
    <mergeCell ref="F63:F65"/>
    <mergeCell ref="G63:H65"/>
    <mergeCell ref="I63:J65"/>
    <mergeCell ref="K63:K65"/>
    <mergeCell ref="AB59:AB62"/>
    <mergeCell ref="AJ65:AK65"/>
    <mergeCell ref="A66:A68"/>
    <mergeCell ref="B66:B68"/>
    <mergeCell ref="C66:C68"/>
    <mergeCell ref="D66:E68"/>
    <mergeCell ref="F66:F68"/>
    <mergeCell ref="G66:H68"/>
    <mergeCell ref="I66:J68"/>
    <mergeCell ref="K66:K68"/>
    <mergeCell ref="L66:L68"/>
    <mergeCell ref="AB63:AB65"/>
    <mergeCell ref="AC63:AC70"/>
    <mergeCell ref="N65:O65"/>
    <mergeCell ref="P65:S65"/>
    <mergeCell ref="T65:V65"/>
    <mergeCell ref="W65:X65"/>
    <mergeCell ref="L63:L65"/>
    <mergeCell ref="M63:M65"/>
    <mergeCell ref="N63:X64"/>
    <mergeCell ref="Y63:Y65"/>
    <mergeCell ref="Z63:Z65"/>
    <mergeCell ref="AA63:AA65"/>
    <mergeCell ref="AJ62:AJ64"/>
    <mergeCell ref="AK62:AK64"/>
    <mergeCell ref="A69:A71"/>
    <mergeCell ref="B69:B71"/>
    <mergeCell ref="C69:C71"/>
    <mergeCell ref="D69:E71"/>
    <mergeCell ref="F69:F71"/>
    <mergeCell ref="G69:H71"/>
    <mergeCell ref="AK66:AK68"/>
    <mergeCell ref="AA67:AA69"/>
    <mergeCell ref="AB67:AB69"/>
    <mergeCell ref="N68:O68"/>
    <mergeCell ref="P68:S68"/>
    <mergeCell ref="T68:V68"/>
    <mergeCell ref="W68:X68"/>
    <mergeCell ref="Z69:Z71"/>
    <mergeCell ref="AA70:AB70"/>
    <mergeCell ref="AA71:AC72"/>
    <mergeCell ref="M66:M68"/>
    <mergeCell ref="N66:X67"/>
    <mergeCell ref="Y66:Y68"/>
    <mergeCell ref="Z66:Z68"/>
    <mergeCell ref="AA66:AB66"/>
    <mergeCell ref="AJ66:AJ68"/>
    <mergeCell ref="I69:J71"/>
    <mergeCell ref="K69:K71"/>
    <mergeCell ref="L69:L71"/>
    <mergeCell ref="M69:M71"/>
    <mergeCell ref="N69:X70"/>
    <mergeCell ref="Y69:Y71"/>
    <mergeCell ref="N71:O71"/>
    <mergeCell ref="P71:S71"/>
    <mergeCell ref="T71:V71"/>
    <mergeCell ref="W71:X71"/>
    <mergeCell ref="S72:U72"/>
    <mergeCell ref="A73:C73"/>
    <mergeCell ref="D73:K73"/>
    <mergeCell ref="L73:V73"/>
    <mergeCell ref="W73:AC73"/>
    <mergeCell ref="A74:K74"/>
    <mergeCell ref="L74:AC74"/>
    <mergeCell ref="D72:E72"/>
    <mergeCell ref="G72:H72"/>
    <mergeCell ref="I72:J72"/>
    <mergeCell ref="L72:M72"/>
    <mergeCell ref="O72:P72"/>
    <mergeCell ref="Q72:R72"/>
    <mergeCell ref="A75:G76"/>
    <mergeCell ref="H75:I76"/>
    <mergeCell ref="J75:P76"/>
    <mergeCell ref="Q75:X76"/>
    <mergeCell ref="Y75:AC76"/>
    <mergeCell ref="A78:A81"/>
    <mergeCell ref="B78:B81"/>
    <mergeCell ref="C78:C81"/>
    <mergeCell ref="D78:J79"/>
    <mergeCell ref="K78:K81"/>
    <mergeCell ref="G81:H81"/>
    <mergeCell ref="A82:A84"/>
    <mergeCell ref="B82:B84"/>
    <mergeCell ref="C82:C84"/>
    <mergeCell ref="D82:E84"/>
    <mergeCell ref="F82:F84"/>
    <mergeCell ref="G82:H84"/>
    <mergeCell ref="I82:J84"/>
    <mergeCell ref="AB78:AB81"/>
    <mergeCell ref="D80:E81"/>
    <mergeCell ref="F80:H80"/>
    <mergeCell ref="I80:J81"/>
    <mergeCell ref="N80:X81"/>
    <mergeCell ref="L78:L81"/>
    <mergeCell ref="M78:M81"/>
    <mergeCell ref="N78:X79"/>
    <mergeCell ref="Y78:Y81"/>
    <mergeCell ref="Z78:Z81"/>
    <mergeCell ref="AA78:AA81"/>
    <mergeCell ref="K82:K84"/>
    <mergeCell ref="L82:L84"/>
    <mergeCell ref="M82:M84"/>
    <mergeCell ref="N82:X83"/>
    <mergeCell ref="Y82:Y84"/>
    <mergeCell ref="Z82:Z84"/>
    <mergeCell ref="N84:O84"/>
    <mergeCell ref="P84:S84"/>
    <mergeCell ref="T84:V84"/>
    <mergeCell ref="W84:X84"/>
    <mergeCell ref="AA82:AA84"/>
    <mergeCell ref="AB82:AB84"/>
    <mergeCell ref="AC82:AC89"/>
    <mergeCell ref="AI83:AI85"/>
    <mergeCell ref="AJ83:AJ85"/>
    <mergeCell ref="N87:O87"/>
    <mergeCell ref="P87:S87"/>
    <mergeCell ref="T87:V87"/>
    <mergeCell ref="W87:X87"/>
    <mergeCell ref="Z88:Z90"/>
    <mergeCell ref="Z85:Z87"/>
    <mergeCell ref="AM83:AN83"/>
    <mergeCell ref="AM84:AM86"/>
    <mergeCell ref="AN84:AN86"/>
    <mergeCell ref="AM87:AN87"/>
    <mergeCell ref="AA89:AB89"/>
    <mergeCell ref="AM80:AM82"/>
    <mergeCell ref="AN80:AN82"/>
    <mergeCell ref="AC78:AC81"/>
    <mergeCell ref="AI86:AJ86"/>
    <mergeCell ref="AA85:AB85"/>
    <mergeCell ref="AA86:AA88"/>
    <mergeCell ref="AB86:AB88"/>
    <mergeCell ref="I85:J87"/>
    <mergeCell ref="K85:K87"/>
    <mergeCell ref="L85:L87"/>
    <mergeCell ref="M85:M87"/>
    <mergeCell ref="N85:X86"/>
    <mergeCell ref="Y85:Y87"/>
    <mergeCell ref="A88:A90"/>
    <mergeCell ref="B88:B90"/>
    <mergeCell ref="C88:C90"/>
    <mergeCell ref="D88:E90"/>
    <mergeCell ref="F88:F90"/>
    <mergeCell ref="G88:H90"/>
    <mergeCell ref="A85:A87"/>
    <mergeCell ref="B85:B87"/>
    <mergeCell ref="C85:C87"/>
    <mergeCell ref="D85:E87"/>
    <mergeCell ref="F85:F87"/>
    <mergeCell ref="G85:H87"/>
    <mergeCell ref="A92:C92"/>
    <mergeCell ref="D92:K92"/>
    <mergeCell ref="L92:V92"/>
    <mergeCell ref="W92:AC92"/>
    <mergeCell ref="A93:K93"/>
    <mergeCell ref="L93:AC93"/>
    <mergeCell ref="AA90:AC91"/>
    <mergeCell ref="D91:E91"/>
    <mergeCell ref="G91:H91"/>
    <mergeCell ref="I91:J91"/>
    <mergeCell ref="L91:M91"/>
    <mergeCell ref="O91:P91"/>
    <mergeCell ref="Q91:R91"/>
    <mergeCell ref="S91:U91"/>
    <mergeCell ref="I88:J90"/>
    <mergeCell ref="K88:K90"/>
    <mergeCell ref="L88:L90"/>
    <mergeCell ref="M88:M90"/>
    <mergeCell ref="N88:X89"/>
    <mergeCell ref="Y88:Y90"/>
    <mergeCell ref="N90:O90"/>
    <mergeCell ref="P90:S90"/>
    <mergeCell ref="T90:V90"/>
    <mergeCell ref="W90:X90"/>
    <mergeCell ref="A94:G95"/>
    <mergeCell ref="H94:I95"/>
    <mergeCell ref="J94:P95"/>
    <mergeCell ref="Q94:X95"/>
    <mergeCell ref="Y94:AC95"/>
    <mergeCell ref="A97:A100"/>
    <mergeCell ref="B97:B100"/>
    <mergeCell ref="C97:C100"/>
    <mergeCell ref="D97:J98"/>
    <mergeCell ref="K97:K100"/>
    <mergeCell ref="AB97:AB100"/>
    <mergeCell ref="AC97:AC100"/>
    <mergeCell ref="D99:E100"/>
    <mergeCell ref="F99:H99"/>
    <mergeCell ref="I99:J100"/>
    <mergeCell ref="N99:X100"/>
    <mergeCell ref="G100:H100"/>
    <mergeCell ref="L97:L100"/>
    <mergeCell ref="M97:M100"/>
    <mergeCell ref="N97:X98"/>
    <mergeCell ref="Y97:Y100"/>
    <mergeCell ref="Z97:Z100"/>
    <mergeCell ref="AA97:AA100"/>
    <mergeCell ref="I101:J103"/>
    <mergeCell ref="K101:K103"/>
    <mergeCell ref="L101:L103"/>
    <mergeCell ref="M101:M103"/>
    <mergeCell ref="N101:X102"/>
    <mergeCell ref="Y101:Y103"/>
    <mergeCell ref="A101:A103"/>
    <mergeCell ref="B101:B103"/>
    <mergeCell ref="C101:C103"/>
    <mergeCell ref="D101:E103"/>
    <mergeCell ref="F101:F103"/>
    <mergeCell ref="G101:H103"/>
    <mergeCell ref="Z101:Z103"/>
    <mergeCell ref="AA101:AA103"/>
    <mergeCell ref="AB101:AB103"/>
    <mergeCell ref="AC101:AC108"/>
    <mergeCell ref="N103:O103"/>
    <mergeCell ref="P103:S103"/>
    <mergeCell ref="T103:V103"/>
    <mergeCell ref="W103:X103"/>
    <mergeCell ref="Z104:Z106"/>
    <mergeCell ref="AA104:AB104"/>
    <mergeCell ref="AA105:AA107"/>
    <mergeCell ref="AB105:AB107"/>
    <mergeCell ref="Z107:Z109"/>
    <mergeCell ref="AA108:AB108"/>
    <mergeCell ref="AA109:AC110"/>
    <mergeCell ref="S110:U110"/>
    <mergeCell ref="Y107:Y109"/>
    <mergeCell ref="N109:O109"/>
    <mergeCell ref="P109:S109"/>
    <mergeCell ref="T109:V109"/>
    <mergeCell ref="W109:X109"/>
    <mergeCell ref="O110:P110"/>
    <mergeCell ref="Q110:R110"/>
    <mergeCell ref="I104:J106"/>
    <mergeCell ref="K104:K106"/>
    <mergeCell ref="L104:L106"/>
    <mergeCell ref="M104:M106"/>
    <mergeCell ref="N104:X105"/>
    <mergeCell ref="Y104:Y106"/>
    <mergeCell ref="A104:A106"/>
    <mergeCell ref="B104:B106"/>
    <mergeCell ref="C104:C106"/>
    <mergeCell ref="D104:E106"/>
    <mergeCell ref="F104:F106"/>
    <mergeCell ref="G104:H106"/>
    <mergeCell ref="N106:O106"/>
    <mergeCell ref="P106:S106"/>
    <mergeCell ref="T106:V106"/>
    <mergeCell ref="W106:X106"/>
    <mergeCell ref="I107:J109"/>
    <mergeCell ref="K107:K109"/>
    <mergeCell ref="L107:L109"/>
    <mergeCell ref="M107:M109"/>
    <mergeCell ref="N107:X108"/>
    <mergeCell ref="D114:E114"/>
    <mergeCell ref="G114:H114"/>
    <mergeCell ref="I114:J114"/>
    <mergeCell ref="A107:A109"/>
    <mergeCell ref="B107:B109"/>
    <mergeCell ref="C107:C109"/>
    <mergeCell ref="D107:E109"/>
    <mergeCell ref="F107:F109"/>
    <mergeCell ref="G107:H109"/>
    <mergeCell ref="D110:E110"/>
    <mergeCell ref="G110:H110"/>
    <mergeCell ref="I110:J110"/>
    <mergeCell ref="A111:C111"/>
    <mergeCell ref="D111:K111"/>
    <mergeCell ref="L111:V111"/>
    <mergeCell ref="W111:AC111"/>
    <mergeCell ref="A112:K112"/>
    <mergeCell ref="L112:AC112"/>
    <mergeCell ref="L110:M110"/>
  </mergeCells>
  <printOptions horizontalCentered="1" verticalCentered="1"/>
  <pageMargins left="0.45" right="0.45" top="0" bottom="0" header="0" footer="0"/>
  <pageSetup paperSize="9" scale="71" fitToHeight="0" orientation="landscape" r:id="rId1"/>
  <rowBreaks count="5" manualBreakCount="5">
    <brk id="18" max="28" man="1"/>
    <brk id="36" max="28" man="1"/>
    <brk id="55" max="28" man="1"/>
    <brk id="74" max="28" man="1"/>
    <brk id="93" max="28" man="1"/>
  </rowBreaks>
  <drawing r:id="rId2"/>
</worksheet>
</file>

<file path=xl/worksheets/sheet41.xml><?xml version="1.0" encoding="utf-8"?>
<worksheet xmlns="http://schemas.openxmlformats.org/spreadsheetml/2006/main" xmlns:r="http://schemas.openxmlformats.org/officeDocument/2006/relationships">
  <dimension ref="A1:O100"/>
  <sheetViews>
    <sheetView workbookViewId="0">
      <selection activeCell="K11" sqref="K11"/>
    </sheetView>
  </sheetViews>
  <sheetFormatPr defaultColWidth="16" defaultRowHeight="15" customHeight="1"/>
  <cols>
    <col min="1" max="1" width="5.42578125" style="346" customWidth="1"/>
    <col min="2" max="2" width="12.5703125" style="346" customWidth="1"/>
    <col min="3" max="3" width="30.5703125" style="346" customWidth="1"/>
    <col min="4" max="4" width="8.42578125" style="346" customWidth="1"/>
    <col min="5" max="5" width="8.85546875" style="346" customWidth="1"/>
    <col min="6" max="6" width="7.7109375" style="346" customWidth="1"/>
    <col min="7" max="7" width="2.140625" style="346" customWidth="1"/>
    <col min="8" max="8" width="5.42578125" style="346" customWidth="1"/>
    <col min="9" max="9" width="13" style="346" customWidth="1"/>
    <col min="10" max="10" width="27.28515625" style="346" customWidth="1"/>
    <col min="11" max="11" width="9.42578125" style="346" customWidth="1"/>
    <col min="12" max="12" width="6.85546875" style="346" customWidth="1"/>
    <col min="13" max="13" width="5.42578125" style="346" customWidth="1"/>
    <col min="14" max="14" width="10" style="346" hidden="1" customWidth="1"/>
    <col min="15" max="15" width="67.85546875" style="346" hidden="1" customWidth="1"/>
    <col min="16" max="16384" width="16" style="346"/>
  </cols>
  <sheetData>
    <row r="1" spans="1:15" ht="21.75" thickBot="1">
      <c r="A1" s="2667" t="s">
        <v>173</v>
      </c>
      <c r="B1" s="2668"/>
      <c r="C1" s="2668"/>
      <c r="D1" s="2668"/>
      <c r="E1" s="2668"/>
      <c r="F1" s="2668"/>
      <c r="G1" s="2668"/>
      <c r="H1" s="2668"/>
      <c r="I1" s="2668"/>
      <c r="J1" s="2668"/>
      <c r="K1" s="2668"/>
      <c r="L1" s="2668"/>
      <c r="M1" s="2668"/>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41" customFormat="1" ht="15.75" thickBot="1">
      <c r="A3" s="187" t="s">
        <v>195</v>
      </c>
      <c r="B3" s="188"/>
      <c r="C3" s="184" t="str">
        <f>'Team Hamlet 51'!C3</f>
        <v>Muhammad Zain</v>
      </c>
      <c r="D3" s="189" t="s">
        <v>163</v>
      </c>
      <c r="E3" s="190"/>
      <c r="F3" s="188"/>
      <c r="G3" s="188"/>
      <c r="H3" s="188"/>
      <c r="I3" s="191"/>
      <c r="J3" s="189" t="s">
        <v>164</v>
      </c>
      <c r="K3" s="188" t="s">
        <v>809</v>
      </c>
      <c r="L3" s="188"/>
      <c r="M3" s="192"/>
    </row>
    <row r="4" spans="1:15" ht="45">
      <c r="A4" s="347" t="s">
        <v>165</v>
      </c>
      <c r="B4" s="348" t="s">
        <v>166</v>
      </c>
      <c r="C4" s="348" t="s">
        <v>167</v>
      </c>
      <c r="D4" s="348" t="s">
        <v>168</v>
      </c>
      <c r="E4" s="348" t="s">
        <v>169</v>
      </c>
      <c r="F4" s="349" t="s">
        <v>170</v>
      </c>
      <c r="G4" s="350"/>
      <c r="H4" s="347" t="s">
        <v>165</v>
      </c>
      <c r="I4" s="348" t="s">
        <v>166</v>
      </c>
      <c r="J4" s="348" t="s">
        <v>167</v>
      </c>
      <c r="K4" s="348" t="s">
        <v>168</v>
      </c>
      <c r="L4" s="348" t="s">
        <v>169</v>
      </c>
      <c r="M4" s="349" t="s">
        <v>170</v>
      </c>
    </row>
    <row r="5" spans="1:15" ht="24">
      <c r="A5" s="351">
        <v>1</v>
      </c>
      <c r="B5" s="127" t="s">
        <v>808</v>
      </c>
      <c r="C5" s="543" t="s">
        <v>810</v>
      </c>
      <c r="D5" s="225">
        <v>12</v>
      </c>
      <c r="E5" s="353">
        <v>64</v>
      </c>
      <c r="F5" s="354">
        <v>1</v>
      </c>
      <c r="G5" s="355"/>
      <c r="H5" s="351">
        <v>1</v>
      </c>
      <c r="I5" s="542" t="s">
        <v>808</v>
      </c>
      <c r="J5" s="543" t="s">
        <v>818</v>
      </c>
      <c r="K5" s="436">
        <v>8</v>
      </c>
      <c r="L5" s="436">
        <v>64</v>
      </c>
      <c r="M5" s="437">
        <v>2</v>
      </c>
      <c r="N5" s="356"/>
    </row>
    <row r="6" spans="1:15" ht="22.5" customHeight="1">
      <c r="A6" s="351">
        <v>2</v>
      </c>
      <c r="B6" s="542" t="s">
        <v>808</v>
      </c>
      <c r="C6" s="542" t="s">
        <v>811</v>
      </c>
      <c r="D6" s="436">
        <v>8</v>
      </c>
      <c r="E6" s="353">
        <f t="shared" ref="E6:E12" si="0">E5</f>
        <v>64</v>
      </c>
      <c r="F6" s="354">
        <v>1</v>
      </c>
      <c r="G6" s="355"/>
      <c r="H6" s="351">
        <v>2</v>
      </c>
      <c r="I6" s="542" t="s">
        <v>808</v>
      </c>
      <c r="J6" s="543" t="s">
        <v>819</v>
      </c>
      <c r="K6" s="436">
        <v>11</v>
      </c>
      <c r="L6" s="436">
        <f t="shared" ref="L6:L12" si="1">L5</f>
        <v>64</v>
      </c>
      <c r="M6" s="437">
        <v>2</v>
      </c>
      <c r="N6" s="356"/>
      <c r="O6" s="346" t="s">
        <v>172</v>
      </c>
    </row>
    <row r="7" spans="1:15" ht="22.5" customHeight="1">
      <c r="A7" s="351">
        <v>3</v>
      </c>
      <c r="B7" s="542" t="s">
        <v>808</v>
      </c>
      <c r="C7" s="542" t="s">
        <v>812</v>
      </c>
      <c r="D7" s="225">
        <v>6</v>
      </c>
      <c r="E7" s="353">
        <f t="shared" si="0"/>
        <v>64</v>
      </c>
      <c r="F7" s="354">
        <v>1</v>
      </c>
      <c r="G7" s="355"/>
      <c r="H7" s="351">
        <v>3</v>
      </c>
      <c r="I7" s="542" t="s">
        <v>808</v>
      </c>
      <c r="J7" s="543" t="s">
        <v>820</v>
      </c>
      <c r="K7" s="436">
        <v>10</v>
      </c>
      <c r="L7" s="436">
        <f t="shared" si="1"/>
        <v>64</v>
      </c>
      <c r="M7" s="437">
        <v>2</v>
      </c>
      <c r="N7" s="356"/>
      <c r="O7" s="357" t="str">
        <f>CONCATENATE(C5," ",C6," ",C7," ",C8," ",C9," ",C10," ",C11," ",C12," ",C13," ",C14," ",C15," ",C16," ",C17," ",C18," ",C19," ",C20," ",C21," ",C22," ",C23," ",C24)</f>
        <v xml:space="preserve">اختر والی گلی،  عثمان والی گلی، خالی گلی, انور وڑائچ والی گلی،  چوہدری نذیر والی گلی،  اختر عباس والی گلی،  شیخ  طارق حبیب والی گلی، محمد یوسف والی گلی،  جہانزیب والی گلی۔            </v>
      </c>
    </row>
    <row r="8" spans="1:15" ht="22.5" customHeight="1">
      <c r="A8" s="351">
        <v>4</v>
      </c>
      <c r="B8" s="542" t="s">
        <v>808</v>
      </c>
      <c r="C8" s="542" t="s">
        <v>813</v>
      </c>
      <c r="D8" s="436">
        <v>10</v>
      </c>
      <c r="E8" s="353">
        <f t="shared" si="0"/>
        <v>64</v>
      </c>
      <c r="F8" s="354">
        <v>1</v>
      </c>
      <c r="G8" s="355"/>
      <c r="H8" s="351">
        <v>4</v>
      </c>
      <c r="I8" s="542" t="s">
        <v>808</v>
      </c>
      <c r="J8" s="543" t="s">
        <v>821</v>
      </c>
      <c r="K8" s="436">
        <v>13</v>
      </c>
      <c r="L8" s="436">
        <f t="shared" si="1"/>
        <v>64</v>
      </c>
      <c r="M8" s="437">
        <v>2</v>
      </c>
      <c r="N8" s="356"/>
      <c r="O8" s="358"/>
    </row>
    <row r="9" spans="1:15" ht="22.5" customHeight="1">
      <c r="A9" s="351">
        <v>5</v>
      </c>
      <c r="B9" s="542" t="s">
        <v>808</v>
      </c>
      <c r="C9" s="542" t="s">
        <v>814</v>
      </c>
      <c r="D9" s="225">
        <v>8</v>
      </c>
      <c r="E9" s="353">
        <f t="shared" si="0"/>
        <v>64</v>
      </c>
      <c r="F9" s="354">
        <v>1</v>
      </c>
      <c r="G9" s="355"/>
      <c r="H9" s="351">
        <v>5</v>
      </c>
      <c r="I9" s="542" t="s">
        <v>808</v>
      </c>
      <c r="J9" s="543" t="s">
        <v>822</v>
      </c>
      <c r="K9" s="353">
        <v>11</v>
      </c>
      <c r="L9" s="436">
        <f t="shared" si="1"/>
        <v>64</v>
      </c>
      <c r="M9" s="437">
        <v>2</v>
      </c>
      <c r="N9" s="356"/>
      <c r="O9" s="346" t="s">
        <v>175</v>
      </c>
    </row>
    <row r="10" spans="1:15" ht="22.5" customHeight="1">
      <c r="A10" s="351">
        <v>6</v>
      </c>
      <c r="B10" s="542" t="s">
        <v>808</v>
      </c>
      <c r="C10" s="542" t="s">
        <v>815</v>
      </c>
      <c r="D10" s="225">
        <v>7</v>
      </c>
      <c r="E10" s="353">
        <f t="shared" si="0"/>
        <v>64</v>
      </c>
      <c r="F10" s="354">
        <v>1</v>
      </c>
      <c r="G10" s="355"/>
      <c r="H10" s="351">
        <v>6</v>
      </c>
      <c r="I10" s="542" t="s">
        <v>808</v>
      </c>
      <c r="J10" s="543" t="s">
        <v>823</v>
      </c>
      <c r="K10" s="353">
        <v>12</v>
      </c>
      <c r="L10" s="436">
        <f t="shared" si="1"/>
        <v>64</v>
      </c>
      <c r="M10" s="437">
        <v>2</v>
      </c>
      <c r="N10" s="356"/>
      <c r="O10" s="357" t="str">
        <f>CONCATENATE(J5," ",J6," ",J7," ",J8," ",J9," ",J10," ",J11," ",J12," ",J13," ",J14," ",J15," ",J16," ",J17," ",J18," ",J19," ",J20," ",J21," ",J22," ",J23," ",J24)</f>
        <v xml:space="preserve">ڈاکٹر حافظ طاہر والی گلی،  ایم پرویز والی گلی, رانا جاوید والی گلی ،  شوکت والی گلی, طحٰہ ہاؤس والی گلی، مین سڑک والے گھر, ننگانہ چوک روڈ والے گھر۔جھونپڑیاں             </v>
      </c>
    </row>
    <row r="11" spans="1:15" ht="22.5" customHeight="1">
      <c r="A11" s="351">
        <v>7</v>
      </c>
      <c r="B11" s="542" t="s">
        <v>808</v>
      </c>
      <c r="C11" s="542" t="s">
        <v>816</v>
      </c>
      <c r="D11" s="436">
        <v>14</v>
      </c>
      <c r="E11" s="353">
        <f t="shared" si="0"/>
        <v>64</v>
      </c>
      <c r="F11" s="354">
        <v>1</v>
      </c>
      <c r="G11" s="355"/>
      <c r="H11" s="351">
        <v>7</v>
      </c>
      <c r="I11" s="542" t="s">
        <v>808</v>
      </c>
      <c r="J11" s="543" t="s">
        <v>824</v>
      </c>
      <c r="K11" s="353">
        <v>12</v>
      </c>
      <c r="L11" s="436">
        <f t="shared" si="1"/>
        <v>64</v>
      </c>
      <c r="M11" s="437">
        <v>2</v>
      </c>
      <c r="N11" s="356"/>
      <c r="O11" s="358"/>
    </row>
    <row r="12" spans="1:15" ht="22.5" customHeight="1">
      <c r="A12" s="351">
        <v>8</v>
      </c>
      <c r="B12" s="542" t="s">
        <v>808</v>
      </c>
      <c r="C12" s="542" t="s">
        <v>817</v>
      </c>
      <c r="D12" s="225">
        <v>10</v>
      </c>
      <c r="E12" s="353">
        <f t="shared" si="0"/>
        <v>64</v>
      </c>
      <c r="F12" s="354">
        <v>1</v>
      </c>
      <c r="G12" s="355"/>
      <c r="H12" s="351">
        <v>8</v>
      </c>
      <c r="I12" s="352"/>
      <c r="J12" s="352"/>
      <c r="K12" s="353"/>
      <c r="L12" s="436">
        <f t="shared" si="1"/>
        <v>64</v>
      </c>
      <c r="M12" s="437">
        <v>2</v>
      </c>
      <c r="N12" s="356"/>
      <c r="O12" s="358"/>
    </row>
    <row r="13" spans="1:15" ht="22.5" customHeight="1">
      <c r="A13" s="351">
        <v>9</v>
      </c>
      <c r="B13" s="542"/>
      <c r="C13" s="542"/>
      <c r="D13" s="353"/>
      <c r="E13" s="353"/>
      <c r="F13" s="354"/>
      <c r="G13" s="355"/>
      <c r="H13" s="351">
        <v>9</v>
      </c>
      <c r="I13" s="352"/>
      <c r="J13" s="352"/>
      <c r="K13" s="353"/>
      <c r="L13" s="353"/>
      <c r="M13" s="354"/>
      <c r="N13" s="356"/>
    </row>
    <row r="14" spans="1:15" ht="22.5" customHeight="1">
      <c r="A14" s="351">
        <v>10</v>
      </c>
      <c r="B14" s="352"/>
      <c r="C14" s="542"/>
      <c r="D14" s="353"/>
      <c r="E14" s="353"/>
      <c r="F14" s="354"/>
      <c r="G14" s="355"/>
      <c r="H14" s="351">
        <v>10</v>
      </c>
      <c r="I14" s="352"/>
      <c r="J14" s="352"/>
      <c r="K14" s="353"/>
      <c r="L14" s="353"/>
      <c r="M14" s="354"/>
      <c r="N14" s="356"/>
    </row>
    <row r="15" spans="1:15" ht="22.5" customHeight="1">
      <c r="A15" s="351">
        <v>11</v>
      </c>
      <c r="B15" s="352"/>
      <c r="C15" s="542"/>
      <c r="D15" s="353"/>
      <c r="E15" s="353"/>
      <c r="F15" s="354"/>
      <c r="G15" s="355"/>
      <c r="H15" s="351">
        <v>11</v>
      </c>
      <c r="I15" s="352"/>
      <c r="J15" s="352"/>
      <c r="K15" s="353"/>
      <c r="L15" s="353"/>
      <c r="M15" s="354"/>
      <c r="N15" s="356"/>
    </row>
    <row r="16" spans="1:15" ht="22.5" customHeight="1">
      <c r="A16" s="351">
        <v>12</v>
      </c>
      <c r="B16" s="352"/>
      <c r="C16" s="352"/>
      <c r="D16" s="353"/>
      <c r="E16" s="353"/>
      <c r="F16" s="354"/>
      <c r="G16" s="355"/>
      <c r="H16" s="351">
        <v>12</v>
      </c>
      <c r="I16" s="352"/>
      <c r="J16" s="352"/>
      <c r="K16" s="353"/>
      <c r="L16" s="353"/>
      <c r="M16" s="354"/>
      <c r="N16" s="356"/>
    </row>
    <row r="17" spans="1:15" ht="22.5" customHeight="1">
      <c r="A17" s="351">
        <v>13</v>
      </c>
      <c r="B17" s="352"/>
      <c r="C17" s="352"/>
      <c r="D17" s="353"/>
      <c r="E17" s="353"/>
      <c r="F17" s="354"/>
      <c r="G17" s="355"/>
      <c r="H17" s="351">
        <v>13</v>
      </c>
      <c r="I17" s="352"/>
      <c r="J17" s="352"/>
      <c r="K17" s="353"/>
      <c r="L17" s="353"/>
      <c r="M17" s="354"/>
      <c r="N17" s="356"/>
    </row>
    <row r="18" spans="1:15" ht="22.5" customHeight="1">
      <c r="A18" s="351">
        <v>14</v>
      </c>
      <c r="B18" s="352"/>
      <c r="C18" s="352"/>
      <c r="D18" s="353"/>
      <c r="E18" s="353"/>
      <c r="F18" s="354"/>
      <c r="G18" s="355"/>
      <c r="H18" s="351">
        <v>14</v>
      </c>
      <c r="I18" s="352"/>
      <c r="J18" s="352"/>
      <c r="K18" s="353"/>
      <c r="L18" s="353"/>
      <c r="M18" s="354"/>
      <c r="N18" s="356"/>
    </row>
    <row r="19" spans="1:15" ht="22.5" customHeight="1">
      <c r="A19" s="351">
        <v>15</v>
      </c>
      <c r="B19" s="352"/>
      <c r="C19" s="352"/>
      <c r="D19" s="353"/>
      <c r="E19" s="353"/>
      <c r="F19" s="354"/>
      <c r="G19" s="355"/>
      <c r="H19" s="351">
        <v>15</v>
      </c>
      <c r="I19" s="352"/>
      <c r="J19" s="352"/>
      <c r="K19" s="353"/>
      <c r="L19" s="353"/>
      <c r="M19" s="354"/>
      <c r="N19" s="356"/>
    </row>
    <row r="20" spans="1:15" ht="22.5" customHeight="1">
      <c r="A20" s="351">
        <v>16</v>
      </c>
      <c r="B20" s="352"/>
      <c r="C20" s="352"/>
      <c r="D20" s="353"/>
      <c r="E20" s="353"/>
      <c r="F20" s="354"/>
      <c r="G20" s="355"/>
      <c r="H20" s="351">
        <v>16</v>
      </c>
      <c r="I20" s="352"/>
      <c r="J20" s="352"/>
      <c r="K20" s="353"/>
      <c r="L20" s="353"/>
      <c r="M20" s="354"/>
      <c r="N20" s="356"/>
    </row>
    <row r="21" spans="1:15" ht="22.5" customHeight="1">
      <c r="A21" s="351">
        <v>17</v>
      </c>
      <c r="B21" s="352"/>
      <c r="C21" s="352"/>
      <c r="D21" s="353"/>
      <c r="E21" s="353"/>
      <c r="F21" s="354"/>
      <c r="G21" s="355"/>
      <c r="H21" s="351">
        <v>17</v>
      </c>
      <c r="I21" s="352"/>
      <c r="J21" s="352"/>
      <c r="K21" s="353"/>
      <c r="L21" s="353"/>
      <c r="M21" s="354"/>
      <c r="N21" s="356"/>
    </row>
    <row r="22" spans="1:15" ht="22.5" customHeight="1">
      <c r="A22" s="351">
        <v>18</v>
      </c>
      <c r="B22" s="352"/>
      <c r="C22" s="352"/>
      <c r="D22" s="353"/>
      <c r="E22" s="353"/>
      <c r="F22" s="354"/>
      <c r="G22" s="355"/>
      <c r="H22" s="351">
        <v>18</v>
      </c>
      <c r="I22" s="352"/>
      <c r="J22" s="352"/>
      <c r="K22" s="353"/>
      <c r="L22" s="353"/>
      <c r="M22" s="354"/>
      <c r="N22" s="356"/>
    </row>
    <row r="23" spans="1:15" ht="22.5" customHeight="1">
      <c r="A23" s="351">
        <v>19</v>
      </c>
      <c r="B23" s="352"/>
      <c r="C23" s="352"/>
      <c r="D23" s="353"/>
      <c r="E23" s="353"/>
      <c r="F23" s="354"/>
      <c r="G23" s="355"/>
      <c r="H23" s="351">
        <v>19</v>
      </c>
      <c r="I23" s="352"/>
      <c r="J23" s="352"/>
      <c r="K23" s="353"/>
      <c r="L23" s="353"/>
      <c r="M23" s="354"/>
      <c r="N23" s="356"/>
    </row>
    <row r="24" spans="1:15" ht="22.5" customHeight="1" thickBot="1">
      <c r="A24" s="359">
        <v>20</v>
      </c>
      <c r="B24" s="360"/>
      <c r="C24" s="360"/>
      <c r="D24" s="361"/>
      <c r="E24" s="361"/>
      <c r="F24" s="362"/>
      <c r="G24" s="355"/>
      <c r="H24" s="359">
        <v>20</v>
      </c>
      <c r="I24" s="360"/>
      <c r="J24" s="360"/>
      <c r="K24" s="361"/>
      <c r="L24" s="361"/>
      <c r="M24" s="362"/>
      <c r="N24" s="356"/>
    </row>
    <row r="25" spans="1:15" ht="22.5" customHeight="1" thickBot="1">
      <c r="A25" s="2669" t="s">
        <v>176</v>
      </c>
      <c r="B25" s="2670"/>
      <c r="C25" s="2671"/>
      <c r="D25" s="379">
        <f>SUM(D5:D24)</f>
        <v>75</v>
      </c>
      <c r="E25" s="363"/>
      <c r="F25" s="364"/>
      <c r="G25" s="355"/>
      <c r="H25" s="2669" t="s">
        <v>176</v>
      </c>
      <c r="I25" s="2670"/>
      <c r="J25" s="2671"/>
      <c r="K25" s="379">
        <f>SUM(K5:K24)</f>
        <v>77</v>
      </c>
      <c r="L25" s="363"/>
      <c r="M25" s="364"/>
      <c r="N25" s="356"/>
    </row>
    <row r="26" spans="1:15" ht="22.5" customHeight="1">
      <c r="A26" s="365">
        <v>1</v>
      </c>
      <c r="B26" s="209" t="s">
        <v>825</v>
      </c>
      <c r="C26" s="209" t="s">
        <v>826</v>
      </c>
      <c r="D26" s="438">
        <v>8</v>
      </c>
      <c r="E26" s="438">
        <v>64</v>
      </c>
      <c r="F26" s="439">
        <v>3</v>
      </c>
      <c r="G26" s="355"/>
      <c r="H26" s="365">
        <v>1</v>
      </c>
      <c r="I26" s="366"/>
      <c r="J26" s="366"/>
      <c r="K26" s="367"/>
      <c r="L26" s="367"/>
      <c r="M26" s="368"/>
      <c r="N26" s="369"/>
    </row>
    <row r="27" spans="1:15" ht="22.5" customHeight="1">
      <c r="A27" s="351">
        <v>2</v>
      </c>
      <c r="B27" s="352" t="s">
        <v>825</v>
      </c>
      <c r="C27" s="352" t="s">
        <v>827</v>
      </c>
      <c r="D27" s="436">
        <v>11</v>
      </c>
      <c r="E27" s="436">
        <f t="shared" ref="E27:E32" si="2">E26</f>
        <v>64</v>
      </c>
      <c r="F27" s="437">
        <v>3</v>
      </c>
      <c r="G27" s="355"/>
      <c r="H27" s="351">
        <v>2</v>
      </c>
      <c r="I27" s="352"/>
      <c r="J27" s="352"/>
      <c r="K27" s="353"/>
      <c r="L27" s="353"/>
      <c r="M27" s="354"/>
      <c r="N27" s="369"/>
      <c r="O27" s="369" t="s">
        <v>174</v>
      </c>
    </row>
    <row r="28" spans="1:15" ht="22.5" customHeight="1">
      <c r="A28" s="351">
        <v>3</v>
      </c>
      <c r="B28" s="352" t="s">
        <v>825</v>
      </c>
      <c r="C28" s="352" t="s">
        <v>828</v>
      </c>
      <c r="D28" s="436">
        <v>10</v>
      </c>
      <c r="E28" s="436">
        <f t="shared" si="2"/>
        <v>64</v>
      </c>
      <c r="F28" s="437">
        <v>3</v>
      </c>
      <c r="G28" s="355"/>
      <c r="H28" s="351">
        <v>3</v>
      </c>
      <c r="I28" s="352"/>
      <c r="J28" s="352"/>
      <c r="K28" s="353"/>
      <c r="L28" s="353"/>
      <c r="M28" s="354"/>
      <c r="N28" s="369"/>
      <c r="O28" s="357" t="str">
        <f>CONCATENATE(C26," ",C27," ",C28," ",C29," ",C30," ",C31," ",C32," ",C33," ",C34," ",C35," ",C36," ",C37," ",C38," ",C39," ",C40," ",C41," ",C42," ",C43," ",C44," ",C45)</f>
        <v xml:space="preserve">عادل والی گلی، خاکوانی ہاؤس والی گلی،   سیگل ہاؤس والی گلی ، اقبال منزل مین سڑک والے گھر،  پارک کے کوچے والے گھر،  یعقوب والی گلی،  پی بلاک کے سامنے این بلاک والے گھر،  نعیم اللہ والی گلی             </v>
      </c>
    </row>
    <row r="29" spans="1:15" ht="22.5" customHeight="1">
      <c r="A29" s="351">
        <v>4</v>
      </c>
      <c r="B29" s="352" t="s">
        <v>825</v>
      </c>
      <c r="C29" s="352" t="s">
        <v>829</v>
      </c>
      <c r="D29" s="436">
        <v>9</v>
      </c>
      <c r="E29" s="436">
        <f t="shared" si="2"/>
        <v>64</v>
      </c>
      <c r="F29" s="437">
        <v>3</v>
      </c>
      <c r="G29" s="355"/>
      <c r="H29" s="351">
        <v>4</v>
      </c>
      <c r="I29" s="352"/>
      <c r="J29" s="352"/>
      <c r="K29" s="353"/>
      <c r="L29" s="353"/>
      <c r="M29" s="354"/>
      <c r="N29" s="369"/>
      <c r="O29" s="358"/>
    </row>
    <row r="30" spans="1:15" ht="22.5" customHeight="1">
      <c r="A30" s="351">
        <v>5</v>
      </c>
      <c r="B30" s="352" t="s">
        <v>825</v>
      </c>
      <c r="C30" s="352" t="s">
        <v>830</v>
      </c>
      <c r="D30" s="436">
        <v>7</v>
      </c>
      <c r="E30" s="436">
        <f t="shared" si="2"/>
        <v>64</v>
      </c>
      <c r="F30" s="437">
        <v>3</v>
      </c>
      <c r="G30" s="355"/>
      <c r="H30" s="351">
        <v>5</v>
      </c>
      <c r="I30" s="352"/>
      <c r="J30" s="352"/>
      <c r="K30" s="353"/>
      <c r="L30" s="353"/>
      <c r="M30" s="354"/>
    </row>
    <row r="31" spans="1:15" ht="22.5" customHeight="1">
      <c r="A31" s="351">
        <v>6</v>
      </c>
      <c r="B31" s="352" t="s">
        <v>825</v>
      </c>
      <c r="C31" s="352" t="s">
        <v>831</v>
      </c>
      <c r="D31" s="436">
        <v>8</v>
      </c>
      <c r="E31" s="436">
        <f t="shared" si="2"/>
        <v>64</v>
      </c>
      <c r="F31" s="437">
        <v>3</v>
      </c>
      <c r="G31" s="355"/>
      <c r="H31" s="351">
        <v>6</v>
      </c>
      <c r="I31" s="352"/>
      <c r="J31" s="352"/>
      <c r="K31" s="353"/>
      <c r="L31" s="353"/>
      <c r="M31" s="354"/>
    </row>
    <row r="32" spans="1:15" ht="22.5" customHeight="1">
      <c r="A32" s="351">
        <v>7</v>
      </c>
      <c r="B32" s="352" t="s">
        <v>825</v>
      </c>
      <c r="C32" s="352" t="s">
        <v>832</v>
      </c>
      <c r="D32" s="436">
        <v>5</v>
      </c>
      <c r="E32" s="436">
        <f t="shared" si="2"/>
        <v>64</v>
      </c>
      <c r="F32" s="437">
        <v>3</v>
      </c>
      <c r="G32" s="355"/>
      <c r="H32" s="351">
        <v>7</v>
      </c>
      <c r="I32" s="352"/>
      <c r="J32" s="352"/>
      <c r="K32" s="353"/>
      <c r="L32" s="353"/>
      <c r="M32" s="354"/>
    </row>
    <row r="33" spans="1:13" ht="22.5" customHeight="1">
      <c r="A33" s="351">
        <v>8</v>
      </c>
      <c r="B33" s="352" t="s">
        <v>825</v>
      </c>
      <c r="C33" s="352" t="s">
        <v>833</v>
      </c>
      <c r="D33" s="353">
        <v>4</v>
      </c>
      <c r="E33" s="353">
        <v>64</v>
      </c>
      <c r="F33" s="354">
        <v>3</v>
      </c>
      <c r="G33" s="355"/>
      <c r="H33" s="351">
        <v>8</v>
      </c>
      <c r="I33" s="352"/>
      <c r="J33" s="352"/>
      <c r="K33" s="353"/>
      <c r="L33" s="353"/>
      <c r="M33" s="354"/>
    </row>
    <row r="34" spans="1:13" ht="22.5" customHeight="1">
      <c r="A34" s="351">
        <v>9</v>
      </c>
      <c r="B34" s="352"/>
      <c r="C34" s="352"/>
      <c r="D34" s="353"/>
      <c r="E34" s="353"/>
      <c r="F34" s="354"/>
      <c r="G34" s="355"/>
      <c r="H34" s="351">
        <v>9</v>
      </c>
      <c r="I34" s="352"/>
      <c r="J34" s="352"/>
      <c r="K34" s="353"/>
      <c r="L34" s="353"/>
      <c r="M34" s="354"/>
    </row>
    <row r="35" spans="1:13" ht="22.5" customHeight="1">
      <c r="A35" s="351">
        <v>10</v>
      </c>
      <c r="B35" s="352"/>
      <c r="C35" s="352"/>
      <c r="D35" s="353"/>
      <c r="E35" s="353"/>
      <c r="F35" s="354"/>
      <c r="G35" s="355"/>
      <c r="H35" s="351">
        <v>10</v>
      </c>
      <c r="I35" s="352"/>
      <c r="J35" s="352"/>
      <c r="K35" s="353"/>
      <c r="L35" s="353"/>
      <c r="M35" s="354"/>
    </row>
    <row r="36" spans="1:13" ht="22.5" customHeight="1">
      <c r="A36" s="351">
        <v>11</v>
      </c>
      <c r="B36" s="352"/>
      <c r="C36" s="352"/>
      <c r="D36" s="353"/>
      <c r="E36" s="353"/>
      <c r="F36" s="354"/>
      <c r="G36" s="355"/>
      <c r="H36" s="351">
        <v>11</v>
      </c>
      <c r="I36" s="352"/>
      <c r="J36" s="352"/>
      <c r="K36" s="353"/>
      <c r="L36" s="353"/>
      <c r="M36" s="354"/>
    </row>
    <row r="37" spans="1:13" ht="22.5" customHeight="1">
      <c r="A37" s="351">
        <v>12</v>
      </c>
      <c r="B37" s="352"/>
      <c r="C37" s="352"/>
      <c r="D37" s="353"/>
      <c r="E37" s="353"/>
      <c r="F37" s="354"/>
      <c r="G37" s="355"/>
      <c r="H37" s="351">
        <v>12</v>
      </c>
      <c r="I37" s="352"/>
      <c r="J37" s="352"/>
      <c r="K37" s="353"/>
      <c r="L37" s="353"/>
      <c r="M37" s="354"/>
    </row>
    <row r="38" spans="1:13" ht="22.5" customHeight="1">
      <c r="A38" s="351">
        <v>13</v>
      </c>
      <c r="B38" s="352"/>
      <c r="C38" s="352"/>
      <c r="D38" s="353"/>
      <c r="E38" s="353"/>
      <c r="F38" s="354"/>
      <c r="G38" s="355"/>
      <c r="H38" s="351">
        <v>13</v>
      </c>
      <c r="I38" s="352"/>
      <c r="J38" s="352"/>
      <c r="K38" s="353"/>
      <c r="L38" s="353"/>
      <c r="M38" s="354"/>
    </row>
    <row r="39" spans="1:13" ht="22.5" customHeight="1">
      <c r="A39" s="351">
        <v>14</v>
      </c>
      <c r="B39" s="352"/>
      <c r="C39" s="352"/>
      <c r="D39" s="353"/>
      <c r="E39" s="353"/>
      <c r="F39" s="354"/>
      <c r="G39" s="355"/>
      <c r="H39" s="351">
        <v>14</v>
      </c>
      <c r="I39" s="352"/>
      <c r="J39" s="352"/>
      <c r="K39" s="353"/>
      <c r="L39" s="353"/>
      <c r="M39" s="354"/>
    </row>
    <row r="40" spans="1:13" ht="22.5" customHeight="1">
      <c r="A40" s="351">
        <v>15</v>
      </c>
      <c r="B40" s="352"/>
      <c r="C40" s="352"/>
      <c r="D40" s="353"/>
      <c r="E40" s="353"/>
      <c r="F40" s="354"/>
      <c r="G40" s="355"/>
      <c r="H40" s="351">
        <v>15</v>
      </c>
      <c r="I40" s="352"/>
      <c r="J40" s="352"/>
      <c r="K40" s="353"/>
      <c r="L40" s="353"/>
      <c r="M40" s="354"/>
    </row>
    <row r="41" spans="1:13" ht="22.5" customHeight="1">
      <c r="A41" s="351">
        <v>16</v>
      </c>
      <c r="B41" s="352"/>
      <c r="C41" s="352"/>
      <c r="D41" s="353"/>
      <c r="E41" s="353"/>
      <c r="F41" s="354"/>
      <c r="G41" s="355"/>
      <c r="H41" s="351">
        <v>16</v>
      </c>
      <c r="I41" s="352"/>
      <c r="J41" s="352"/>
      <c r="K41" s="353"/>
      <c r="L41" s="353"/>
      <c r="M41" s="354"/>
    </row>
    <row r="42" spans="1:13" ht="22.5" customHeight="1">
      <c r="A42" s="351">
        <v>17</v>
      </c>
      <c r="B42" s="352"/>
      <c r="C42" s="352"/>
      <c r="D42" s="353"/>
      <c r="E42" s="353"/>
      <c r="F42" s="354"/>
      <c r="G42" s="355"/>
      <c r="H42" s="351">
        <v>17</v>
      </c>
      <c r="I42" s="352"/>
      <c r="J42" s="352"/>
      <c r="K42" s="353"/>
      <c r="L42" s="353"/>
      <c r="M42" s="354"/>
    </row>
    <row r="43" spans="1:13" ht="22.5" customHeight="1">
      <c r="A43" s="440">
        <v>18</v>
      </c>
      <c r="B43" s="371"/>
      <c r="C43" s="371"/>
      <c r="D43" s="441"/>
      <c r="E43" s="441"/>
      <c r="F43" s="442"/>
      <c r="G43" s="443"/>
      <c r="H43" s="440">
        <v>18</v>
      </c>
      <c r="I43" s="371"/>
      <c r="J43" s="371"/>
      <c r="K43" s="441"/>
      <c r="L43" s="441"/>
      <c r="M43" s="442"/>
    </row>
    <row r="44" spans="1:13" ht="22.5" customHeight="1">
      <c r="A44" s="370">
        <v>19</v>
      </c>
      <c r="B44" s="371"/>
      <c r="C44" s="371"/>
      <c r="D44" s="372"/>
      <c r="E44" s="372"/>
      <c r="F44" s="373"/>
      <c r="G44" s="374"/>
      <c r="H44" s="370">
        <v>19</v>
      </c>
      <c r="I44" s="371"/>
      <c r="J44" s="371"/>
      <c r="K44" s="372"/>
      <c r="L44" s="372"/>
      <c r="M44" s="373"/>
    </row>
    <row r="45" spans="1:13" ht="22.5" customHeight="1" thickBot="1">
      <c r="A45" s="375">
        <v>20</v>
      </c>
      <c r="B45" s="376"/>
      <c r="C45" s="376"/>
      <c r="D45" s="377"/>
      <c r="E45" s="377"/>
      <c r="F45" s="378"/>
      <c r="G45" s="374"/>
      <c r="H45" s="375">
        <v>20</v>
      </c>
      <c r="I45" s="376"/>
      <c r="J45" s="376"/>
      <c r="K45" s="377"/>
      <c r="L45" s="377"/>
      <c r="M45" s="378"/>
    </row>
    <row r="46" spans="1:13" ht="22.5" customHeight="1" thickBot="1">
      <c r="A46" s="2672" t="s">
        <v>176</v>
      </c>
      <c r="B46" s="2673"/>
      <c r="C46" s="2674"/>
      <c r="D46" s="379">
        <f>SUM(D26:D45)</f>
        <v>62</v>
      </c>
      <c r="E46" s="380"/>
      <c r="F46" s="381"/>
      <c r="G46" s="382"/>
      <c r="H46" s="2672" t="s">
        <v>177</v>
      </c>
      <c r="I46" s="2673"/>
      <c r="J46" s="2674"/>
      <c r="K46" s="379">
        <f>SUM(D46,D25,K25)</f>
        <v>214</v>
      </c>
      <c r="L46" s="380"/>
      <c r="M46" s="381"/>
    </row>
    <row r="47" spans="1:13" ht="15.75" customHeight="1">
      <c r="C47" s="374"/>
      <c r="J47" s="374"/>
    </row>
    <row r="48" spans="1:13" ht="15.75" customHeight="1">
      <c r="C48" s="374"/>
      <c r="J48" s="374"/>
    </row>
    <row r="49" spans="3:10" ht="15.75" customHeight="1">
      <c r="C49" s="374"/>
      <c r="J49" s="374"/>
    </row>
    <row r="50" spans="3:10" ht="15.75" customHeight="1">
      <c r="C50" s="374"/>
      <c r="J50" s="374"/>
    </row>
    <row r="51" spans="3:10" ht="15.75" customHeight="1">
      <c r="C51" s="374"/>
      <c r="J51" s="374"/>
    </row>
    <row r="52" spans="3:10" ht="15.75" customHeight="1">
      <c r="C52" s="374"/>
      <c r="J52" s="374"/>
    </row>
    <row r="53" spans="3:10" ht="15.75" customHeight="1">
      <c r="C53" s="374"/>
      <c r="J53" s="374"/>
    </row>
    <row r="54" spans="3:10" ht="15.75" customHeight="1">
      <c r="C54" s="374"/>
      <c r="J54" s="374"/>
    </row>
    <row r="55" spans="3:10" ht="15.75" customHeight="1">
      <c r="C55" s="374"/>
      <c r="J55" s="374"/>
    </row>
    <row r="56" spans="3:10" ht="15.75" customHeight="1">
      <c r="C56" s="374"/>
      <c r="J56" s="374"/>
    </row>
    <row r="57" spans="3:10" ht="15.75" customHeight="1">
      <c r="C57" s="374"/>
      <c r="J57" s="374"/>
    </row>
    <row r="58" spans="3:10" ht="15.75" customHeight="1">
      <c r="C58" s="374"/>
      <c r="J58" s="374"/>
    </row>
    <row r="59" spans="3:10" ht="15.75" customHeight="1">
      <c r="C59" s="374"/>
      <c r="J59" s="374"/>
    </row>
    <row r="60" spans="3:10" ht="15.75" customHeight="1">
      <c r="C60" s="374"/>
      <c r="J60" s="374"/>
    </row>
    <row r="61" spans="3:10" ht="15.75" customHeight="1">
      <c r="C61" s="374"/>
      <c r="J61" s="374"/>
    </row>
    <row r="62" spans="3:10" ht="15.75" customHeight="1">
      <c r="C62" s="374"/>
      <c r="J62" s="374"/>
    </row>
    <row r="63" spans="3:10" ht="15.75" customHeight="1">
      <c r="C63" s="374"/>
      <c r="J63" s="374"/>
    </row>
    <row r="64" spans="3:10" ht="15.75" customHeight="1">
      <c r="C64" s="374"/>
      <c r="J64" s="374"/>
    </row>
    <row r="65" spans="3:10" ht="15.75" customHeight="1">
      <c r="C65" s="374"/>
      <c r="J65" s="374"/>
    </row>
    <row r="66" spans="3:10" ht="15.75" customHeight="1">
      <c r="C66" s="374"/>
      <c r="J66" s="374"/>
    </row>
    <row r="67" spans="3:10" ht="15.75" customHeight="1">
      <c r="C67" s="374"/>
      <c r="J67" s="374"/>
    </row>
    <row r="68" spans="3:10" ht="15.75" customHeight="1">
      <c r="C68" s="374"/>
      <c r="J68" s="374"/>
    </row>
    <row r="69" spans="3:10" ht="15.75" customHeight="1">
      <c r="C69" s="374"/>
      <c r="J69" s="374"/>
    </row>
    <row r="70" spans="3:10" ht="15.75" customHeight="1">
      <c r="C70" s="374"/>
      <c r="J70" s="374"/>
    </row>
    <row r="71" spans="3:10" ht="15.75" customHeight="1">
      <c r="C71" s="374"/>
      <c r="J71" s="374"/>
    </row>
    <row r="72" spans="3:10" ht="15.75" customHeight="1">
      <c r="C72" s="374"/>
      <c r="J72" s="374"/>
    </row>
    <row r="73" spans="3:10" ht="15.75" customHeight="1">
      <c r="C73" s="374"/>
      <c r="J73" s="374"/>
    </row>
    <row r="74" spans="3:10" ht="15.75" customHeight="1">
      <c r="C74" s="374"/>
      <c r="J74" s="374"/>
    </row>
    <row r="75" spans="3:10" ht="15.75" customHeight="1">
      <c r="C75" s="374"/>
      <c r="J75" s="374"/>
    </row>
    <row r="76" spans="3:10" ht="15.75" customHeight="1">
      <c r="C76" s="374"/>
      <c r="J76" s="374"/>
    </row>
    <row r="77" spans="3:10" ht="15.75" customHeight="1">
      <c r="C77" s="374"/>
      <c r="J77" s="374"/>
    </row>
    <row r="78" spans="3:10" ht="15.75" customHeight="1">
      <c r="C78" s="374"/>
      <c r="J78" s="374"/>
    </row>
    <row r="79" spans="3:10" ht="15.75" customHeight="1">
      <c r="C79" s="374"/>
      <c r="J79" s="374"/>
    </row>
    <row r="80" spans="3:10" ht="15.75" customHeight="1">
      <c r="C80" s="374"/>
      <c r="J80" s="374"/>
    </row>
    <row r="81" spans="3:10" ht="15.75" customHeight="1">
      <c r="C81" s="374"/>
      <c r="J81" s="374"/>
    </row>
    <row r="82" spans="3:10" ht="15.75" customHeight="1">
      <c r="C82" s="374"/>
      <c r="J82" s="374"/>
    </row>
    <row r="83" spans="3:10" ht="15.75" customHeight="1">
      <c r="C83" s="374"/>
      <c r="J83" s="374"/>
    </row>
    <row r="84" spans="3:10" ht="15.75" customHeight="1">
      <c r="C84" s="374"/>
      <c r="J84" s="374"/>
    </row>
    <row r="85" spans="3:10" ht="15.75" customHeight="1">
      <c r="C85" s="374"/>
      <c r="J85" s="374"/>
    </row>
    <row r="86" spans="3:10" ht="15.75" customHeight="1">
      <c r="C86" s="374"/>
      <c r="J86" s="374"/>
    </row>
    <row r="87" spans="3:10" ht="15.75" customHeight="1">
      <c r="C87" s="374"/>
      <c r="J87" s="374"/>
    </row>
    <row r="88" spans="3:10" ht="15.75" customHeight="1">
      <c r="C88" s="374"/>
      <c r="J88" s="374"/>
    </row>
    <row r="89" spans="3:10" ht="15.75" customHeight="1">
      <c r="C89" s="374"/>
      <c r="J89" s="374"/>
    </row>
    <row r="90" spans="3:10" ht="15.75" customHeight="1">
      <c r="C90" s="374"/>
      <c r="J90" s="374"/>
    </row>
    <row r="91" spans="3:10" ht="15.75" customHeight="1">
      <c r="C91" s="374"/>
      <c r="J91" s="374"/>
    </row>
    <row r="92" spans="3:10" ht="15.75" customHeight="1">
      <c r="C92" s="374"/>
      <c r="J92" s="374"/>
    </row>
    <row r="93" spans="3:10" ht="15.75" customHeight="1">
      <c r="C93" s="374"/>
      <c r="J93" s="374"/>
    </row>
    <row r="94" spans="3:10" ht="15.75" customHeight="1">
      <c r="C94" s="374"/>
      <c r="J94" s="374"/>
    </row>
    <row r="95" spans="3:10" ht="15.75" customHeight="1">
      <c r="C95" s="374"/>
      <c r="J95" s="374"/>
    </row>
    <row r="96" spans="3:10" ht="15.75" customHeight="1">
      <c r="C96" s="374"/>
      <c r="J96" s="374"/>
    </row>
    <row r="97" spans="3:10" ht="15.75" customHeight="1">
      <c r="C97" s="374"/>
      <c r="J97" s="374"/>
    </row>
    <row r="98" spans="3:10" ht="15.75" customHeight="1">
      <c r="C98" s="374"/>
      <c r="J98" s="374"/>
    </row>
    <row r="99" spans="3:10" ht="15.75" customHeight="1">
      <c r="C99" s="374"/>
      <c r="J99" s="374"/>
    </row>
    <row r="100" spans="3:10" ht="15.75" customHeight="1">
      <c r="C100" s="374"/>
      <c r="J100" s="374"/>
    </row>
  </sheetData>
  <mergeCells count="6">
    <mergeCell ref="A1:M1"/>
    <mergeCell ref="A25:C25"/>
    <mergeCell ref="H25:J25"/>
    <mergeCell ref="A46:C46"/>
    <mergeCell ref="H46:J46"/>
    <mergeCell ref="K2:M2"/>
  </mergeCells>
  <pageMargins left="0.2" right="0.2" top="0" bottom="0" header="0" footer="0"/>
  <pageSetup paperSize="9" fitToWidth="0" fitToHeight="0" orientation="landscape" r:id="rId1"/>
  <rowBreaks count="1" manualBreakCount="1">
    <brk id="25" max="16383" man="1"/>
  </rowBreaks>
  <colBreaks count="1" manualBreakCount="1">
    <brk id="13" max="1048575" man="1"/>
  </colBreaks>
</worksheet>
</file>

<file path=xl/worksheets/sheet42.xml><?xml version="1.0" encoding="utf-8"?>
<worksheet xmlns="http://schemas.openxmlformats.org/spreadsheetml/2006/main" xmlns:r="http://schemas.openxmlformats.org/officeDocument/2006/relationships">
  <dimension ref="A1:O100"/>
  <sheetViews>
    <sheetView topLeftCell="A28" workbookViewId="0">
      <selection activeCell="D32" sqref="D32"/>
    </sheetView>
  </sheetViews>
  <sheetFormatPr defaultColWidth="16" defaultRowHeight="15" customHeight="1"/>
  <cols>
    <col min="1" max="1" width="5.42578125" style="346" customWidth="1"/>
    <col min="2" max="2" width="12.5703125" style="346" customWidth="1"/>
    <col min="3" max="3" width="30.5703125" style="346" customWidth="1"/>
    <col min="4" max="4" width="8.42578125" style="346" customWidth="1"/>
    <col min="5" max="5" width="8.85546875" style="346" customWidth="1"/>
    <col min="6" max="6" width="7.7109375" style="346" customWidth="1"/>
    <col min="7" max="7" width="2.140625" style="346" customWidth="1"/>
    <col min="8" max="8" width="5.42578125" style="346" customWidth="1"/>
    <col min="9" max="9" width="13" style="346" customWidth="1"/>
    <col min="10" max="10" width="30.5703125" style="346" customWidth="1"/>
    <col min="11" max="11" width="6.7109375" style="346" customWidth="1"/>
    <col min="12" max="12" width="6.85546875" style="346" customWidth="1"/>
    <col min="13" max="13" width="5.42578125" style="346" customWidth="1"/>
    <col min="14" max="14" width="10" style="346" customWidth="1"/>
    <col min="15" max="15" width="67.85546875" style="346" customWidth="1"/>
    <col min="16" max="16384" width="16" style="346"/>
  </cols>
  <sheetData>
    <row r="1" spans="1:15" ht="21.75" thickBot="1">
      <c r="A1" s="2667" t="s">
        <v>173</v>
      </c>
      <c r="B1" s="2668"/>
      <c r="C1" s="2668"/>
      <c r="D1" s="2668"/>
      <c r="E1" s="2668"/>
      <c r="F1" s="2668"/>
      <c r="G1" s="2668"/>
      <c r="H1" s="2668"/>
      <c r="I1" s="2668"/>
      <c r="J1" s="2668"/>
      <c r="K1" s="2668"/>
      <c r="L1" s="2668"/>
      <c r="M1" s="2668"/>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s="541" customFormat="1" ht="15.75" thickBot="1">
      <c r="A3" s="187" t="s">
        <v>195</v>
      </c>
      <c r="B3" s="188"/>
      <c r="C3" s="184" t="str">
        <f>'Team Hamlet 51'!C3</f>
        <v>Muhammad Zain</v>
      </c>
      <c r="D3" s="189" t="s">
        <v>163</v>
      </c>
      <c r="E3" s="190"/>
      <c r="F3" s="188"/>
      <c r="G3" s="188"/>
      <c r="H3" s="188"/>
      <c r="I3" s="191"/>
      <c r="J3" s="189" t="s">
        <v>164</v>
      </c>
      <c r="K3" s="188" t="str">
        <f>'Team 64 Hamlet'!K3</f>
        <v>Junaid</v>
      </c>
      <c r="L3" s="188"/>
      <c r="M3" s="192"/>
    </row>
    <row r="4" spans="1:15" ht="45">
      <c r="A4" s="347" t="s">
        <v>165</v>
      </c>
      <c r="B4" s="348" t="s">
        <v>166</v>
      </c>
      <c r="C4" s="348" t="s">
        <v>167</v>
      </c>
      <c r="D4" s="348" t="s">
        <v>168</v>
      </c>
      <c r="E4" s="348" t="s">
        <v>169</v>
      </c>
      <c r="F4" s="349" t="s">
        <v>170</v>
      </c>
      <c r="G4" s="350"/>
      <c r="H4" s="347" t="s">
        <v>165</v>
      </c>
      <c r="I4" s="348" t="s">
        <v>166</v>
      </c>
      <c r="J4" s="348" t="s">
        <v>167</v>
      </c>
      <c r="K4" s="348" t="s">
        <v>168</v>
      </c>
      <c r="L4" s="348" t="s">
        <v>169</v>
      </c>
      <c r="M4" s="349" t="s">
        <v>170</v>
      </c>
    </row>
    <row r="5" spans="1:15" ht="22.5" customHeight="1">
      <c r="A5" s="351">
        <v>1</v>
      </c>
      <c r="B5" s="352" t="s">
        <v>825</v>
      </c>
      <c r="C5" s="352" t="s">
        <v>834</v>
      </c>
      <c r="D5" s="353">
        <v>16</v>
      </c>
      <c r="E5" s="353">
        <v>65</v>
      </c>
      <c r="F5" s="354">
        <v>1</v>
      </c>
      <c r="G5" s="355"/>
      <c r="H5" s="351">
        <v>1</v>
      </c>
      <c r="I5" s="352" t="s">
        <v>825</v>
      </c>
      <c r="J5" s="352" t="s">
        <v>839</v>
      </c>
      <c r="K5" s="353">
        <v>10</v>
      </c>
      <c r="L5" s="353">
        <v>65</v>
      </c>
      <c r="M5" s="354">
        <v>2</v>
      </c>
      <c r="N5" s="356"/>
    </row>
    <row r="6" spans="1:15" ht="22.5" customHeight="1">
      <c r="A6" s="351">
        <v>2</v>
      </c>
      <c r="B6" s="352" t="s">
        <v>825</v>
      </c>
      <c r="C6" s="352" t="s">
        <v>835</v>
      </c>
      <c r="D6" s="353">
        <v>13</v>
      </c>
      <c r="E6" s="353">
        <f t="shared" ref="E6:E9" si="0">E5</f>
        <v>65</v>
      </c>
      <c r="F6" s="354">
        <v>1</v>
      </c>
      <c r="G6" s="355"/>
      <c r="H6" s="351">
        <v>2</v>
      </c>
      <c r="I6" s="352" t="s">
        <v>825</v>
      </c>
      <c r="J6" s="352" t="s">
        <v>840</v>
      </c>
      <c r="K6" s="353">
        <v>12</v>
      </c>
      <c r="L6" s="353">
        <f t="shared" ref="L6:L12" si="1">L5</f>
        <v>65</v>
      </c>
      <c r="M6" s="354">
        <v>2</v>
      </c>
      <c r="N6" s="356"/>
      <c r="O6" s="346" t="s">
        <v>172</v>
      </c>
    </row>
    <row r="7" spans="1:15" ht="22.5" customHeight="1">
      <c r="A7" s="351">
        <v>3</v>
      </c>
      <c r="B7" s="352" t="s">
        <v>825</v>
      </c>
      <c r="C7" s="352" t="s">
        <v>836</v>
      </c>
      <c r="D7" s="353">
        <v>15</v>
      </c>
      <c r="E7" s="353">
        <f t="shared" si="0"/>
        <v>65</v>
      </c>
      <c r="F7" s="354">
        <v>1</v>
      </c>
      <c r="G7" s="355"/>
      <c r="H7" s="351">
        <v>3</v>
      </c>
      <c r="I7" s="352" t="s">
        <v>825</v>
      </c>
      <c r="J7" s="352" t="s">
        <v>841</v>
      </c>
      <c r="K7" s="353">
        <v>8</v>
      </c>
      <c r="L7" s="353">
        <f t="shared" si="1"/>
        <v>65</v>
      </c>
      <c r="M7" s="354">
        <v>2</v>
      </c>
      <c r="N7" s="356"/>
      <c r="O7" s="357" t="str">
        <f>CONCATENATE(C5," ",C6," ",C7," ",C8," ",C9," ",C10," ",C11," ",C12," ",C13," ",C14," ",C15," ",C16," ",C17," ",C18," ",C19," ",C20," ",C21," ",C22," ",C23," ",C24)</f>
        <v xml:space="preserve">نعمت والی گلی،  کواٹر ،  عبدالحمید والی گلی،  ظفر والی گلی، خضر حیات والی گلی، علی عباس کے گھر تک،                </v>
      </c>
    </row>
    <row r="8" spans="1:15" ht="22.5" customHeight="1">
      <c r="A8" s="351">
        <v>4</v>
      </c>
      <c r="B8" s="352" t="s">
        <v>825</v>
      </c>
      <c r="C8" s="352" t="s">
        <v>837</v>
      </c>
      <c r="D8" s="353">
        <v>17</v>
      </c>
      <c r="E8" s="353">
        <f t="shared" si="0"/>
        <v>65</v>
      </c>
      <c r="F8" s="354">
        <v>1</v>
      </c>
      <c r="G8" s="355"/>
      <c r="H8" s="351">
        <v>4</v>
      </c>
      <c r="I8" s="352" t="s">
        <v>825</v>
      </c>
      <c r="J8" s="352" t="s">
        <v>842</v>
      </c>
      <c r="K8" s="353">
        <v>11</v>
      </c>
      <c r="L8" s="353">
        <f t="shared" si="1"/>
        <v>65</v>
      </c>
      <c r="M8" s="354">
        <v>2</v>
      </c>
      <c r="N8" s="356"/>
      <c r="O8" s="358"/>
    </row>
    <row r="9" spans="1:15" ht="22.5" customHeight="1">
      <c r="A9" s="351">
        <v>5</v>
      </c>
      <c r="B9" s="352" t="s">
        <v>825</v>
      </c>
      <c r="C9" s="352" t="s">
        <v>838</v>
      </c>
      <c r="D9" s="353">
        <v>16</v>
      </c>
      <c r="E9" s="353">
        <f t="shared" si="0"/>
        <v>65</v>
      </c>
      <c r="F9" s="354">
        <v>1</v>
      </c>
      <c r="G9" s="355"/>
      <c r="H9" s="351">
        <v>5</v>
      </c>
      <c r="I9" s="352" t="s">
        <v>825</v>
      </c>
      <c r="J9" s="352" t="s">
        <v>843</v>
      </c>
      <c r="K9" s="353">
        <v>9</v>
      </c>
      <c r="L9" s="353">
        <f t="shared" si="1"/>
        <v>65</v>
      </c>
      <c r="M9" s="354">
        <v>2</v>
      </c>
      <c r="N9" s="356"/>
      <c r="O9" s="346" t="s">
        <v>175</v>
      </c>
    </row>
    <row r="10" spans="1:15" ht="22.5" customHeight="1">
      <c r="A10" s="351">
        <v>6</v>
      </c>
      <c r="B10" s="352"/>
      <c r="C10" s="352"/>
      <c r="D10" s="353"/>
      <c r="E10" s="353"/>
      <c r="F10" s="354"/>
      <c r="G10" s="355"/>
      <c r="H10" s="351">
        <v>6</v>
      </c>
      <c r="I10" s="352" t="s">
        <v>825</v>
      </c>
      <c r="J10" s="352" t="s">
        <v>844</v>
      </c>
      <c r="K10" s="353">
        <v>5</v>
      </c>
      <c r="L10" s="353">
        <f t="shared" si="1"/>
        <v>65</v>
      </c>
      <c r="M10" s="354">
        <v>2</v>
      </c>
      <c r="N10" s="356"/>
      <c r="O10" s="357" t="str">
        <f>CONCATENATE(J5," ",J6," ",J7," ",J8," ",J9," ",J10," ",J11," ",J12," ",J13," ",J14," ",J15," ",J16," ",J17," ",J18," ",J19," ",J20," ",J21," ",J22," ",J23," ",J24)</f>
        <v xml:space="preserve">جنید والی گلی،   حسن والی گلی،  عبداللہ والی گلی،  صدیقی والی گلی،   یحٰی خان والی گلی،  آصف والی گلی،  سعید والی گلی،  اکرم کے گھر  والی گلی۔            </v>
      </c>
    </row>
    <row r="11" spans="1:15" ht="22.5" customHeight="1">
      <c r="A11" s="351">
        <v>7</v>
      </c>
      <c r="B11" s="352"/>
      <c r="C11" s="352"/>
      <c r="D11" s="353"/>
      <c r="E11" s="353"/>
      <c r="F11" s="354"/>
      <c r="G11" s="355"/>
      <c r="H11" s="351">
        <v>7</v>
      </c>
      <c r="I11" s="352" t="s">
        <v>825</v>
      </c>
      <c r="J11" s="352" t="s">
        <v>845</v>
      </c>
      <c r="K11" s="353">
        <v>6</v>
      </c>
      <c r="L11" s="353">
        <f t="shared" si="1"/>
        <v>65</v>
      </c>
      <c r="M11" s="354">
        <v>2</v>
      </c>
      <c r="N11" s="356"/>
      <c r="O11" s="358"/>
    </row>
    <row r="12" spans="1:15" ht="22.5" customHeight="1">
      <c r="A12" s="351">
        <v>8</v>
      </c>
      <c r="B12" s="352"/>
      <c r="C12" s="352"/>
      <c r="D12" s="353"/>
      <c r="E12" s="353"/>
      <c r="F12" s="354"/>
      <c r="G12" s="355"/>
      <c r="H12" s="351">
        <v>8</v>
      </c>
      <c r="I12" s="352" t="s">
        <v>825</v>
      </c>
      <c r="J12" s="352" t="s">
        <v>846</v>
      </c>
      <c r="K12" s="353">
        <v>9</v>
      </c>
      <c r="L12" s="353">
        <f t="shared" si="1"/>
        <v>65</v>
      </c>
      <c r="M12" s="354">
        <v>2</v>
      </c>
      <c r="N12" s="356"/>
      <c r="O12" s="358"/>
    </row>
    <row r="13" spans="1:15" ht="22.5" customHeight="1">
      <c r="A13" s="351">
        <v>9</v>
      </c>
      <c r="B13" s="352"/>
      <c r="C13" s="352"/>
      <c r="D13" s="353"/>
      <c r="E13" s="353"/>
      <c r="F13" s="354"/>
      <c r="G13" s="355"/>
      <c r="H13" s="351">
        <v>9</v>
      </c>
      <c r="I13" s="352"/>
      <c r="J13" s="352"/>
      <c r="K13" s="353"/>
      <c r="L13" s="353"/>
      <c r="M13" s="354"/>
      <c r="N13" s="356"/>
    </row>
    <row r="14" spans="1:15" ht="22.5" customHeight="1">
      <c r="A14" s="351">
        <v>10</v>
      </c>
      <c r="B14" s="352"/>
      <c r="C14" s="352"/>
      <c r="D14" s="353"/>
      <c r="E14" s="353"/>
      <c r="F14" s="354"/>
      <c r="G14" s="355"/>
      <c r="H14" s="351">
        <v>10</v>
      </c>
      <c r="I14" s="352"/>
      <c r="J14" s="352"/>
      <c r="K14" s="353"/>
      <c r="L14" s="353"/>
      <c r="M14" s="354"/>
      <c r="N14" s="356"/>
    </row>
    <row r="15" spans="1:15" ht="22.5" customHeight="1">
      <c r="A15" s="351">
        <v>11</v>
      </c>
      <c r="B15" s="352"/>
      <c r="C15" s="352"/>
      <c r="D15" s="353"/>
      <c r="E15" s="353"/>
      <c r="F15" s="354"/>
      <c r="G15" s="355"/>
      <c r="H15" s="351">
        <v>11</v>
      </c>
      <c r="I15" s="352"/>
      <c r="J15" s="352"/>
      <c r="K15" s="353"/>
      <c r="L15" s="353"/>
      <c r="M15" s="354"/>
      <c r="N15" s="356"/>
    </row>
    <row r="16" spans="1:15" ht="22.5" customHeight="1">
      <c r="A16" s="351">
        <v>12</v>
      </c>
      <c r="B16" s="352"/>
      <c r="C16" s="352"/>
      <c r="D16" s="353"/>
      <c r="E16" s="353"/>
      <c r="F16" s="354"/>
      <c r="G16" s="355"/>
      <c r="H16" s="351">
        <v>12</v>
      </c>
      <c r="I16" s="352"/>
      <c r="J16" s="352"/>
      <c r="K16" s="353"/>
      <c r="L16" s="353"/>
      <c r="M16" s="354"/>
      <c r="N16" s="356"/>
    </row>
    <row r="17" spans="1:15" ht="22.5" customHeight="1">
      <c r="A17" s="351">
        <v>13</v>
      </c>
      <c r="B17" s="352"/>
      <c r="C17" s="352"/>
      <c r="D17" s="353"/>
      <c r="E17" s="353"/>
      <c r="F17" s="354"/>
      <c r="G17" s="355"/>
      <c r="H17" s="351">
        <v>13</v>
      </c>
      <c r="I17" s="352"/>
      <c r="J17" s="352"/>
      <c r="K17" s="353"/>
      <c r="L17" s="353"/>
      <c r="M17" s="354"/>
      <c r="N17" s="356"/>
    </row>
    <row r="18" spans="1:15" ht="22.5" customHeight="1">
      <c r="A18" s="351">
        <v>14</v>
      </c>
      <c r="B18" s="352"/>
      <c r="C18" s="352"/>
      <c r="D18" s="353"/>
      <c r="E18" s="353"/>
      <c r="F18" s="354"/>
      <c r="G18" s="355"/>
      <c r="H18" s="351">
        <v>14</v>
      </c>
      <c r="I18" s="352"/>
      <c r="J18" s="352"/>
      <c r="K18" s="353"/>
      <c r="L18" s="353"/>
      <c r="M18" s="354"/>
      <c r="N18" s="356"/>
    </row>
    <row r="19" spans="1:15" ht="22.5" customHeight="1">
      <c r="A19" s="351">
        <v>15</v>
      </c>
      <c r="B19" s="352"/>
      <c r="C19" s="352"/>
      <c r="D19" s="353"/>
      <c r="E19" s="353"/>
      <c r="F19" s="354"/>
      <c r="G19" s="355"/>
      <c r="H19" s="351">
        <v>15</v>
      </c>
      <c r="I19" s="352"/>
      <c r="J19" s="352"/>
      <c r="K19" s="353"/>
      <c r="L19" s="353"/>
      <c r="M19" s="354"/>
      <c r="N19" s="356"/>
    </row>
    <row r="20" spans="1:15" ht="22.5" customHeight="1">
      <c r="A20" s="351">
        <v>16</v>
      </c>
      <c r="B20" s="352"/>
      <c r="C20" s="352"/>
      <c r="D20" s="353"/>
      <c r="E20" s="353"/>
      <c r="F20" s="354"/>
      <c r="G20" s="355"/>
      <c r="H20" s="351">
        <v>16</v>
      </c>
      <c r="I20" s="352"/>
      <c r="J20" s="352"/>
      <c r="K20" s="353"/>
      <c r="L20" s="353"/>
      <c r="M20" s="354"/>
      <c r="N20" s="356"/>
    </row>
    <row r="21" spans="1:15" ht="22.5" customHeight="1">
      <c r="A21" s="351">
        <v>17</v>
      </c>
      <c r="B21" s="352"/>
      <c r="C21" s="352"/>
      <c r="D21" s="353"/>
      <c r="E21" s="353"/>
      <c r="F21" s="354"/>
      <c r="G21" s="355"/>
      <c r="H21" s="351">
        <v>17</v>
      </c>
      <c r="I21" s="352"/>
      <c r="J21" s="352"/>
      <c r="K21" s="353"/>
      <c r="L21" s="353"/>
      <c r="M21" s="354"/>
      <c r="N21" s="356"/>
    </row>
    <row r="22" spans="1:15" ht="22.5" customHeight="1">
      <c r="A22" s="351">
        <v>18</v>
      </c>
      <c r="B22" s="352"/>
      <c r="C22" s="352"/>
      <c r="D22" s="353"/>
      <c r="E22" s="353"/>
      <c r="F22" s="354"/>
      <c r="G22" s="355"/>
      <c r="H22" s="351">
        <v>18</v>
      </c>
      <c r="I22" s="352"/>
      <c r="J22" s="352"/>
      <c r="K22" s="353"/>
      <c r="L22" s="353"/>
      <c r="M22" s="354"/>
      <c r="N22" s="356"/>
    </row>
    <row r="23" spans="1:15" ht="22.5" customHeight="1">
      <c r="A23" s="351">
        <v>19</v>
      </c>
      <c r="B23" s="352"/>
      <c r="C23" s="352"/>
      <c r="D23" s="353"/>
      <c r="E23" s="353"/>
      <c r="F23" s="354"/>
      <c r="G23" s="355"/>
      <c r="H23" s="351">
        <v>19</v>
      </c>
      <c r="I23" s="352"/>
      <c r="J23" s="352"/>
      <c r="K23" s="353"/>
      <c r="L23" s="353"/>
      <c r="M23" s="354"/>
      <c r="N23" s="356"/>
    </row>
    <row r="24" spans="1:15" ht="22.5" customHeight="1" thickBot="1">
      <c r="A24" s="359">
        <v>20</v>
      </c>
      <c r="B24" s="360"/>
      <c r="C24" s="360"/>
      <c r="D24" s="361"/>
      <c r="E24" s="361"/>
      <c r="F24" s="362"/>
      <c r="G24" s="355"/>
      <c r="H24" s="359">
        <v>20</v>
      </c>
      <c r="I24" s="360"/>
      <c r="J24" s="360"/>
      <c r="K24" s="361"/>
      <c r="L24" s="361"/>
      <c r="M24" s="362"/>
      <c r="N24" s="356"/>
    </row>
    <row r="25" spans="1:15" ht="22.5" customHeight="1" thickBot="1">
      <c r="A25" s="2669" t="s">
        <v>176</v>
      </c>
      <c r="B25" s="2670"/>
      <c r="C25" s="2671"/>
      <c r="D25" s="379">
        <f>SUM(D5:D24)</f>
        <v>77</v>
      </c>
      <c r="E25" s="383"/>
      <c r="F25" s="384"/>
      <c r="G25" s="355"/>
      <c r="H25" s="2669" t="s">
        <v>176</v>
      </c>
      <c r="I25" s="2670"/>
      <c r="J25" s="2671"/>
      <c r="K25" s="379">
        <f>SUM(K5:K24)</f>
        <v>70</v>
      </c>
      <c r="L25" s="383"/>
      <c r="M25" s="384"/>
      <c r="N25" s="356"/>
    </row>
    <row r="26" spans="1:15" ht="22.5" customHeight="1">
      <c r="A26" s="365">
        <v>1</v>
      </c>
      <c r="B26" s="352" t="s">
        <v>825</v>
      </c>
      <c r="C26" s="352" t="s">
        <v>847</v>
      </c>
      <c r="D26" s="353">
        <v>8</v>
      </c>
      <c r="E26" s="353">
        <v>65</v>
      </c>
      <c r="F26" s="354">
        <v>3</v>
      </c>
      <c r="G26" s="355"/>
      <c r="H26" s="365">
        <v>1</v>
      </c>
      <c r="I26" s="385"/>
      <c r="J26" s="366"/>
      <c r="K26" s="367"/>
      <c r="L26" s="386"/>
      <c r="M26" s="387"/>
      <c r="N26" s="369"/>
    </row>
    <row r="27" spans="1:15" ht="22.5" customHeight="1">
      <c r="A27" s="351">
        <v>2</v>
      </c>
      <c r="B27" s="352" t="s">
        <v>825</v>
      </c>
      <c r="C27" s="352" t="s">
        <v>848</v>
      </c>
      <c r="D27" s="353">
        <v>13</v>
      </c>
      <c r="E27" s="353">
        <f t="shared" ref="E27:E31" si="2">E26</f>
        <v>65</v>
      </c>
      <c r="F27" s="354">
        <v>3</v>
      </c>
      <c r="G27" s="355"/>
      <c r="H27" s="388">
        <v>2</v>
      </c>
      <c r="I27" s="389"/>
      <c r="J27" s="390"/>
      <c r="K27" s="391"/>
      <c r="L27" s="392"/>
      <c r="M27" s="392"/>
      <c r="N27" s="369"/>
      <c r="O27" s="369" t="s">
        <v>174</v>
      </c>
    </row>
    <row r="28" spans="1:15" ht="22.5" customHeight="1">
      <c r="A28" s="351">
        <v>3</v>
      </c>
      <c r="B28" s="352" t="s">
        <v>825</v>
      </c>
      <c r="C28" s="352" t="s">
        <v>849</v>
      </c>
      <c r="D28" s="353">
        <v>15</v>
      </c>
      <c r="E28" s="353">
        <f t="shared" si="2"/>
        <v>65</v>
      </c>
      <c r="F28" s="354">
        <v>3</v>
      </c>
      <c r="G28" s="355"/>
      <c r="H28" s="388">
        <v>3</v>
      </c>
      <c r="I28" s="389"/>
      <c r="J28" s="390"/>
      <c r="K28" s="391"/>
      <c r="L28" s="392"/>
      <c r="M28" s="392"/>
      <c r="N28" s="369"/>
      <c r="O28" s="357" t="str">
        <f>CONCATENATE(C26," ",C27," ",C28," ",C29," ",C30," ",C31," ",C32," ",C33," ",C34," ",C35," ",C36," ",C37," ",C38," ",C39," ",C40," ",C41," ",C42," ",C43," ",C44," ",C45)</f>
        <v xml:space="preserve">شاہد والی گلی،   قصر یوسف والی گلی،   ساجد والی گلی،   بخاری کلینک والی گلی،  سلمان بابر والی گلی،  آصف صدیقی والی گلی، خدا بخش کے گھر تک              </v>
      </c>
    </row>
    <row r="29" spans="1:15" ht="22.5" customHeight="1">
      <c r="A29" s="351">
        <v>4</v>
      </c>
      <c r="B29" s="352" t="s">
        <v>825</v>
      </c>
      <c r="C29" s="352" t="s">
        <v>850</v>
      </c>
      <c r="D29" s="353">
        <v>12</v>
      </c>
      <c r="E29" s="353">
        <f t="shared" si="2"/>
        <v>65</v>
      </c>
      <c r="F29" s="354">
        <v>3</v>
      </c>
      <c r="G29" s="355"/>
      <c r="H29" s="388">
        <v>4</v>
      </c>
      <c r="I29" s="389"/>
      <c r="J29" s="390"/>
      <c r="K29" s="391"/>
      <c r="L29" s="392"/>
      <c r="M29" s="392"/>
      <c r="N29" s="369"/>
      <c r="O29" s="358"/>
    </row>
    <row r="30" spans="1:15" ht="22.5" customHeight="1">
      <c r="A30" s="351">
        <v>5</v>
      </c>
      <c r="B30" s="352" t="s">
        <v>825</v>
      </c>
      <c r="C30" s="352" t="s">
        <v>851</v>
      </c>
      <c r="D30" s="353">
        <v>7</v>
      </c>
      <c r="E30" s="353">
        <f t="shared" si="2"/>
        <v>65</v>
      </c>
      <c r="F30" s="354">
        <v>3</v>
      </c>
      <c r="G30" s="355"/>
      <c r="H30" s="388">
        <v>5</v>
      </c>
      <c r="I30" s="389"/>
      <c r="J30" s="390"/>
      <c r="K30" s="391"/>
      <c r="L30" s="392"/>
      <c r="M30" s="392"/>
    </row>
    <row r="31" spans="1:15" ht="22.5" customHeight="1">
      <c r="A31" s="351">
        <v>6</v>
      </c>
      <c r="B31" s="352" t="s">
        <v>825</v>
      </c>
      <c r="C31" s="352" t="s">
        <v>852</v>
      </c>
      <c r="D31" s="353">
        <v>7</v>
      </c>
      <c r="E31" s="353">
        <f t="shared" si="2"/>
        <v>65</v>
      </c>
      <c r="F31" s="354">
        <v>3</v>
      </c>
      <c r="G31" s="355"/>
      <c r="H31" s="388">
        <v>6</v>
      </c>
      <c r="I31" s="389"/>
      <c r="J31" s="390"/>
      <c r="K31" s="391"/>
      <c r="L31" s="392"/>
      <c r="M31" s="392"/>
    </row>
    <row r="32" spans="1:15" ht="22.5" customHeight="1">
      <c r="A32" s="351">
        <v>7</v>
      </c>
      <c r="B32" s="352"/>
      <c r="C32" s="352"/>
      <c r="D32" s="353"/>
      <c r="E32" s="353"/>
      <c r="F32" s="354"/>
      <c r="G32" s="355"/>
      <c r="H32" s="388">
        <v>7</v>
      </c>
      <c r="I32" s="389"/>
      <c r="J32" s="390"/>
      <c r="K32" s="391"/>
      <c r="L32" s="392"/>
      <c r="M32" s="392"/>
    </row>
    <row r="33" spans="1:13" ht="22.5" customHeight="1">
      <c r="A33" s="351">
        <v>8</v>
      </c>
      <c r="B33" s="352"/>
      <c r="C33" s="352"/>
      <c r="D33" s="353"/>
      <c r="E33" s="353"/>
      <c r="F33" s="354"/>
      <c r="G33" s="355"/>
      <c r="H33" s="388">
        <v>8</v>
      </c>
      <c r="I33" s="389"/>
      <c r="J33" s="390"/>
      <c r="K33" s="391"/>
      <c r="L33" s="392"/>
      <c r="M33" s="392"/>
    </row>
    <row r="34" spans="1:13" ht="22.5" customHeight="1">
      <c r="A34" s="351">
        <v>9</v>
      </c>
      <c r="B34" s="352"/>
      <c r="C34" s="352"/>
      <c r="D34" s="353"/>
      <c r="E34" s="353"/>
      <c r="F34" s="354"/>
      <c r="G34" s="355"/>
      <c r="H34" s="351">
        <v>9</v>
      </c>
      <c r="I34" s="393"/>
      <c r="J34" s="352"/>
      <c r="K34" s="353"/>
      <c r="L34" s="394"/>
      <c r="M34" s="395"/>
    </row>
    <row r="35" spans="1:13" ht="22.5" customHeight="1">
      <c r="A35" s="351">
        <v>10</v>
      </c>
      <c r="B35" s="352"/>
      <c r="C35" s="352"/>
      <c r="D35" s="353"/>
      <c r="E35" s="353"/>
      <c r="F35" s="354"/>
      <c r="G35" s="355"/>
      <c r="H35" s="351">
        <v>10</v>
      </c>
      <c r="I35" s="352"/>
      <c r="J35" s="352"/>
      <c r="K35" s="353"/>
      <c r="L35" s="353"/>
      <c r="M35" s="354"/>
    </row>
    <row r="36" spans="1:13" ht="22.5" customHeight="1">
      <c r="A36" s="351">
        <v>11</v>
      </c>
      <c r="B36" s="352"/>
      <c r="C36" s="352"/>
      <c r="D36" s="353"/>
      <c r="E36" s="353"/>
      <c r="F36" s="354"/>
      <c r="G36" s="355"/>
      <c r="H36" s="351">
        <v>11</v>
      </c>
      <c r="I36" s="352"/>
      <c r="J36" s="352"/>
      <c r="K36" s="353"/>
      <c r="L36" s="353"/>
      <c r="M36" s="354"/>
    </row>
    <row r="37" spans="1:13" ht="22.5" customHeight="1">
      <c r="A37" s="351">
        <v>12</v>
      </c>
      <c r="B37" s="352"/>
      <c r="C37" s="352"/>
      <c r="D37" s="353"/>
      <c r="E37" s="353"/>
      <c r="F37" s="354"/>
      <c r="G37" s="355"/>
      <c r="H37" s="351">
        <v>12</v>
      </c>
      <c r="I37" s="352"/>
      <c r="J37" s="352"/>
      <c r="K37" s="353"/>
      <c r="L37" s="353"/>
      <c r="M37" s="354"/>
    </row>
    <row r="38" spans="1:13" ht="22.5" customHeight="1">
      <c r="A38" s="351">
        <v>13</v>
      </c>
      <c r="B38" s="352"/>
      <c r="C38" s="352"/>
      <c r="D38" s="353"/>
      <c r="E38" s="353"/>
      <c r="F38" s="354"/>
      <c r="G38" s="355"/>
      <c r="H38" s="351">
        <v>13</v>
      </c>
      <c r="I38" s="352"/>
      <c r="J38" s="352"/>
      <c r="K38" s="353"/>
      <c r="L38" s="353"/>
      <c r="M38" s="354"/>
    </row>
    <row r="39" spans="1:13" ht="22.5" customHeight="1">
      <c r="A39" s="351">
        <v>14</v>
      </c>
      <c r="B39" s="352"/>
      <c r="C39" s="352"/>
      <c r="D39" s="353"/>
      <c r="E39" s="353"/>
      <c r="F39" s="354"/>
      <c r="G39" s="355"/>
      <c r="H39" s="351">
        <v>14</v>
      </c>
      <c r="I39" s="352"/>
      <c r="J39" s="352"/>
      <c r="K39" s="353"/>
      <c r="L39" s="353"/>
      <c r="M39" s="354"/>
    </row>
    <row r="40" spans="1:13" ht="22.5" customHeight="1">
      <c r="A40" s="351">
        <v>15</v>
      </c>
      <c r="B40" s="352"/>
      <c r="C40" s="352"/>
      <c r="D40" s="353"/>
      <c r="E40" s="353"/>
      <c r="F40" s="354"/>
      <c r="G40" s="355"/>
      <c r="H40" s="351">
        <v>15</v>
      </c>
      <c r="I40" s="352"/>
      <c r="J40" s="352"/>
      <c r="K40" s="353"/>
      <c r="L40" s="353"/>
      <c r="M40" s="354"/>
    </row>
    <row r="41" spans="1:13" ht="22.5" customHeight="1">
      <c r="A41" s="351">
        <v>16</v>
      </c>
      <c r="B41" s="352"/>
      <c r="C41" s="352"/>
      <c r="D41" s="353"/>
      <c r="E41" s="353"/>
      <c r="F41" s="354"/>
      <c r="G41" s="355"/>
      <c r="H41" s="351">
        <v>16</v>
      </c>
      <c r="I41" s="352"/>
      <c r="J41" s="352"/>
      <c r="K41" s="353"/>
      <c r="L41" s="353"/>
      <c r="M41" s="354"/>
    </row>
    <row r="42" spans="1:13" ht="22.5" customHeight="1">
      <c r="A42" s="351">
        <v>17</v>
      </c>
      <c r="B42" s="352"/>
      <c r="C42" s="352"/>
      <c r="D42" s="353"/>
      <c r="E42" s="353"/>
      <c r="F42" s="354"/>
      <c r="G42" s="355"/>
      <c r="H42" s="351">
        <v>17</v>
      </c>
      <c r="I42" s="352"/>
      <c r="J42" s="352"/>
      <c r="K42" s="353"/>
      <c r="L42" s="353"/>
      <c r="M42" s="354"/>
    </row>
    <row r="43" spans="1:13" ht="22.5" customHeight="1">
      <c r="A43" s="440">
        <v>18</v>
      </c>
      <c r="B43" s="371"/>
      <c r="C43" s="371"/>
      <c r="D43" s="441"/>
      <c r="E43" s="441"/>
      <c r="F43" s="442"/>
      <c r="G43" s="443"/>
      <c r="H43" s="440">
        <v>18</v>
      </c>
      <c r="I43" s="371"/>
      <c r="J43" s="371"/>
      <c r="K43" s="441"/>
      <c r="L43" s="441"/>
      <c r="M43" s="442"/>
    </row>
    <row r="44" spans="1:13" ht="22.5" customHeight="1">
      <c r="A44" s="440">
        <v>19</v>
      </c>
      <c r="B44" s="371"/>
      <c r="C44" s="371"/>
      <c r="D44" s="441"/>
      <c r="E44" s="441"/>
      <c r="F44" s="442"/>
      <c r="G44" s="443"/>
      <c r="H44" s="440">
        <v>19</v>
      </c>
      <c r="I44" s="371"/>
      <c r="J44" s="371"/>
      <c r="K44" s="441"/>
      <c r="L44" s="441"/>
      <c r="M44" s="442"/>
    </row>
    <row r="45" spans="1:13" ht="22.5" customHeight="1" thickBot="1">
      <c r="A45" s="444">
        <v>20</v>
      </c>
      <c r="B45" s="376"/>
      <c r="C45" s="376"/>
      <c r="D45" s="445"/>
      <c r="E45" s="445"/>
      <c r="F45" s="446"/>
      <c r="G45" s="443"/>
      <c r="H45" s="444">
        <v>20</v>
      </c>
      <c r="I45" s="376"/>
      <c r="J45" s="376"/>
      <c r="K45" s="445"/>
      <c r="L45" s="445"/>
      <c r="M45" s="446"/>
    </row>
    <row r="46" spans="1:13" ht="22.5" customHeight="1" thickBot="1">
      <c r="A46" s="2675" t="s">
        <v>176</v>
      </c>
      <c r="B46" s="2673"/>
      <c r="C46" s="2674"/>
      <c r="D46" s="379">
        <f>SUM(D26:D45)</f>
        <v>62</v>
      </c>
      <c r="E46" s="448"/>
      <c r="F46" s="449"/>
      <c r="G46" s="450"/>
      <c r="H46" s="2675" t="s">
        <v>177</v>
      </c>
      <c r="I46" s="2673"/>
      <c r="J46" s="2674"/>
      <c r="K46" s="447"/>
      <c r="L46" s="448"/>
      <c r="M46" s="449"/>
    </row>
    <row r="47" spans="1:13" ht="15.75" customHeight="1">
      <c r="C47" s="374"/>
      <c r="J47" s="374"/>
    </row>
    <row r="48" spans="1:13" ht="15.75" customHeight="1">
      <c r="C48" s="374"/>
      <c r="J48" s="374"/>
    </row>
    <row r="49" spans="3:10" ht="15.75" customHeight="1">
      <c r="C49" s="374"/>
      <c r="J49" s="374"/>
    </row>
    <row r="50" spans="3:10" ht="15.75" customHeight="1">
      <c r="C50" s="374"/>
      <c r="J50" s="374"/>
    </row>
    <row r="51" spans="3:10" ht="15.75" customHeight="1">
      <c r="C51" s="374"/>
      <c r="J51" s="374"/>
    </row>
    <row r="52" spans="3:10" ht="15.75" customHeight="1">
      <c r="C52" s="374"/>
      <c r="J52" s="374"/>
    </row>
    <row r="53" spans="3:10" ht="15.75" customHeight="1">
      <c r="C53" s="374"/>
      <c r="J53" s="374"/>
    </row>
    <row r="54" spans="3:10" ht="15.75" customHeight="1">
      <c r="C54" s="374"/>
      <c r="J54" s="374"/>
    </row>
    <row r="55" spans="3:10" ht="15.75" customHeight="1">
      <c r="C55" s="374"/>
      <c r="J55" s="374"/>
    </row>
    <row r="56" spans="3:10" ht="15.75" customHeight="1">
      <c r="C56" s="374"/>
      <c r="J56" s="374"/>
    </row>
    <row r="57" spans="3:10" ht="15.75" customHeight="1">
      <c r="C57" s="374"/>
      <c r="J57" s="374"/>
    </row>
    <row r="58" spans="3:10" ht="15.75" customHeight="1">
      <c r="C58" s="374"/>
      <c r="J58" s="374"/>
    </row>
    <row r="59" spans="3:10" ht="15.75" customHeight="1">
      <c r="C59" s="374"/>
      <c r="J59" s="374"/>
    </row>
    <row r="60" spans="3:10" ht="15.75" customHeight="1">
      <c r="C60" s="374"/>
      <c r="J60" s="374"/>
    </row>
    <row r="61" spans="3:10" ht="15.75" customHeight="1">
      <c r="C61" s="374"/>
      <c r="J61" s="374"/>
    </row>
    <row r="62" spans="3:10" ht="15.75" customHeight="1">
      <c r="C62" s="374"/>
      <c r="J62" s="374"/>
    </row>
    <row r="63" spans="3:10" ht="15.75" customHeight="1">
      <c r="C63" s="374"/>
      <c r="J63" s="374"/>
    </row>
    <row r="64" spans="3:10" ht="15.75" customHeight="1">
      <c r="C64" s="374"/>
      <c r="J64" s="374"/>
    </row>
    <row r="65" spans="3:10" ht="15.75" customHeight="1">
      <c r="C65" s="374"/>
      <c r="J65" s="374"/>
    </row>
    <row r="66" spans="3:10" ht="15.75" customHeight="1">
      <c r="C66" s="374"/>
      <c r="J66" s="374"/>
    </row>
    <row r="67" spans="3:10" ht="15.75" customHeight="1">
      <c r="C67" s="374"/>
      <c r="J67" s="374"/>
    </row>
    <row r="68" spans="3:10" ht="15.75" customHeight="1">
      <c r="C68" s="374"/>
      <c r="J68" s="374"/>
    </row>
    <row r="69" spans="3:10" ht="15.75" customHeight="1">
      <c r="C69" s="374"/>
      <c r="J69" s="374"/>
    </row>
    <row r="70" spans="3:10" ht="15.75" customHeight="1">
      <c r="C70" s="374"/>
      <c r="J70" s="374"/>
    </row>
    <row r="71" spans="3:10" ht="15.75" customHeight="1">
      <c r="C71" s="374"/>
      <c r="J71" s="374"/>
    </row>
    <row r="72" spans="3:10" ht="15.75" customHeight="1">
      <c r="C72" s="374"/>
      <c r="J72" s="374"/>
    </row>
    <row r="73" spans="3:10" ht="15.75" customHeight="1">
      <c r="C73" s="374"/>
      <c r="J73" s="374"/>
    </row>
    <row r="74" spans="3:10" ht="15.75" customHeight="1">
      <c r="C74" s="374"/>
      <c r="J74" s="374"/>
    </row>
    <row r="75" spans="3:10" ht="15.75" customHeight="1">
      <c r="C75" s="374"/>
      <c r="J75" s="374"/>
    </row>
    <row r="76" spans="3:10" ht="15.75" customHeight="1">
      <c r="C76" s="374"/>
      <c r="J76" s="374"/>
    </row>
    <row r="77" spans="3:10" ht="15.75" customHeight="1">
      <c r="C77" s="374"/>
      <c r="J77" s="374"/>
    </row>
    <row r="78" spans="3:10" ht="15.75" customHeight="1">
      <c r="C78" s="374"/>
      <c r="J78" s="374"/>
    </row>
    <row r="79" spans="3:10" ht="15.75" customHeight="1">
      <c r="C79" s="374"/>
      <c r="J79" s="374"/>
    </row>
    <row r="80" spans="3:10" ht="15.75" customHeight="1">
      <c r="C80" s="374"/>
      <c r="J80" s="374"/>
    </row>
    <row r="81" spans="3:10" ht="15.75" customHeight="1">
      <c r="C81" s="374"/>
      <c r="J81" s="374"/>
    </row>
    <row r="82" spans="3:10" ht="15.75" customHeight="1">
      <c r="C82" s="374"/>
      <c r="J82" s="374"/>
    </row>
    <row r="83" spans="3:10" ht="15.75" customHeight="1">
      <c r="C83" s="374"/>
      <c r="J83" s="374"/>
    </row>
    <row r="84" spans="3:10" ht="15.75" customHeight="1">
      <c r="C84" s="374"/>
      <c r="J84" s="374"/>
    </row>
    <row r="85" spans="3:10" ht="15.75" customHeight="1">
      <c r="C85" s="374"/>
      <c r="J85" s="374"/>
    </row>
    <row r="86" spans="3:10" ht="15.75" customHeight="1">
      <c r="C86" s="374"/>
      <c r="J86" s="374"/>
    </row>
    <row r="87" spans="3:10" ht="15.75" customHeight="1">
      <c r="C87" s="374"/>
      <c r="J87" s="374"/>
    </row>
    <row r="88" spans="3:10" ht="15.75" customHeight="1">
      <c r="C88" s="374"/>
      <c r="J88" s="374"/>
    </row>
    <row r="89" spans="3:10" ht="15.75" customHeight="1">
      <c r="C89" s="374"/>
      <c r="J89" s="374"/>
    </row>
    <row r="90" spans="3:10" ht="15.75" customHeight="1">
      <c r="C90" s="374"/>
      <c r="J90" s="374"/>
    </row>
    <row r="91" spans="3:10" ht="15.75" customHeight="1">
      <c r="C91" s="374"/>
      <c r="J91" s="374"/>
    </row>
    <row r="92" spans="3:10" ht="15.75" customHeight="1">
      <c r="C92" s="374"/>
      <c r="J92" s="374"/>
    </row>
    <row r="93" spans="3:10" ht="15.75" customHeight="1">
      <c r="C93" s="374"/>
      <c r="J93" s="374"/>
    </row>
    <row r="94" spans="3:10" ht="15.75" customHeight="1">
      <c r="C94" s="374"/>
      <c r="J94" s="374"/>
    </row>
    <row r="95" spans="3:10" ht="15.75" customHeight="1">
      <c r="C95" s="374"/>
      <c r="J95" s="374"/>
    </row>
    <row r="96" spans="3:10" ht="15.75" customHeight="1">
      <c r="C96" s="374"/>
      <c r="J96" s="374"/>
    </row>
    <row r="97" spans="3:10" ht="15.75" customHeight="1">
      <c r="C97" s="374"/>
      <c r="J97" s="374"/>
    </row>
    <row r="98" spans="3:10" ht="15.75" customHeight="1">
      <c r="C98" s="374"/>
      <c r="J98" s="374"/>
    </row>
    <row r="99" spans="3:10" ht="15.75" customHeight="1">
      <c r="C99" s="374"/>
      <c r="J99" s="374"/>
    </row>
    <row r="100" spans="3:10" ht="15.75" customHeight="1">
      <c r="C100" s="374"/>
      <c r="J100" s="374"/>
    </row>
  </sheetData>
  <mergeCells count="6">
    <mergeCell ref="A1:M1"/>
    <mergeCell ref="A25:C25"/>
    <mergeCell ref="H25:J25"/>
    <mergeCell ref="A46:C46"/>
    <mergeCell ref="H46:J46"/>
    <mergeCell ref="K2:M2"/>
  </mergeCells>
  <pageMargins left="0.2" right="0.2" top="0" bottom="0" header="0" footer="0"/>
  <pageSetup paperSize="9" fitToWidth="0" fitToHeight="0" orientation="landscape" r:id="rId1"/>
  <rowBreaks count="1" manualBreakCount="1">
    <brk id="25" max="16383" man="1"/>
  </rowBreaks>
  <colBreaks count="1" manualBreakCount="1">
    <brk id="13" max="1048575" man="1"/>
  </colBreaks>
</worksheet>
</file>

<file path=xl/worksheets/sheet43.xml><?xml version="1.0" encoding="utf-8"?>
<worksheet xmlns="http://schemas.openxmlformats.org/spreadsheetml/2006/main" xmlns:r="http://schemas.openxmlformats.org/officeDocument/2006/relationships">
  <dimension ref="A1:O46"/>
  <sheetViews>
    <sheetView topLeftCell="A34" zoomScale="120" zoomScaleNormal="120" workbookViewId="0">
      <selection activeCell="D29" sqref="D29"/>
    </sheetView>
  </sheetViews>
  <sheetFormatPr defaultRowHeight="15"/>
  <cols>
    <col min="1" max="1" width="4.7109375" style="541" customWidth="1"/>
    <col min="2" max="2" width="12.5703125" style="541" customWidth="1"/>
    <col min="3" max="3" width="26.7109375" style="132" customWidth="1"/>
    <col min="4" max="4" width="7.42578125" style="541" customWidth="1"/>
    <col min="5" max="5" width="7.7109375" style="541" customWidth="1"/>
    <col min="6" max="6" width="6.7109375" style="541" customWidth="1"/>
    <col min="7" max="7" width="2.7109375" style="541" customWidth="1"/>
    <col min="8" max="8" width="4.7109375" style="541" customWidth="1"/>
    <col min="9" max="9" width="12.5703125" style="541" customWidth="1"/>
    <col min="10" max="10" width="26.7109375" style="132" customWidth="1"/>
    <col min="11" max="11" width="5.85546875" style="541" customWidth="1"/>
    <col min="12" max="12" width="6" style="541" customWidth="1"/>
    <col min="13" max="13" width="4.7109375" style="541" customWidth="1"/>
    <col min="14" max="14" width="9.140625" style="541"/>
    <col min="15" max="15" width="59.42578125" style="541" customWidth="1"/>
    <col min="16" max="16384" width="9.140625" style="54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ht="15.75" thickBot="1">
      <c r="A3" s="187" t="s">
        <v>195</v>
      </c>
      <c r="B3" s="188"/>
      <c r="C3" s="184" t="str">
        <f>'Team Hamlet 51'!C3</f>
        <v>Muhammad Zain</v>
      </c>
      <c r="D3" s="189" t="s">
        <v>163</v>
      </c>
      <c r="E3" s="190"/>
      <c r="F3" s="188"/>
      <c r="G3" s="188"/>
      <c r="H3" s="188"/>
      <c r="I3" s="191"/>
      <c r="J3" s="189" t="s">
        <v>164</v>
      </c>
      <c r="K3" s="188" t="str">
        <f>'Team 65 Hamlet'!K3</f>
        <v>Junaid</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352" t="s">
        <v>825</v>
      </c>
      <c r="C5" s="215" t="s">
        <v>853</v>
      </c>
      <c r="D5" s="217">
        <v>10</v>
      </c>
      <c r="E5" s="217">
        <v>66</v>
      </c>
      <c r="F5" s="217">
        <v>1</v>
      </c>
      <c r="G5" s="218"/>
      <c r="H5" s="219">
        <v>1</v>
      </c>
      <c r="I5" s="352" t="s">
        <v>825</v>
      </c>
      <c r="J5" s="215" t="s">
        <v>859</v>
      </c>
      <c r="K5" s="217">
        <v>9</v>
      </c>
      <c r="L5" s="217">
        <v>66</v>
      </c>
      <c r="M5" s="217">
        <v>2</v>
      </c>
      <c r="N5" s="163"/>
    </row>
    <row r="6" spans="1:15" ht="23.1" customHeight="1">
      <c r="A6" s="168">
        <v>2</v>
      </c>
      <c r="B6" s="352" t="s">
        <v>825</v>
      </c>
      <c r="C6" s="215" t="s">
        <v>854</v>
      </c>
      <c r="D6" s="217">
        <v>15</v>
      </c>
      <c r="E6" s="217">
        <f>E5</f>
        <v>66</v>
      </c>
      <c r="F6" s="217">
        <v>1</v>
      </c>
      <c r="G6" s="218"/>
      <c r="H6" s="219">
        <v>2</v>
      </c>
      <c r="I6" s="352" t="s">
        <v>825</v>
      </c>
      <c r="J6" s="215" t="s">
        <v>860</v>
      </c>
      <c r="K6" s="217">
        <v>15</v>
      </c>
      <c r="L6" s="217">
        <f>L5</f>
        <v>66</v>
      </c>
      <c r="M6" s="217">
        <v>2</v>
      </c>
      <c r="N6" s="163"/>
      <c r="O6" s="541" t="s">
        <v>172</v>
      </c>
    </row>
    <row r="7" spans="1:15" ht="23.1" customHeight="1">
      <c r="A7" s="168">
        <v>3</v>
      </c>
      <c r="B7" s="352" t="s">
        <v>825</v>
      </c>
      <c r="C7" s="215" t="s">
        <v>855</v>
      </c>
      <c r="D7" s="217">
        <v>14</v>
      </c>
      <c r="E7" s="217">
        <f t="shared" ref="E7:E10" si="0">E6</f>
        <v>66</v>
      </c>
      <c r="F7" s="217">
        <v>1</v>
      </c>
      <c r="G7" s="218"/>
      <c r="H7" s="219">
        <v>3</v>
      </c>
      <c r="I7" s="352" t="s">
        <v>825</v>
      </c>
      <c r="J7" s="215" t="s">
        <v>861</v>
      </c>
      <c r="K7" s="217">
        <v>10</v>
      </c>
      <c r="L7" s="217">
        <f t="shared" ref="L7:L10" si="1">L6</f>
        <v>66</v>
      </c>
      <c r="M7" s="217">
        <v>2</v>
      </c>
      <c r="N7" s="163"/>
      <c r="O7" s="166" t="str">
        <f>CONCATENATE(C5," ",C6," ",C7," ",C8," ",C9," ",C10," ",C11," ",C12," ",C13," ",C14," ",C15," ",C16," ",C17," ",C18," ",C19," ",C20," ",C21," ",C22," ",C23," ",C24)</f>
        <v xml:space="preserve">بشیر احمد والی گلی،  طاہر والی گلی،   عیشا پارلر والی گلی،  امیر ہاؤس والی گلی, ڈبل مین روڈ والے گھر،  محسن والی گلی۔              </v>
      </c>
    </row>
    <row r="8" spans="1:15" ht="23.1" customHeight="1">
      <c r="A8" s="168">
        <v>4</v>
      </c>
      <c r="B8" s="352" t="s">
        <v>825</v>
      </c>
      <c r="C8" s="215" t="s">
        <v>856</v>
      </c>
      <c r="D8" s="217">
        <v>11</v>
      </c>
      <c r="E8" s="217">
        <f t="shared" si="0"/>
        <v>66</v>
      </c>
      <c r="F8" s="217">
        <v>1</v>
      </c>
      <c r="G8" s="218"/>
      <c r="H8" s="219">
        <v>4</v>
      </c>
      <c r="I8" s="352" t="s">
        <v>825</v>
      </c>
      <c r="J8" s="215" t="s">
        <v>862</v>
      </c>
      <c r="K8" s="217">
        <v>15</v>
      </c>
      <c r="L8" s="217">
        <f t="shared" si="1"/>
        <v>66</v>
      </c>
      <c r="M8" s="217">
        <v>2</v>
      </c>
      <c r="N8" s="163"/>
      <c r="O8" s="165"/>
    </row>
    <row r="9" spans="1:15" ht="23.1" customHeight="1">
      <c r="A9" s="168">
        <v>5</v>
      </c>
      <c r="B9" s="352" t="s">
        <v>825</v>
      </c>
      <c r="C9" s="215" t="s">
        <v>857</v>
      </c>
      <c r="D9" s="217">
        <v>12</v>
      </c>
      <c r="E9" s="217">
        <f t="shared" si="0"/>
        <v>66</v>
      </c>
      <c r="F9" s="217">
        <v>1</v>
      </c>
      <c r="G9" s="218"/>
      <c r="H9" s="219">
        <v>5</v>
      </c>
      <c r="I9" s="352" t="s">
        <v>825</v>
      </c>
      <c r="J9" s="215" t="s">
        <v>863</v>
      </c>
      <c r="K9" s="217">
        <v>11</v>
      </c>
      <c r="L9" s="217">
        <f t="shared" si="1"/>
        <v>66</v>
      </c>
      <c r="M9" s="217">
        <v>2</v>
      </c>
      <c r="N9" s="163"/>
      <c r="O9" s="541" t="s">
        <v>175</v>
      </c>
    </row>
    <row r="10" spans="1:15" ht="23.1" customHeight="1">
      <c r="A10" s="168">
        <v>6</v>
      </c>
      <c r="B10" s="352" t="s">
        <v>825</v>
      </c>
      <c r="C10" s="215" t="s">
        <v>858</v>
      </c>
      <c r="D10" s="217">
        <v>13</v>
      </c>
      <c r="E10" s="217">
        <f t="shared" si="0"/>
        <v>66</v>
      </c>
      <c r="F10" s="217">
        <v>1</v>
      </c>
      <c r="G10" s="218"/>
      <c r="H10" s="219">
        <v>6</v>
      </c>
      <c r="I10" s="352" t="s">
        <v>825</v>
      </c>
      <c r="J10" s="215" t="s">
        <v>864</v>
      </c>
      <c r="K10" s="217">
        <v>10</v>
      </c>
      <c r="L10" s="217">
        <f t="shared" si="1"/>
        <v>66</v>
      </c>
      <c r="M10" s="217">
        <v>2</v>
      </c>
      <c r="N10" s="163"/>
      <c r="O10" s="166" t="str">
        <f>CONCATENATE(J5," ",J6," ",J7," ",J8," ",J9," ",J10," ",J11," ",J12," ",J13," ",J14," ",J15," ",J16," ",J17," ",J18," ",J19," ",J20," ",J21," ",J22," ",J23," ",J24)</f>
        <v xml:space="preserve">ملک جاوید اقبال والی گلی،   خلیل والی گلی،   نواز کے گھر سے سلیم والی گلی،  بلوچ والی گلی،  خان ہاؤس والی گلی,  ڈاکٹر یعقوب والی گلی۔              </v>
      </c>
    </row>
    <row r="11" spans="1:15" ht="23.1" customHeight="1">
      <c r="A11" s="168">
        <v>7</v>
      </c>
      <c r="B11" s="352"/>
      <c r="C11" s="215"/>
      <c r="D11" s="217"/>
      <c r="E11" s="217"/>
      <c r="F11" s="217"/>
      <c r="G11" s="218"/>
      <c r="H11" s="219">
        <v>7</v>
      </c>
      <c r="I11" s="352"/>
      <c r="J11" s="215"/>
      <c r="K11" s="217"/>
      <c r="L11" s="217"/>
      <c r="M11" s="217"/>
      <c r="N11" s="163"/>
      <c r="O11" s="165"/>
    </row>
    <row r="12" spans="1:15" ht="23.1" customHeight="1">
      <c r="A12" s="168">
        <v>8</v>
      </c>
      <c r="B12" s="352"/>
      <c r="C12" s="215"/>
      <c r="D12" s="217"/>
      <c r="E12" s="217"/>
      <c r="F12" s="217"/>
      <c r="G12" s="218"/>
      <c r="H12" s="219">
        <v>8</v>
      </c>
      <c r="I12" s="352"/>
      <c r="J12" s="215"/>
      <c r="K12" s="217"/>
      <c r="L12" s="217"/>
      <c r="M12" s="217"/>
      <c r="N12" s="163"/>
      <c r="O12" s="165"/>
    </row>
    <row r="13" spans="1:15" ht="23.1" customHeight="1">
      <c r="A13" s="168">
        <v>9</v>
      </c>
      <c r="B13" s="352"/>
      <c r="C13" s="215"/>
      <c r="D13" s="217"/>
      <c r="E13" s="217"/>
      <c r="F13" s="217"/>
      <c r="G13" s="218"/>
      <c r="H13" s="219">
        <v>9</v>
      </c>
      <c r="I13" s="352"/>
      <c r="J13" s="215"/>
      <c r="K13" s="217"/>
      <c r="L13" s="217"/>
      <c r="M13" s="217"/>
      <c r="N13" s="163"/>
    </row>
    <row r="14" spans="1:15" ht="23.1" customHeight="1">
      <c r="A14" s="168">
        <v>10</v>
      </c>
      <c r="B14" s="352"/>
      <c r="C14" s="215"/>
      <c r="D14" s="217"/>
      <c r="E14" s="217"/>
      <c r="F14" s="217"/>
      <c r="G14" s="218"/>
      <c r="H14" s="219">
        <v>10</v>
      </c>
      <c r="I14" s="352"/>
      <c r="J14" s="215"/>
      <c r="K14" s="217"/>
      <c r="L14" s="217"/>
      <c r="M14" s="217"/>
      <c r="N14" s="163"/>
    </row>
    <row r="15" spans="1:15" ht="23.1" customHeight="1">
      <c r="A15" s="168">
        <v>11</v>
      </c>
      <c r="B15" s="537"/>
      <c r="C15" s="538"/>
      <c r="D15" s="162"/>
      <c r="E15" s="162"/>
      <c r="F15" s="169"/>
      <c r="G15" s="132"/>
      <c r="H15" s="168">
        <v>11</v>
      </c>
      <c r="I15" s="215"/>
      <c r="J15" s="215"/>
      <c r="K15" s="162"/>
      <c r="L15" s="162"/>
      <c r="M15" s="169"/>
      <c r="N15" s="163"/>
    </row>
    <row r="16" spans="1:15" ht="23.1" customHeight="1">
      <c r="A16" s="168">
        <v>12</v>
      </c>
      <c r="B16" s="537"/>
      <c r="C16" s="538"/>
      <c r="D16" s="162"/>
      <c r="E16" s="162"/>
      <c r="F16" s="169"/>
      <c r="G16" s="132"/>
      <c r="H16" s="168">
        <v>12</v>
      </c>
      <c r="I16" s="537"/>
      <c r="J16" s="538"/>
      <c r="K16" s="162"/>
      <c r="L16" s="162"/>
      <c r="M16" s="169"/>
      <c r="N16" s="163"/>
    </row>
    <row r="17" spans="1:15" ht="23.1" customHeight="1">
      <c r="A17" s="168">
        <v>13</v>
      </c>
      <c r="B17" s="537"/>
      <c r="C17" s="538"/>
      <c r="D17" s="162"/>
      <c r="E17" s="162"/>
      <c r="F17" s="169"/>
      <c r="G17" s="132"/>
      <c r="H17" s="168">
        <v>13</v>
      </c>
      <c r="I17" s="537"/>
      <c r="J17" s="538"/>
      <c r="K17" s="162"/>
      <c r="L17" s="162"/>
      <c r="M17" s="169"/>
      <c r="N17" s="163"/>
    </row>
    <row r="18" spans="1:15" ht="23.1" customHeight="1">
      <c r="A18" s="168">
        <v>14</v>
      </c>
      <c r="B18" s="537"/>
      <c r="C18" s="538"/>
      <c r="D18" s="162"/>
      <c r="E18" s="162"/>
      <c r="F18" s="169"/>
      <c r="G18" s="132"/>
      <c r="H18" s="168">
        <v>14</v>
      </c>
      <c r="I18" s="537"/>
      <c r="J18" s="538"/>
      <c r="K18" s="162"/>
      <c r="L18" s="162"/>
      <c r="M18" s="169"/>
      <c r="N18" s="163"/>
    </row>
    <row r="19" spans="1:15" ht="23.1" customHeight="1">
      <c r="A19" s="168">
        <v>15</v>
      </c>
      <c r="B19" s="537"/>
      <c r="C19" s="538"/>
      <c r="D19" s="162"/>
      <c r="E19" s="162"/>
      <c r="F19" s="169"/>
      <c r="G19" s="132"/>
      <c r="H19" s="168">
        <v>15</v>
      </c>
      <c r="I19" s="537"/>
      <c r="J19" s="538"/>
      <c r="K19" s="162"/>
      <c r="L19" s="162"/>
      <c r="M19" s="169"/>
      <c r="N19" s="163"/>
    </row>
    <row r="20" spans="1:15" ht="23.1" customHeight="1">
      <c r="A20" s="168">
        <v>16</v>
      </c>
      <c r="B20" s="537"/>
      <c r="C20" s="538"/>
      <c r="D20" s="162"/>
      <c r="E20" s="162"/>
      <c r="F20" s="169"/>
      <c r="G20" s="132"/>
      <c r="H20" s="168">
        <v>16</v>
      </c>
      <c r="I20" s="537"/>
      <c r="J20" s="538"/>
      <c r="K20" s="162"/>
      <c r="L20" s="162"/>
      <c r="M20" s="169"/>
      <c r="N20" s="163"/>
    </row>
    <row r="21" spans="1:15" ht="23.1" customHeight="1">
      <c r="A21" s="168">
        <v>17</v>
      </c>
      <c r="B21" s="537"/>
      <c r="C21" s="538"/>
      <c r="D21" s="162"/>
      <c r="E21" s="162"/>
      <c r="F21" s="169"/>
      <c r="G21" s="132"/>
      <c r="H21" s="168">
        <v>17</v>
      </c>
      <c r="I21" s="537"/>
      <c r="J21" s="538"/>
      <c r="K21" s="162"/>
      <c r="L21" s="162"/>
      <c r="M21" s="169"/>
      <c r="N21" s="163"/>
    </row>
    <row r="22" spans="1:15" ht="23.1" customHeight="1">
      <c r="A22" s="168">
        <v>18</v>
      </c>
      <c r="B22" s="537"/>
      <c r="C22" s="538"/>
      <c r="D22" s="162"/>
      <c r="E22" s="162"/>
      <c r="F22" s="169"/>
      <c r="G22" s="132"/>
      <c r="H22" s="168">
        <v>18</v>
      </c>
      <c r="I22" s="537"/>
      <c r="J22" s="538"/>
      <c r="K22" s="162"/>
      <c r="L22" s="162"/>
      <c r="M22" s="169"/>
      <c r="N22" s="163"/>
    </row>
    <row r="23" spans="1:15" ht="23.1" customHeight="1">
      <c r="A23" s="168">
        <v>19</v>
      </c>
      <c r="B23" s="537"/>
      <c r="C23" s="538"/>
      <c r="D23" s="162"/>
      <c r="E23" s="162"/>
      <c r="F23" s="169"/>
      <c r="G23" s="132"/>
      <c r="H23" s="168">
        <v>19</v>
      </c>
      <c r="I23" s="537"/>
      <c r="J23" s="538"/>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75</v>
      </c>
      <c r="E25" s="198"/>
      <c r="F25" s="199"/>
      <c r="G25" s="132"/>
      <c r="H25" s="2450" t="s">
        <v>176</v>
      </c>
      <c r="I25" s="2451"/>
      <c r="J25" s="2452"/>
      <c r="K25" s="193">
        <f>SUM(K5:K24)</f>
        <v>70</v>
      </c>
      <c r="L25" s="198"/>
      <c r="M25" s="199"/>
      <c r="N25" s="163"/>
    </row>
    <row r="26" spans="1:15" ht="23.1" customHeight="1">
      <c r="A26" s="174">
        <v>1</v>
      </c>
      <c r="B26" s="352" t="s">
        <v>825</v>
      </c>
      <c r="C26" s="215" t="s">
        <v>865</v>
      </c>
      <c r="D26" s="177">
        <v>15</v>
      </c>
      <c r="E26" s="177">
        <v>66</v>
      </c>
      <c r="F26" s="178">
        <v>3</v>
      </c>
      <c r="G26" s="132"/>
      <c r="H26" s="174">
        <v>1</v>
      </c>
      <c r="I26" s="539"/>
      <c r="J26" s="176"/>
      <c r="K26" s="177"/>
      <c r="L26" s="177"/>
      <c r="M26" s="178"/>
      <c r="N26" s="164"/>
    </row>
    <row r="27" spans="1:15" ht="23.1" customHeight="1">
      <c r="A27" s="168">
        <v>2</v>
      </c>
      <c r="B27" s="352" t="s">
        <v>825</v>
      </c>
      <c r="C27" s="215" t="s">
        <v>866</v>
      </c>
      <c r="D27" s="162">
        <v>19</v>
      </c>
      <c r="E27" s="162">
        <f t="shared" ref="E27:E29" si="2">E26</f>
        <v>66</v>
      </c>
      <c r="F27" s="169">
        <v>3</v>
      </c>
      <c r="G27" s="132"/>
      <c r="H27" s="168">
        <v>2</v>
      </c>
      <c r="I27" s="537"/>
      <c r="J27" s="538"/>
      <c r="K27" s="162"/>
      <c r="L27" s="162"/>
      <c r="M27" s="169"/>
      <c r="N27" s="164"/>
      <c r="O27" s="164" t="s">
        <v>174</v>
      </c>
    </row>
    <row r="28" spans="1:15" ht="23.1" customHeight="1">
      <c r="A28" s="168">
        <v>3</v>
      </c>
      <c r="B28" s="352" t="s">
        <v>825</v>
      </c>
      <c r="C28" s="215" t="s">
        <v>867</v>
      </c>
      <c r="D28" s="162">
        <v>16</v>
      </c>
      <c r="E28" s="162">
        <f t="shared" si="2"/>
        <v>66</v>
      </c>
      <c r="F28" s="169">
        <v>3</v>
      </c>
      <c r="G28" s="132"/>
      <c r="H28" s="168">
        <v>3</v>
      </c>
      <c r="I28" s="537"/>
      <c r="J28" s="538"/>
      <c r="K28" s="162"/>
      <c r="L28" s="162"/>
      <c r="M28" s="169"/>
      <c r="N28" s="164"/>
      <c r="O28" s="166" t="str">
        <f>CONCATENATE(C26," ",C27," ",C28," ",C29," ",C30," ",C31," ",C32," ",C33," ",C34," ",C35," ",C36," ",C37," ",C38," ",C39," ",C40," ",C41," ",C42," ",C43," ",C44," ",C45)</f>
        <v xml:space="preserve">ذیشان کے گھر سے بھٹی ہاؤس والی گلی،  پروفیسر بشیر والی گلی،   حبیب والی گلی،  علی شیر ہاؤس والی گلی،وسیم کے گھر تک۔                </v>
      </c>
    </row>
    <row r="29" spans="1:15" ht="23.1" customHeight="1">
      <c r="A29" s="168">
        <v>4</v>
      </c>
      <c r="B29" s="352" t="s">
        <v>825</v>
      </c>
      <c r="C29" s="215" t="s">
        <v>868</v>
      </c>
      <c r="D29" s="162">
        <v>22</v>
      </c>
      <c r="E29" s="162">
        <f t="shared" si="2"/>
        <v>66</v>
      </c>
      <c r="F29" s="169">
        <v>3</v>
      </c>
      <c r="G29" s="132"/>
      <c r="H29" s="168">
        <v>4</v>
      </c>
      <c r="I29" s="537"/>
      <c r="J29" s="538"/>
      <c r="K29" s="162"/>
      <c r="L29" s="162"/>
      <c r="M29" s="169"/>
      <c r="N29" s="164"/>
      <c r="O29" s="165"/>
    </row>
    <row r="30" spans="1:15" ht="23.1" customHeight="1">
      <c r="A30" s="168">
        <v>5</v>
      </c>
      <c r="B30" s="352"/>
      <c r="C30" s="215"/>
      <c r="D30" s="162"/>
      <c r="E30" s="162"/>
      <c r="F30" s="169"/>
      <c r="G30" s="132"/>
      <c r="H30" s="168">
        <v>5</v>
      </c>
      <c r="I30" s="537"/>
      <c r="J30" s="538"/>
      <c r="K30" s="162"/>
      <c r="L30" s="162"/>
      <c r="M30" s="169"/>
    </row>
    <row r="31" spans="1:15" ht="23.1" customHeight="1">
      <c r="A31" s="168">
        <v>6</v>
      </c>
      <c r="B31" s="352"/>
      <c r="C31" s="215"/>
      <c r="D31" s="162"/>
      <c r="E31" s="162"/>
      <c r="F31" s="169"/>
      <c r="G31" s="132"/>
      <c r="H31" s="168">
        <v>6</v>
      </c>
      <c r="I31" s="537"/>
      <c r="J31" s="538"/>
      <c r="K31" s="162"/>
      <c r="L31" s="162"/>
      <c r="M31" s="169"/>
    </row>
    <row r="32" spans="1:15" ht="23.1" customHeight="1">
      <c r="A32" s="168">
        <v>7</v>
      </c>
      <c r="B32" s="352"/>
      <c r="C32" s="215"/>
      <c r="D32" s="162"/>
      <c r="E32" s="162"/>
      <c r="F32" s="169"/>
      <c r="G32" s="132"/>
      <c r="H32" s="168">
        <v>7</v>
      </c>
      <c r="I32" s="537"/>
      <c r="J32" s="538"/>
      <c r="K32" s="162"/>
      <c r="L32" s="162"/>
      <c r="M32" s="169"/>
    </row>
    <row r="33" spans="1:13" ht="23.1" customHeight="1">
      <c r="A33" s="168">
        <v>8</v>
      </c>
      <c r="B33" s="352"/>
      <c r="C33" s="215"/>
      <c r="D33" s="162"/>
      <c r="E33" s="162"/>
      <c r="F33" s="169"/>
      <c r="G33" s="132"/>
      <c r="H33" s="168">
        <v>8</v>
      </c>
      <c r="I33" s="537"/>
      <c r="J33" s="538"/>
      <c r="K33" s="162"/>
      <c r="L33" s="162"/>
      <c r="M33" s="169"/>
    </row>
    <row r="34" spans="1:13" ht="23.1" customHeight="1">
      <c r="A34" s="168">
        <v>9</v>
      </c>
      <c r="B34" s="215"/>
      <c r="C34" s="215"/>
      <c r="D34" s="162"/>
      <c r="E34" s="162"/>
      <c r="F34" s="169"/>
      <c r="G34" s="132"/>
      <c r="H34" s="168">
        <v>9</v>
      </c>
      <c r="I34" s="537"/>
      <c r="J34" s="538"/>
      <c r="K34" s="162"/>
      <c r="L34" s="162"/>
      <c r="M34" s="169"/>
    </row>
    <row r="35" spans="1:13" ht="23.1" customHeight="1">
      <c r="A35" s="168">
        <v>10</v>
      </c>
      <c r="B35" s="215"/>
      <c r="C35" s="215"/>
      <c r="D35" s="162"/>
      <c r="E35" s="162"/>
      <c r="F35" s="169"/>
      <c r="G35" s="132"/>
      <c r="H35" s="168">
        <v>10</v>
      </c>
      <c r="I35" s="537"/>
      <c r="J35" s="538"/>
      <c r="K35" s="162"/>
      <c r="L35" s="162"/>
      <c r="M35" s="169"/>
    </row>
    <row r="36" spans="1:13" ht="23.1" customHeight="1">
      <c r="A36" s="168">
        <v>11</v>
      </c>
      <c r="B36" s="215"/>
      <c r="C36" s="215"/>
      <c r="D36" s="162"/>
      <c r="E36" s="162"/>
      <c r="F36" s="169"/>
      <c r="G36" s="132"/>
      <c r="H36" s="168">
        <v>11</v>
      </c>
      <c r="I36" s="537"/>
      <c r="J36" s="538"/>
      <c r="K36" s="162"/>
      <c r="L36" s="162"/>
      <c r="M36" s="169"/>
    </row>
    <row r="37" spans="1:13" ht="23.1" customHeight="1">
      <c r="A37" s="168">
        <v>12</v>
      </c>
      <c r="B37" s="537"/>
      <c r="C37" s="215"/>
      <c r="D37" s="162"/>
      <c r="E37" s="162"/>
      <c r="F37" s="169"/>
      <c r="G37" s="132"/>
      <c r="H37" s="168">
        <v>12</v>
      </c>
      <c r="I37" s="537"/>
      <c r="J37" s="538"/>
      <c r="K37" s="162"/>
      <c r="L37" s="162"/>
      <c r="M37" s="169"/>
    </row>
    <row r="38" spans="1:13" ht="23.1" customHeight="1">
      <c r="A38" s="168">
        <v>13</v>
      </c>
      <c r="B38" s="537"/>
      <c r="C38" s="537"/>
      <c r="D38" s="162"/>
      <c r="E38" s="162"/>
      <c r="F38" s="169"/>
      <c r="G38" s="132"/>
      <c r="H38" s="168">
        <v>13</v>
      </c>
      <c r="I38" s="537"/>
      <c r="J38" s="538"/>
      <c r="K38" s="162"/>
      <c r="L38" s="162"/>
      <c r="M38" s="169"/>
    </row>
    <row r="39" spans="1:13" ht="23.1" customHeight="1">
      <c r="A39" s="168">
        <v>14</v>
      </c>
      <c r="B39" s="537"/>
      <c r="C39" s="537"/>
      <c r="D39" s="162"/>
      <c r="E39" s="162"/>
      <c r="F39" s="169"/>
      <c r="G39" s="132"/>
      <c r="H39" s="168">
        <v>14</v>
      </c>
      <c r="I39" s="537"/>
      <c r="J39" s="538"/>
      <c r="K39" s="162"/>
      <c r="L39" s="162"/>
      <c r="M39" s="169"/>
    </row>
    <row r="40" spans="1:13" ht="23.1" customHeight="1">
      <c r="A40" s="168">
        <v>15</v>
      </c>
      <c r="B40" s="537"/>
      <c r="C40" s="537"/>
      <c r="D40" s="162"/>
      <c r="E40" s="162"/>
      <c r="F40" s="169"/>
      <c r="G40" s="132"/>
      <c r="H40" s="168">
        <v>15</v>
      </c>
      <c r="I40" s="537"/>
      <c r="J40" s="538"/>
      <c r="K40" s="162"/>
      <c r="L40" s="162"/>
      <c r="M40" s="169"/>
    </row>
    <row r="41" spans="1:13" ht="23.1" customHeight="1">
      <c r="A41" s="168">
        <v>16</v>
      </c>
      <c r="B41" s="537"/>
      <c r="C41" s="537"/>
      <c r="D41" s="162"/>
      <c r="E41" s="162"/>
      <c r="F41" s="169"/>
      <c r="G41" s="132"/>
      <c r="H41" s="168">
        <v>16</v>
      </c>
      <c r="I41" s="537"/>
      <c r="J41" s="538"/>
      <c r="K41" s="162"/>
      <c r="L41" s="162"/>
      <c r="M41" s="169"/>
    </row>
    <row r="42" spans="1:13" ht="23.1" customHeight="1">
      <c r="A42" s="168">
        <v>17</v>
      </c>
      <c r="B42" s="537"/>
      <c r="C42" s="537"/>
      <c r="D42" s="162"/>
      <c r="E42" s="162"/>
      <c r="F42" s="169"/>
      <c r="G42" s="132"/>
      <c r="H42" s="168">
        <v>17</v>
      </c>
      <c r="I42" s="537"/>
      <c r="J42" s="538"/>
      <c r="K42" s="162"/>
      <c r="L42" s="162"/>
      <c r="M42" s="169"/>
    </row>
    <row r="43" spans="1:13" ht="23.1" customHeight="1">
      <c r="A43" s="168">
        <v>18</v>
      </c>
      <c r="B43" s="537"/>
      <c r="C43" s="537"/>
      <c r="D43" s="162"/>
      <c r="E43" s="162"/>
      <c r="F43" s="169"/>
      <c r="G43" s="132"/>
      <c r="H43" s="168">
        <v>18</v>
      </c>
      <c r="I43" s="537"/>
      <c r="J43" s="538"/>
      <c r="K43" s="162"/>
      <c r="L43" s="162"/>
      <c r="M43" s="169"/>
    </row>
    <row r="44" spans="1:13" ht="23.1" customHeight="1">
      <c r="A44" s="168">
        <v>19</v>
      </c>
      <c r="B44" s="537"/>
      <c r="C44" s="537"/>
      <c r="D44" s="162"/>
      <c r="E44" s="162"/>
      <c r="F44" s="169"/>
      <c r="G44" s="132"/>
      <c r="H44" s="168">
        <v>19</v>
      </c>
      <c r="I44" s="537"/>
      <c r="J44" s="538"/>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72</v>
      </c>
      <c r="E46" s="195"/>
      <c r="F46" s="196"/>
      <c r="G46" s="197"/>
      <c r="H46" s="2450" t="s">
        <v>177</v>
      </c>
      <c r="I46" s="2451"/>
      <c r="J46" s="2452"/>
      <c r="K46" s="194">
        <f>SUM(D46,D25,K25)</f>
        <v>217</v>
      </c>
      <c r="L46" s="195"/>
      <c r="M46" s="196"/>
    </row>
  </sheetData>
  <mergeCells count="6">
    <mergeCell ref="A1:M1"/>
    <mergeCell ref="K2:M2"/>
    <mergeCell ref="A25:C25"/>
    <mergeCell ref="H25:J25"/>
    <mergeCell ref="A46:C46"/>
    <mergeCell ref="H46:J46"/>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44.xml><?xml version="1.0" encoding="utf-8"?>
<worksheet xmlns="http://schemas.openxmlformats.org/spreadsheetml/2006/main" xmlns:r="http://schemas.openxmlformats.org/officeDocument/2006/relationships">
  <dimension ref="A1:O46"/>
  <sheetViews>
    <sheetView topLeftCell="A32" zoomScale="120" zoomScaleNormal="120" workbookViewId="0">
      <selection activeCell="D31" sqref="D31"/>
    </sheetView>
  </sheetViews>
  <sheetFormatPr defaultRowHeight="15"/>
  <cols>
    <col min="1" max="1" width="4.7109375" style="541" customWidth="1"/>
    <col min="2" max="2" width="12.5703125" style="541" customWidth="1"/>
    <col min="3" max="3" width="26.7109375" style="132" customWidth="1"/>
    <col min="4" max="4" width="7.42578125" style="541" customWidth="1"/>
    <col min="5" max="5" width="7.7109375" style="541" customWidth="1"/>
    <col min="6" max="6" width="6.7109375" style="541" customWidth="1"/>
    <col min="7" max="7" width="2.7109375" style="541" customWidth="1"/>
    <col min="8" max="8" width="4.7109375" style="541" customWidth="1"/>
    <col min="9" max="9" width="12.5703125" style="541" customWidth="1"/>
    <col min="10" max="10" width="26.7109375" style="132" customWidth="1"/>
    <col min="11" max="11" width="5.85546875" style="541" customWidth="1"/>
    <col min="12" max="12" width="6" style="541" customWidth="1"/>
    <col min="13" max="13" width="4.7109375" style="541" customWidth="1"/>
    <col min="14" max="14" width="9.140625" style="541"/>
    <col min="15" max="15" width="59.42578125" style="541" customWidth="1"/>
    <col min="16" max="16384" width="9.140625" style="54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ht="15.75" thickBot="1">
      <c r="A3" s="187" t="s">
        <v>195</v>
      </c>
      <c r="B3" s="188"/>
      <c r="C3" s="184" t="str">
        <f>'Team Hamlet 51'!C3</f>
        <v>Muhammad Zain</v>
      </c>
      <c r="D3" s="189" t="s">
        <v>163</v>
      </c>
      <c r="E3" s="190"/>
      <c r="F3" s="188"/>
      <c r="G3" s="188"/>
      <c r="H3" s="188"/>
      <c r="I3" s="191"/>
      <c r="J3" s="189" t="s">
        <v>164</v>
      </c>
      <c r="K3" s="188" t="str">
        <f>'Team 65 Hamlet'!K3</f>
        <v>Junaid</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352" t="s">
        <v>825</v>
      </c>
      <c r="C5" s="215" t="s">
        <v>869</v>
      </c>
      <c r="D5" s="217">
        <v>10</v>
      </c>
      <c r="E5" s="217">
        <v>67</v>
      </c>
      <c r="F5" s="217">
        <v>1</v>
      </c>
      <c r="G5" s="218"/>
      <c r="H5" s="219">
        <v>1</v>
      </c>
      <c r="I5" s="352" t="s">
        <v>825</v>
      </c>
      <c r="J5" s="215" t="s">
        <v>877</v>
      </c>
      <c r="K5" s="217">
        <v>9</v>
      </c>
      <c r="L5" s="217">
        <v>67</v>
      </c>
      <c r="M5" s="217">
        <v>2</v>
      </c>
      <c r="N5" s="163"/>
    </row>
    <row r="6" spans="1:15" ht="23.1" customHeight="1">
      <c r="A6" s="168">
        <v>2</v>
      </c>
      <c r="B6" s="352" t="s">
        <v>825</v>
      </c>
      <c r="C6" s="215" t="s">
        <v>870</v>
      </c>
      <c r="D6" s="217">
        <v>9</v>
      </c>
      <c r="E6" s="217">
        <f>E5</f>
        <v>67</v>
      </c>
      <c r="F6" s="217">
        <v>1</v>
      </c>
      <c r="G6" s="218"/>
      <c r="H6" s="219">
        <v>2</v>
      </c>
      <c r="I6" s="352" t="s">
        <v>825</v>
      </c>
      <c r="J6" s="215" t="s">
        <v>878</v>
      </c>
      <c r="K6" s="217">
        <v>7</v>
      </c>
      <c r="L6" s="217">
        <f>L5</f>
        <v>67</v>
      </c>
      <c r="M6" s="217">
        <v>2</v>
      </c>
      <c r="N6" s="163"/>
      <c r="O6" s="541" t="s">
        <v>172</v>
      </c>
    </row>
    <row r="7" spans="1:15" ht="23.1" customHeight="1">
      <c r="A7" s="168">
        <v>3</v>
      </c>
      <c r="B7" s="352" t="s">
        <v>825</v>
      </c>
      <c r="C7" s="215" t="s">
        <v>871</v>
      </c>
      <c r="D7" s="217">
        <v>8</v>
      </c>
      <c r="E7" s="217">
        <f t="shared" ref="E7:E12" si="0">E6</f>
        <v>67</v>
      </c>
      <c r="F7" s="217">
        <v>1</v>
      </c>
      <c r="G7" s="218"/>
      <c r="H7" s="219">
        <v>3</v>
      </c>
      <c r="I7" s="352" t="s">
        <v>825</v>
      </c>
      <c r="J7" s="215" t="s">
        <v>879</v>
      </c>
      <c r="K7" s="217">
        <v>8</v>
      </c>
      <c r="L7" s="217">
        <f t="shared" ref="L7:L12" si="1">L6</f>
        <v>67</v>
      </c>
      <c r="M7" s="217">
        <v>2</v>
      </c>
      <c r="N7" s="163"/>
      <c r="O7" s="166" t="str">
        <f>CONCATENATE(C5," ",C6," ",C7," ",C8," ",C9," ",C10," ",C11," ",C12," ",C13," ",C14," ",C15," ",C16," ",C17," ",C18," ",C19," ",C20," ",C21," ",C22," ",C23," ",C24)</f>
        <v xml:space="preserve">توصیف کے گھر سے فلٹر پلانٹ کے سامنے شاہد والی گلی،  خواجہ مسعود والی گلی،   طاہر والی گلی،   خضر عباس والی گلی،   آر بلاک کے سامنے  کیو  بلاک کے گھر،  حافظ عمران والی گلی،   مرتضٰی والی گلی، روشن والی گلی، فیصل کے گھر تک۔            </v>
      </c>
    </row>
    <row r="8" spans="1:15" ht="23.1" customHeight="1">
      <c r="A8" s="168">
        <v>4</v>
      </c>
      <c r="B8" s="352" t="s">
        <v>825</v>
      </c>
      <c r="C8" s="215" t="s">
        <v>872</v>
      </c>
      <c r="D8" s="217">
        <v>7</v>
      </c>
      <c r="E8" s="217">
        <f t="shared" si="0"/>
        <v>67</v>
      </c>
      <c r="F8" s="217">
        <v>1</v>
      </c>
      <c r="G8" s="218"/>
      <c r="H8" s="219">
        <v>4</v>
      </c>
      <c r="I8" s="352" t="s">
        <v>825</v>
      </c>
      <c r="J8" s="215" t="s">
        <v>880</v>
      </c>
      <c r="K8" s="217">
        <v>9</v>
      </c>
      <c r="L8" s="217">
        <f t="shared" si="1"/>
        <v>67</v>
      </c>
      <c r="M8" s="217">
        <v>2</v>
      </c>
      <c r="N8" s="163"/>
      <c r="O8" s="165"/>
    </row>
    <row r="9" spans="1:15" ht="23.1" customHeight="1">
      <c r="A9" s="168">
        <v>5</v>
      </c>
      <c r="B9" s="352" t="s">
        <v>825</v>
      </c>
      <c r="C9" s="215" t="s">
        <v>873</v>
      </c>
      <c r="D9" s="217">
        <v>12</v>
      </c>
      <c r="E9" s="217">
        <f t="shared" si="0"/>
        <v>67</v>
      </c>
      <c r="F9" s="217">
        <v>1</v>
      </c>
      <c r="G9" s="218"/>
      <c r="H9" s="219">
        <v>5</v>
      </c>
      <c r="I9" s="352" t="s">
        <v>825</v>
      </c>
      <c r="J9" s="215" t="s">
        <v>881</v>
      </c>
      <c r="K9" s="217">
        <v>11</v>
      </c>
      <c r="L9" s="217">
        <f t="shared" si="1"/>
        <v>67</v>
      </c>
      <c r="M9" s="217">
        <v>2</v>
      </c>
      <c r="N9" s="163"/>
      <c r="O9" s="541" t="s">
        <v>175</v>
      </c>
    </row>
    <row r="10" spans="1:15" ht="23.1" customHeight="1">
      <c r="A10" s="168">
        <v>6</v>
      </c>
      <c r="B10" s="352" t="s">
        <v>825</v>
      </c>
      <c r="C10" s="215" t="s">
        <v>874</v>
      </c>
      <c r="D10" s="217">
        <v>13</v>
      </c>
      <c r="E10" s="217">
        <f t="shared" si="0"/>
        <v>67</v>
      </c>
      <c r="F10" s="217">
        <v>1</v>
      </c>
      <c r="G10" s="218"/>
      <c r="H10" s="219">
        <v>6</v>
      </c>
      <c r="I10" s="352" t="s">
        <v>825</v>
      </c>
      <c r="J10" s="215" t="s">
        <v>882</v>
      </c>
      <c r="K10" s="217">
        <v>10</v>
      </c>
      <c r="L10" s="217">
        <f t="shared" si="1"/>
        <v>67</v>
      </c>
      <c r="M10" s="217">
        <v>2</v>
      </c>
      <c r="N10" s="163"/>
      <c r="O10" s="166" t="str">
        <f>CONCATENATE(J5," ",J6," ",J7," ",J8," ",J9," ",J10," ",J11," ",J12," ",J13," ",J14," ",J15," ",J16," ",J17," ",J18," ",J19," ",J20," ",J21," ",J22," ",J23," ",J24)</f>
        <v xml:space="preserve">خاور والی گلی،  ا R بلاک کے سامنے Q والے گھر،  خ  Q788والی گلی، بزدار ہاؤس والی گلی،  گرڈ اسٹیشن والے گھر،   ندیم والی گلی،  گوشہ عطا والے گھر  اقبال انجم والی گلی۔            </v>
      </c>
    </row>
    <row r="11" spans="1:15" ht="23.1" customHeight="1">
      <c r="A11" s="168">
        <v>7</v>
      </c>
      <c r="B11" s="352" t="s">
        <v>825</v>
      </c>
      <c r="C11" s="215" t="s">
        <v>875</v>
      </c>
      <c r="D11" s="217">
        <v>6</v>
      </c>
      <c r="E11" s="217">
        <f t="shared" si="0"/>
        <v>67</v>
      </c>
      <c r="F11" s="217">
        <v>1</v>
      </c>
      <c r="G11" s="218"/>
      <c r="H11" s="219">
        <v>7</v>
      </c>
      <c r="I11" s="352" t="s">
        <v>825</v>
      </c>
      <c r="J11" s="215" t="s">
        <v>883</v>
      </c>
      <c r="K11" s="217">
        <v>7</v>
      </c>
      <c r="L11" s="217">
        <f t="shared" si="1"/>
        <v>67</v>
      </c>
      <c r="M11" s="217">
        <v>2</v>
      </c>
      <c r="N11" s="163"/>
      <c r="O11" s="165"/>
    </row>
    <row r="12" spans="1:15" ht="23.1" customHeight="1">
      <c r="A12" s="168">
        <v>8</v>
      </c>
      <c r="B12" s="352" t="s">
        <v>825</v>
      </c>
      <c r="C12" s="215" t="s">
        <v>876</v>
      </c>
      <c r="D12" s="217">
        <v>8</v>
      </c>
      <c r="E12" s="217">
        <f t="shared" si="0"/>
        <v>67</v>
      </c>
      <c r="F12" s="217">
        <v>1</v>
      </c>
      <c r="G12" s="218"/>
      <c r="H12" s="219">
        <v>8</v>
      </c>
      <c r="I12" s="352" t="s">
        <v>825</v>
      </c>
      <c r="J12" s="215" t="s">
        <v>884</v>
      </c>
      <c r="K12" s="217">
        <v>8</v>
      </c>
      <c r="L12" s="217">
        <f t="shared" si="1"/>
        <v>67</v>
      </c>
      <c r="M12" s="217">
        <v>2</v>
      </c>
      <c r="N12" s="163"/>
      <c r="O12" s="165"/>
    </row>
    <row r="13" spans="1:15" ht="23.1" customHeight="1">
      <c r="A13" s="168">
        <v>9</v>
      </c>
      <c r="B13" s="352"/>
      <c r="C13" s="215"/>
      <c r="D13" s="217"/>
      <c r="E13" s="217"/>
      <c r="F13" s="217"/>
      <c r="G13" s="218"/>
      <c r="H13" s="219">
        <v>9</v>
      </c>
      <c r="I13" s="352"/>
      <c r="J13" s="215"/>
      <c r="K13" s="217"/>
      <c r="L13" s="217"/>
      <c r="M13" s="217"/>
      <c r="N13" s="163"/>
    </row>
    <row r="14" spans="1:15" ht="23.1" customHeight="1">
      <c r="A14" s="168">
        <v>10</v>
      </c>
      <c r="B14" s="352"/>
      <c r="C14" s="215"/>
      <c r="D14" s="217"/>
      <c r="E14" s="217"/>
      <c r="F14" s="217"/>
      <c r="G14" s="218"/>
      <c r="H14" s="219">
        <v>10</v>
      </c>
      <c r="I14" s="352"/>
      <c r="J14" s="215"/>
      <c r="K14" s="217"/>
      <c r="L14" s="217"/>
      <c r="M14" s="217"/>
      <c r="N14" s="163"/>
    </row>
    <row r="15" spans="1:15" ht="23.1" customHeight="1">
      <c r="A15" s="168">
        <v>11</v>
      </c>
      <c r="B15" s="537"/>
      <c r="C15" s="215"/>
      <c r="D15" s="162"/>
      <c r="E15" s="162"/>
      <c r="F15" s="169"/>
      <c r="G15" s="132"/>
      <c r="H15" s="168">
        <v>11</v>
      </c>
      <c r="I15" s="215"/>
      <c r="J15" s="215"/>
      <c r="K15" s="162"/>
      <c r="L15" s="162"/>
      <c r="M15" s="169"/>
      <c r="N15" s="163"/>
    </row>
    <row r="16" spans="1:15" ht="23.1" customHeight="1">
      <c r="A16" s="168">
        <v>12</v>
      </c>
      <c r="B16" s="537"/>
      <c r="C16" s="215"/>
      <c r="D16" s="162"/>
      <c r="E16" s="162"/>
      <c r="F16" s="169"/>
      <c r="G16" s="132"/>
      <c r="H16" s="168">
        <v>12</v>
      </c>
      <c r="I16" s="537"/>
      <c r="J16" s="538"/>
      <c r="K16" s="162"/>
      <c r="L16" s="162"/>
      <c r="M16" s="169"/>
      <c r="N16" s="163"/>
    </row>
    <row r="17" spans="1:15" ht="23.1" customHeight="1">
      <c r="A17" s="168">
        <v>13</v>
      </c>
      <c r="B17" s="537"/>
      <c r="C17" s="538"/>
      <c r="D17" s="162"/>
      <c r="E17" s="162"/>
      <c r="F17" s="169"/>
      <c r="G17" s="132"/>
      <c r="H17" s="168">
        <v>13</v>
      </c>
      <c r="I17" s="537"/>
      <c r="J17" s="538"/>
      <c r="K17" s="162"/>
      <c r="L17" s="162"/>
      <c r="M17" s="169"/>
      <c r="N17" s="163"/>
    </row>
    <row r="18" spans="1:15" ht="23.1" customHeight="1">
      <c r="A18" s="168">
        <v>14</v>
      </c>
      <c r="B18" s="537"/>
      <c r="C18" s="538"/>
      <c r="D18" s="162"/>
      <c r="E18" s="162"/>
      <c r="F18" s="169"/>
      <c r="G18" s="132"/>
      <c r="H18" s="168">
        <v>14</v>
      </c>
      <c r="I18" s="537"/>
      <c r="J18" s="538"/>
      <c r="K18" s="162"/>
      <c r="L18" s="162"/>
      <c r="M18" s="169"/>
      <c r="N18" s="163"/>
    </row>
    <row r="19" spans="1:15" ht="23.1" customHeight="1">
      <c r="A19" s="168">
        <v>15</v>
      </c>
      <c r="B19" s="537"/>
      <c r="C19" s="538"/>
      <c r="D19" s="162"/>
      <c r="E19" s="162"/>
      <c r="F19" s="169"/>
      <c r="G19" s="132"/>
      <c r="H19" s="168">
        <v>15</v>
      </c>
      <c r="I19" s="537"/>
      <c r="J19" s="538"/>
      <c r="K19" s="162"/>
      <c r="L19" s="162"/>
      <c r="M19" s="169"/>
      <c r="N19" s="163"/>
    </row>
    <row r="20" spans="1:15" ht="23.1" customHeight="1">
      <c r="A20" s="168">
        <v>16</v>
      </c>
      <c r="B20" s="537"/>
      <c r="C20" s="538"/>
      <c r="D20" s="162"/>
      <c r="E20" s="162"/>
      <c r="F20" s="169"/>
      <c r="G20" s="132"/>
      <c r="H20" s="168">
        <v>16</v>
      </c>
      <c r="I20" s="537"/>
      <c r="J20" s="538"/>
      <c r="K20" s="162"/>
      <c r="L20" s="162"/>
      <c r="M20" s="169"/>
      <c r="N20" s="163"/>
    </row>
    <row r="21" spans="1:15" ht="23.1" customHeight="1">
      <c r="A21" s="168">
        <v>17</v>
      </c>
      <c r="B21" s="537"/>
      <c r="C21" s="538"/>
      <c r="D21" s="162"/>
      <c r="E21" s="162"/>
      <c r="F21" s="169"/>
      <c r="G21" s="132"/>
      <c r="H21" s="168">
        <v>17</v>
      </c>
      <c r="I21" s="537"/>
      <c r="J21" s="538"/>
      <c r="K21" s="162"/>
      <c r="L21" s="162"/>
      <c r="M21" s="169"/>
      <c r="N21" s="163"/>
    </row>
    <row r="22" spans="1:15" ht="23.1" customHeight="1">
      <c r="A22" s="168">
        <v>18</v>
      </c>
      <c r="B22" s="537"/>
      <c r="C22" s="538"/>
      <c r="D22" s="162"/>
      <c r="E22" s="162"/>
      <c r="F22" s="169"/>
      <c r="G22" s="132"/>
      <c r="H22" s="168">
        <v>18</v>
      </c>
      <c r="I22" s="537"/>
      <c r="J22" s="538"/>
      <c r="K22" s="162"/>
      <c r="L22" s="162"/>
      <c r="M22" s="169"/>
      <c r="N22" s="163"/>
    </row>
    <row r="23" spans="1:15" ht="23.1" customHeight="1">
      <c r="A23" s="168">
        <v>19</v>
      </c>
      <c r="B23" s="537"/>
      <c r="C23" s="538"/>
      <c r="D23" s="162"/>
      <c r="E23" s="162"/>
      <c r="F23" s="169"/>
      <c r="G23" s="132"/>
      <c r="H23" s="168">
        <v>19</v>
      </c>
      <c r="I23" s="537"/>
      <c r="J23" s="538"/>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73</v>
      </c>
      <c r="E25" s="198"/>
      <c r="F25" s="199"/>
      <c r="G25" s="132"/>
      <c r="H25" s="2450" t="s">
        <v>176</v>
      </c>
      <c r="I25" s="2451"/>
      <c r="J25" s="2452"/>
      <c r="K25" s="193">
        <f>SUM(K5:K24)</f>
        <v>69</v>
      </c>
      <c r="L25" s="198"/>
      <c r="M25" s="199"/>
      <c r="N25" s="163"/>
    </row>
    <row r="26" spans="1:15" ht="23.1" customHeight="1">
      <c r="A26" s="174">
        <v>1</v>
      </c>
      <c r="B26" s="352" t="s">
        <v>825</v>
      </c>
      <c r="C26" s="215" t="s">
        <v>885</v>
      </c>
      <c r="D26" s="177">
        <v>15</v>
      </c>
      <c r="E26" s="177">
        <v>67</v>
      </c>
      <c r="F26" s="178">
        <v>3</v>
      </c>
      <c r="G26" s="132"/>
      <c r="H26" s="174">
        <v>1</v>
      </c>
      <c r="I26" s="539"/>
      <c r="J26" s="176"/>
      <c r="K26" s="177"/>
      <c r="L26" s="177"/>
      <c r="M26" s="178"/>
      <c r="N26" s="164"/>
    </row>
    <row r="27" spans="1:15" ht="23.1" customHeight="1">
      <c r="A27" s="168">
        <v>2</v>
      </c>
      <c r="B27" s="352" t="s">
        <v>825</v>
      </c>
      <c r="C27" s="215" t="s">
        <v>886</v>
      </c>
      <c r="D27" s="162">
        <v>9</v>
      </c>
      <c r="E27" s="162">
        <f t="shared" ref="E27:E30" si="2">E26</f>
        <v>67</v>
      </c>
      <c r="F27" s="169">
        <v>3</v>
      </c>
      <c r="G27" s="132"/>
      <c r="H27" s="168">
        <v>2</v>
      </c>
      <c r="I27" s="537"/>
      <c r="J27" s="538"/>
      <c r="K27" s="162"/>
      <c r="L27" s="162"/>
      <c r="M27" s="169"/>
      <c r="N27" s="164"/>
      <c r="O27" s="164" t="s">
        <v>174</v>
      </c>
    </row>
    <row r="28" spans="1:15" ht="23.1" customHeight="1">
      <c r="A28" s="168">
        <v>3</v>
      </c>
      <c r="B28" s="352" t="s">
        <v>825</v>
      </c>
      <c r="C28" s="215" t="s">
        <v>887</v>
      </c>
      <c r="D28" s="162">
        <v>12</v>
      </c>
      <c r="E28" s="162">
        <f t="shared" si="2"/>
        <v>67</v>
      </c>
      <c r="F28" s="169">
        <v>3</v>
      </c>
      <c r="G28" s="132"/>
      <c r="H28" s="168">
        <v>3</v>
      </c>
      <c r="I28" s="537"/>
      <c r="J28" s="538"/>
      <c r="K28" s="162"/>
      <c r="L28" s="162"/>
      <c r="M28" s="169"/>
      <c r="N28" s="164"/>
      <c r="O28" s="166" t="str">
        <f>CONCATENATE(C26," ",C27," ",C28," ",C29," ",C30," ",C31," ",C32," ",C33," ",C34," ",C35," ",C36," ",C37," ",C38," ",C39," ",C40," ",C41," ",C42," ",C43," ",C44," ",C45)</f>
        <v xml:space="preserve">ندیم جوئیہ والی گلی،  وقاص والی گلی،  چوہدری منصور والی گلی، حاجی مکی والی گلی،  راشد والی گلی۔               </v>
      </c>
    </row>
    <row r="29" spans="1:15" ht="23.1" customHeight="1">
      <c r="A29" s="168">
        <v>4</v>
      </c>
      <c r="B29" s="352" t="s">
        <v>825</v>
      </c>
      <c r="C29" s="215" t="s">
        <v>888</v>
      </c>
      <c r="D29" s="162">
        <v>17</v>
      </c>
      <c r="E29" s="162">
        <f t="shared" si="2"/>
        <v>67</v>
      </c>
      <c r="F29" s="169">
        <v>3</v>
      </c>
      <c r="G29" s="132"/>
      <c r="H29" s="168">
        <v>4</v>
      </c>
      <c r="I29" s="537"/>
      <c r="J29" s="538"/>
      <c r="K29" s="162"/>
      <c r="L29" s="162"/>
      <c r="M29" s="169"/>
      <c r="N29" s="164"/>
      <c r="O29" s="165"/>
    </row>
    <row r="30" spans="1:15" ht="23.1" customHeight="1">
      <c r="A30" s="168">
        <v>5</v>
      </c>
      <c r="B30" s="352" t="s">
        <v>825</v>
      </c>
      <c r="C30" s="215" t="s">
        <v>889</v>
      </c>
      <c r="D30" s="162">
        <v>9</v>
      </c>
      <c r="E30" s="162">
        <f t="shared" si="2"/>
        <v>67</v>
      </c>
      <c r="F30" s="169">
        <v>3</v>
      </c>
      <c r="G30" s="132"/>
      <c r="H30" s="168">
        <v>5</v>
      </c>
      <c r="I30" s="537"/>
      <c r="J30" s="538"/>
      <c r="K30" s="162"/>
      <c r="L30" s="162"/>
      <c r="M30" s="169"/>
    </row>
    <row r="31" spans="1:15" ht="23.1" customHeight="1">
      <c r="A31" s="168">
        <v>6</v>
      </c>
      <c r="B31" s="352"/>
      <c r="C31" s="215"/>
      <c r="D31" s="162"/>
      <c r="E31" s="162"/>
      <c r="F31" s="169"/>
      <c r="G31" s="132"/>
      <c r="H31" s="168">
        <v>6</v>
      </c>
      <c r="I31" s="537"/>
      <c r="J31" s="538"/>
      <c r="K31" s="162"/>
      <c r="L31" s="162"/>
      <c r="M31" s="169"/>
    </row>
    <row r="32" spans="1:15" ht="23.1" customHeight="1">
      <c r="A32" s="168">
        <v>7</v>
      </c>
      <c r="B32" s="352"/>
      <c r="C32" s="215"/>
      <c r="D32" s="162"/>
      <c r="E32" s="162"/>
      <c r="F32" s="169"/>
      <c r="G32" s="132"/>
      <c r="H32" s="168">
        <v>7</v>
      </c>
      <c r="I32" s="537"/>
      <c r="J32" s="538"/>
      <c r="K32" s="162"/>
      <c r="L32" s="162"/>
      <c r="M32" s="169"/>
    </row>
    <row r="33" spans="1:13" ht="23.1" customHeight="1">
      <c r="A33" s="168">
        <v>8</v>
      </c>
      <c r="B33" s="352"/>
      <c r="C33" s="215"/>
      <c r="D33" s="162"/>
      <c r="E33" s="162"/>
      <c r="F33" s="169"/>
      <c r="G33" s="132"/>
      <c r="H33" s="168">
        <v>8</v>
      </c>
      <c r="I33" s="537"/>
      <c r="J33" s="538"/>
      <c r="K33" s="162"/>
      <c r="L33" s="162"/>
      <c r="M33" s="169"/>
    </row>
    <row r="34" spans="1:13" ht="23.1" customHeight="1">
      <c r="A34" s="168">
        <v>9</v>
      </c>
      <c r="B34" s="215"/>
      <c r="C34" s="215"/>
      <c r="D34" s="162"/>
      <c r="E34" s="162"/>
      <c r="F34" s="169"/>
      <c r="G34" s="132"/>
      <c r="H34" s="168">
        <v>9</v>
      </c>
      <c r="I34" s="537"/>
      <c r="J34" s="538"/>
      <c r="K34" s="162"/>
      <c r="L34" s="162"/>
      <c r="M34" s="169"/>
    </row>
    <row r="35" spans="1:13" ht="23.1" customHeight="1">
      <c r="A35" s="168">
        <v>10</v>
      </c>
      <c r="B35" s="215"/>
      <c r="C35" s="215"/>
      <c r="D35" s="162"/>
      <c r="E35" s="162"/>
      <c r="F35" s="169"/>
      <c r="G35" s="132"/>
      <c r="H35" s="168">
        <v>10</v>
      </c>
      <c r="I35" s="537"/>
      <c r="J35" s="538"/>
      <c r="K35" s="162"/>
      <c r="L35" s="162"/>
      <c r="M35" s="169"/>
    </row>
    <row r="36" spans="1:13" ht="23.1" customHeight="1">
      <c r="A36" s="168">
        <v>11</v>
      </c>
      <c r="B36" s="215"/>
      <c r="C36" s="215"/>
      <c r="D36" s="162"/>
      <c r="E36" s="162"/>
      <c r="F36" s="169"/>
      <c r="G36" s="132"/>
      <c r="H36" s="168">
        <v>11</v>
      </c>
      <c r="I36" s="537"/>
      <c r="J36" s="538"/>
      <c r="K36" s="162"/>
      <c r="L36" s="162"/>
      <c r="M36" s="169"/>
    </row>
    <row r="37" spans="1:13" ht="23.1" customHeight="1">
      <c r="A37" s="168">
        <v>12</v>
      </c>
      <c r="B37" s="537"/>
      <c r="C37" s="215"/>
      <c r="D37" s="162"/>
      <c r="E37" s="162"/>
      <c r="F37" s="169"/>
      <c r="G37" s="132"/>
      <c r="H37" s="168">
        <v>12</v>
      </c>
      <c r="I37" s="537"/>
      <c r="J37" s="538"/>
      <c r="K37" s="162"/>
      <c r="L37" s="162"/>
      <c r="M37" s="169"/>
    </row>
    <row r="38" spans="1:13" ht="23.1" customHeight="1">
      <c r="A38" s="168">
        <v>13</v>
      </c>
      <c r="B38" s="537"/>
      <c r="C38" s="537"/>
      <c r="D38" s="162"/>
      <c r="E38" s="162"/>
      <c r="F38" s="169"/>
      <c r="G38" s="132"/>
      <c r="H38" s="168">
        <v>13</v>
      </c>
      <c r="I38" s="537"/>
      <c r="J38" s="538"/>
      <c r="K38" s="162"/>
      <c r="L38" s="162"/>
      <c r="M38" s="169"/>
    </row>
    <row r="39" spans="1:13" ht="23.1" customHeight="1">
      <c r="A39" s="168">
        <v>14</v>
      </c>
      <c r="B39" s="537"/>
      <c r="C39" s="537"/>
      <c r="D39" s="162"/>
      <c r="E39" s="162"/>
      <c r="F39" s="169"/>
      <c r="G39" s="132"/>
      <c r="H39" s="168">
        <v>14</v>
      </c>
      <c r="I39" s="537"/>
      <c r="J39" s="538"/>
      <c r="K39" s="162"/>
      <c r="L39" s="162"/>
      <c r="M39" s="169"/>
    </row>
    <row r="40" spans="1:13" ht="23.1" customHeight="1">
      <c r="A40" s="168">
        <v>15</v>
      </c>
      <c r="B40" s="537"/>
      <c r="C40" s="537"/>
      <c r="D40" s="162"/>
      <c r="E40" s="162"/>
      <c r="F40" s="169"/>
      <c r="G40" s="132"/>
      <c r="H40" s="168">
        <v>15</v>
      </c>
      <c r="I40" s="537"/>
      <c r="J40" s="538"/>
      <c r="K40" s="162"/>
      <c r="L40" s="162"/>
      <c r="M40" s="169"/>
    </row>
    <row r="41" spans="1:13" ht="23.1" customHeight="1">
      <c r="A41" s="168">
        <v>16</v>
      </c>
      <c r="B41" s="537"/>
      <c r="C41" s="537"/>
      <c r="D41" s="162"/>
      <c r="E41" s="162"/>
      <c r="F41" s="169"/>
      <c r="G41" s="132"/>
      <c r="H41" s="168">
        <v>16</v>
      </c>
      <c r="I41" s="537"/>
      <c r="J41" s="538"/>
      <c r="K41" s="162"/>
      <c r="L41" s="162"/>
      <c r="M41" s="169"/>
    </row>
    <row r="42" spans="1:13" ht="23.1" customHeight="1">
      <c r="A42" s="168">
        <v>17</v>
      </c>
      <c r="B42" s="537"/>
      <c r="C42" s="537"/>
      <c r="D42" s="162"/>
      <c r="E42" s="162"/>
      <c r="F42" s="169"/>
      <c r="G42" s="132"/>
      <c r="H42" s="168">
        <v>17</v>
      </c>
      <c r="I42" s="537"/>
      <c r="J42" s="538"/>
      <c r="K42" s="162"/>
      <c r="L42" s="162"/>
      <c r="M42" s="169"/>
    </row>
    <row r="43" spans="1:13" ht="23.1" customHeight="1">
      <c r="A43" s="168">
        <v>18</v>
      </c>
      <c r="B43" s="537"/>
      <c r="C43" s="537"/>
      <c r="D43" s="162"/>
      <c r="E43" s="162"/>
      <c r="F43" s="169"/>
      <c r="G43" s="132"/>
      <c r="H43" s="168">
        <v>18</v>
      </c>
      <c r="I43" s="537"/>
      <c r="J43" s="538"/>
      <c r="K43" s="162"/>
      <c r="L43" s="162"/>
      <c r="M43" s="169"/>
    </row>
    <row r="44" spans="1:13" ht="23.1" customHeight="1">
      <c r="A44" s="168">
        <v>19</v>
      </c>
      <c r="B44" s="537"/>
      <c r="C44" s="537"/>
      <c r="D44" s="162"/>
      <c r="E44" s="162"/>
      <c r="F44" s="169"/>
      <c r="G44" s="132"/>
      <c r="H44" s="168">
        <v>19</v>
      </c>
      <c r="I44" s="537"/>
      <c r="J44" s="538"/>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62</v>
      </c>
      <c r="E46" s="195"/>
      <c r="F46" s="196"/>
      <c r="G46" s="197"/>
      <c r="H46" s="2450" t="s">
        <v>177</v>
      </c>
      <c r="I46" s="2451"/>
      <c r="J46" s="2452"/>
      <c r="K46" s="194">
        <f>SUM(D46,D25,K25)</f>
        <v>204</v>
      </c>
      <c r="L46" s="195"/>
      <c r="M46" s="196"/>
    </row>
  </sheetData>
  <mergeCells count="6">
    <mergeCell ref="A1:M1"/>
    <mergeCell ref="K2:M2"/>
    <mergeCell ref="A25:C25"/>
    <mergeCell ref="H25:J25"/>
    <mergeCell ref="A46:C46"/>
    <mergeCell ref="H46:J46"/>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45.xml><?xml version="1.0" encoding="utf-8"?>
<worksheet xmlns="http://schemas.openxmlformats.org/spreadsheetml/2006/main" xmlns:r="http://schemas.openxmlformats.org/officeDocument/2006/relationships">
  <dimension ref="A1:O46"/>
  <sheetViews>
    <sheetView topLeftCell="A37" zoomScale="120" zoomScaleNormal="120" workbookViewId="0">
      <selection activeCell="D29" sqref="D29"/>
    </sheetView>
  </sheetViews>
  <sheetFormatPr defaultRowHeight="15"/>
  <cols>
    <col min="1" max="1" width="4.7109375" style="541" customWidth="1"/>
    <col min="2" max="2" width="12.5703125" style="541" customWidth="1"/>
    <col min="3" max="3" width="26.7109375" style="132" customWidth="1"/>
    <col min="4" max="4" width="7.42578125" style="541" customWidth="1"/>
    <col min="5" max="5" width="7.7109375" style="541" customWidth="1"/>
    <col min="6" max="6" width="6.7109375" style="541" customWidth="1"/>
    <col min="7" max="7" width="2.7109375" style="541" customWidth="1"/>
    <col min="8" max="8" width="4.7109375" style="541" customWidth="1"/>
    <col min="9" max="9" width="12.5703125" style="541" customWidth="1"/>
    <col min="10" max="10" width="26.7109375" style="132" customWidth="1"/>
    <col min="11" max="11" width="5.85546875" style="541" customWidth="1"/>
    <col min="12" max="12" width="6" style="541" customWidth="1"/>
    <col min="13" max="13" width="4.7109375" style="541" customWidth="1"/>
    <col min="14" max="14" width="9.140625" style="541"/>
    <col min="15" max="15" width="59.42578125" style="541" customWidth="1"/>
    <col min="16" max="16384" width="9.140625" style="54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ht="15.75" thickBot="1">
      <c r="A3" s="187" t="s">
        <v>195</v>
      </c>
      <c r="B3" s="188"/>
      <c r="C3" s="184" t="str">
        <f>'Team Hamlet 51'!C3</f>
        <v>Muhammad Zain</v>
      </c>
      <c r="D3" s="189" t="s">
        <v>163</v>
      </c>
      <c r="E3" s="190"/>
      <c r="F3" s="188"/>
      <c r="G3" s="188"/>
      <c r="H3" s="188"/>
      <c r="I3" s="191"/>
      <c r="J3" s="189" t="s">
        <v>164</v>
      </c>
      <c r="K3" s="188" t="str">
        <f>'Team 65 Hamlet'!K3</f>
        <v>Junaid</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352" t="s">
        <v>825</v>
      </c>
      <c r="C5" s="215" t="s">
        <v>890</v>
      </c>
      <c r="D5" s="217">
        <v>10</v>
      </c>
      <c r="E5" s="217">
        <v>68</v>
      </c>
      <c r="F5" s="217">
        <v>1</v>
      </c>
      <c r="G5" s="218"/>
      <c r="H5" s="219">
        <v>1</v>
      </c>
      <c r="I5" s="352" t="s">
        <v>825</v>
      </c>
      <c r="J5" s="215" t="s">
        <v>897</v>
      </c>
      <c r="K5" s="217">
        <v>20</v>
      </c>
      <c r="L5" s="217">
        <v>68</v>
      </c>
      <c r="M5" s="217">
        <v>2</v>
      </c>
      <c r="N5" s="163"/>
    </row>
    <row r="6" spans="1:15" ht="23.1" customHeight="1">
      <c r="A6" s="168">
        <v>2</v>
      </c>
      <c r="B6" s="352" t="s">
        <v>825</v>
      </c>
      <c r="C6" s="215" t="s">
        <v>891</v>
      </c>
      <c r="D6" s="217">
        <v>14</v>
      </c>
      <c r="E6" s="217">
        <f>E5</f>
        <v>68</v>
      </c>
      <c r="F6" s="217">
        <v>1</v>
      </c>
      <c r="G6" s="218"/>
      <c r="H6" s="219">
        <v>2</v>
      </c>
      <c r="I6" s="352" t="s">
        <v>825</v>
      </c>
      <c r="J6" s="215" t="s">
        <v>898</v>
      </c>
      <c r="K6" s="217">
        <v>25</v>
      </c>
      <c r="L6" s="217">
        <f>L5</f>
        <v>68</v>
      </c>
      <c r="M6" s="217">
        <v>2</v>
      </c>
      <c r="N6" s="163"/>
      <c r="O6" s="541" t="s">
        <v>172</v>
      </c>
    </row>
    <row r="7" spans="1:15" ht="23.1" customHeight="1">
      <c r="A7" s="168">
        <v>3</v>
      </c>
      <c r="B7" s="352" t="s">
        <v>825</v>
      </c>
      <c r="C7" s="215" t="s">
        <v>892</v>
      </c>
      <c r="D7" s="217">
        <v>12</v>
      </c>
      <c r="E7" s="217">
        <f t="shared" ref="E7:E11" si="0">E6</f>
        <v>68</v>
      </c>
      <c r="F7" s="217">
        <v>1</v>
      </c>
      <c r="G7" s="218"/>
      <c r="H7" s="219">
        <v>3</v>
      </c>
      <c r="I7" s="352" t="s">
        <v>825</v>
      </c>
      <c r="J7" s="215" t="s">
        <v>899</v>
      </c>
      <c r="K7" s="217">
        <v>23</v>
      </c>
      <c r="L7" s="217">
        <f t="shared" ref="L7" si="1">L6</f>
        <v>68</v>
      </c>
      <c r="M7" s="217">
        <v>2</v>
      </c>
      <c r="N7" s="163"/>
      <c r="O7" s="166" t="str">
        <f>CONCATENATE(C5," ",C6," ",C7," ",C8," ",C9," ",C10," ",C11," ",C12," ",C13," ",C14," ",C15," ",C16," ",C17," ",C18," ",C19," ",C20," ",C21," ",C22," ",C23," ",C24)</f>
        <v xml:space="preserve">راؤ ندیم کے گھر سے خان والی گلی،  برٹش سکول کے گیٹ والی گلی،   منصور شاہ والی گلی،  پارک کے کوچے والے گھر،  کیو بلاک کے سامے آر بلاک والے گھر،   فاطمہ بیوٹی پارلر والی گلی،  شیخ فیضان کے گھر تک۔             </v>
      </c>
    </row>
    <row r="8" spans="1:15" ht="23.1" customHeight="1">
      <c r="A8" s="168">
        <v>4</v>
      </c>
      <c r="B8" s="352" t="s">
        <v>825</v>
      </c>
      <c r="C8" s="215" t="s">
        <v>893</v>
      </c>
      <c r="D8" s="217">
        <v>15</v>
      </c>
      <c r="E8" s="217">
        <f t="shared" si="0"/>
        <v>68</v>
      </c>
      <c r="F8" s="217">
        <v>1</v>
      </c>
      <c r="G8" s="218"/>
      <c r="H8" s="219">
        <v>4</v>
      </c>
      <c r="I8" s="352"/>
      <c r="J8" s="215"/>
      <c r="K8" s="217"/>
      <c r="L8" s="217"/>
      <c r="M8" s="217"/>
      <c r="N8" s="163"/>
      <c r="O8" s="165"/>
    </row>
    <row r="9" spans="1:15" ht="23.1" customHeight="1">
      <c r="A9" s="168">
        <v>5</v>
      </c>
      <c r="B9" s="352" t="s">
        <v>825</v>
      </c>
      <c r="C9" s="215" t="s">
        <v>894</v>
      </c>
      <c r="D9" s="217">
        <v>12</v>
      </c>
      <c r="E9" s="217">
        <f t="shared" si="0"/>
        <v>68</v>
      </c>
      <c r="F9" s="217">
        <v>1</v>
      </c>
      <c r="G9" s="218"/>
      <c r="H9" s="219">
        <v>5</v>
      </c>
      <c r="I9" s="352"/>
      <c r="J9" s="215"/>
      <c r="K9" s="217"/>
      <c r="L9" s="217"/>
      <c r="M9" s="217"/>
      <c r="N9" s="163"/>
      <c r="O9" s="541" t="s">
        <v>175</v>
      </c>
    </row>
    <row r="10" spans="1:15" ht="23.1" customHeight="1">
      <c r="A10" s="168">
        <v>6</v>
      </c>
      <c r="B10" s="352" t="s">
        <v>825</v>
      </c>
      <c r="C10" s="215" t="s">
        <v>895</v>
      </c>
      <c r="D10" s="217">
        <v>10</v>
      </c>
      <c r="E10" s="217">
        <f t="shared" si="0"/>
        <v>68</v>
      </c>
      <c r="F10" s="217">
        <v>1</v>
      </c>
      <c r="G10" s="218"/>
      <c r="H10" s="219">
        <v>6</v>
      </c>
      <c r="I10" s="352"/>
      <c r="J10" s="215"/>
      <c r="K10" s="217"/>
      <c r="L10" s="217"/>
      <c r="M10" s="217"/>
      <c r="N10" s="163"/>
      <c r="O10" s="166" t="str">
        <f>CONCATENATE(J5," ",J6," ",J7," ",J8," ",J9," ",J10," ",J11," ",J12," ",J13," ",J14," ",J15," ",J16," ",J17," ",J18," ",J19," ",J20," ",J21," ",J22," ",J23," ",J24)</f>
        <v xml:space="preserve">محمد طاہر کے گھر سے طارق والی گلی،  یٰسین والی گلی،   شیخ ہاؤس سے ولید خان کے گھر تک۔                 </v>
      </c>
    </row>
    <row r="11" spans="1:15" ht="23.1" customHeight="1">
      <c r="A11" s="168">
        <v>7</v>
      </c>
      <c r="B11" s="352" t="s">
        <v>825</v>
      </c>
      <c r="C11" s="215" t="s">
        <v>896</v>
      </c>
      <c r="D11" s="217">
        <v>1</v>
      </c>
      <c r="E11" s="217">
        <f t="shared" si="0"/>
        <v>68</v>
      </c>
      <c r="F11" s="217">
        <v>1</v>
      </c>
      <c r="G11" s="218"/>
      <c r="H11" s="219">
        <v>7</v>
      </c>
      <c r="I11" s="352"/>
      <c r="J11" s="215"/>
      <c r="K11" s="217"/>
      <c r="L11" s="217"/>
      <c r="M11" s="217"/>
      <c r="N11" s="163"/>
      <c r="O11" s="165"/>
    </row>
    <row r="12" spans="1:15" ht="23.1" customHeight="1">
      <c r="A12" s="168">
        <v>8</v>
      </c>
      <c r="B12" s="352"/>
      <c r="C12" s="215"/>
      <c r="D12" s="217"/>
      <c r="E12" s="217"/>
      <c r="F12" s="217"/>
      <c r="G12" s="218"/>
      <c r="H12" s="219">
        <v>8</v>
      </c>
      <c r="I12" s="352"/>
      <c r="J12" s="215"/>
      <c r="K12" s="217"/>
      <c r="L12" s="217"/>
      <c r="M12" s="217"/>
      <c r="N12" s="163"/>
      <c r="O12" s="165"/>
    </row>
    <row r="13" spans="1:15" ht="23.1" customHeight="1">
      <c r="A13" s="168">
        <v>9</v>
      </c>
      <c r="B13" s="352"/>
      <c r="C13" s="215"/>
      <c r="D13" s="217"/>
      <c r="E13" s="217"/>
      <c r="F13" s="217"/>
      <c r="G13" s="218"/>
      <c r="H13" s="219">
        <v>9</v>
      </c>
      <c r="I13" s="352"/>
      <c r="J13" s="215"/>
      <c r="K13" s="217"/>
      <c r="L13" s="217"/>
      <c r="M13" s="217"/>
      <c r="N13" s="163"/>
    </row>
    <row r="14" spans="1:15" ht="23.1" customHeight="1">
      <c r="A14" s="168">
        <v>10</v>
      </c>
      <c r="B14" s="352"/>
      <c r="C14" s="215"/>
      <c r="D14" s="217"/>
      <c r="E14" s="217"/>
      <c r="F14" s="217"/>
      <c r="G14" s="218"/>
      <c r="H14" s="219">
        <v>10</v>
      </c>
      <c r="I14" s="352"/>
      <c r="J14" s="215"/>
      <c r="K14" s="217"/>
      <c r="L14" s="217"/>
      <c r="M14" s="217"/>
      <c r="N14" s="163"/>
    </row>
    <row r="15" spans="1:15" ht="23.1" customHeight="1">
      <c r="A15" s="168">
        <v>11</v>
      </c>
      <c r="B15" s="537"/>
      <c r="C15" s="215"/>
      <c r="D15" s="162"/>
      <c r="E15" s="162"/>
      <c r="F15" s="169"/>
      <c r="G15" s="132"/>
      <c r="H15" s="168">
        <v>11</v>
      </c>
      <c r="I15" s="215"/>
      <c r="J15" s="215"/>
      <c r="K15" s="162"/>
      <c r="L15" s="162"/>
      <c r="M15" s="169"/>
      <c r="N15" s="163"/>
    </row>
    <row r="16" spans="1:15" ht="23.1" customHeight="1">
      <c r="A16" s="168">
        <v>12</v>
      </c>
      <c r="B16" s="537"/>
      <c r="C16" s="215"/>
      <c r="D16" s="162"/>
      <c r="E16" s="162"/>
      <c r="F16" s="169"/>
      <c r="G16" s="132"/>
      <c r="H16" s="168">
        <v>12</v>
      </c>
      <c r="I16" s="537"/>
      <c r="J16" s="538"/>
      <c r="K16" s="162"/>
      <c r="L16" s="162"/>
      <c r="M16" s="169"/>
      <c r="N16" s="163"/>
    </row>
    <row r="17" spans="1:15" ht="23.1" customHeight="1">
      <c r="A17" s="168">
        <v>13</v>
      </c>
      <c r="B17" s="537"/>
      <c r="C17" s="538"/>
      <c r="D17" s="162"/>
      <c r="E17" s="162"/>
      <c r="F17" s="169"/>
      <c r="G17" s="132"/>
      <c r="H17" s="168">
        <v>13</v>
      </c>
      <c r="I17" s="537"/>
      <c r="J17" s="538"/>
      <c r="K17" s="162"/>
      <c r="L17" s="162"/>
      <c r="M17" s="169"/>
      <c r="N17" s="163"/>
    </row>
    <row r="18" spans="1:15" ht="23.1" customHeight="1">
      <c r="A18" s="168">
        <v>14</v>
      </c>
      <c r="B18" s="537"/>
      <c r="C18" s="538"/>
      <c r="D18" s="162"/>
      <c r="E18" s="162"/>
      <c r="F18" s="169"/>
      <c r="G18" s="132"/>
      <c r="H18" s="168">
        <v>14</v>
      </c>
      <c r="I18" s="537"/>
      <c r="J18" s="538"/>
      <c r="K18" s="162"/>
      <c r="L18" s="162"/>
      <c r="M18" s="169"/>
      <c r="N18" s="163"/>
    </row>
    <row r="19" spans="1:15" ht="23.1" customHeight="1">
      <c r="A19" s="168">
        <v>15</v>
      </c>
      <c r="B19" s="537"/>
      <c r="C19" s="538"/>
      <c r="D19" s="162"/>
      <c r="E19" s="162"/>
      <c r="F19" s="169"/>
      <c r="G19" s="132"/>
      <c r="H19" s="168">
        <v>15</v>
      </c>
      <c r="I19" s="537"/>
      <c r="J19" s="538"/>
      <c r="K19" s="162"/>
      <c r="L19" s="162"/>
      <c r="M19" s="169"/>
      <c r="N19" s="163"/>
    </row>
    <row r="20" spans="1:15" ht="23.1" customHeight="1">
      <c r="A20" s="168">
        <v>16</v>
      </c>
      <c r="B20" s="537"/>
      <c r="C20" s="538"/>
      <c r="D20" s="162"/>
      <c r="E20" s="162"/>
      <c r="F20" s="169"/>
      <c r="G20" s="132"/>
      <c r="H20" s="168">
        <v>16</v>
      </c>
      <c r="I20" s="537"/>
      <c r="J20" s="538"/>
      <c r="K20" s="162"/>
      <c r="L20" s="162"/>
      <c r="M20" s="169"/>
      <c r="N20" s="163"/>
    </row>
    <row r="21" spans="1:15" ht="23.1" customHeight="1">
      <c r="A21" s="168">
        <v>17</v>
      </c>
      <c r="B21" s="537"/>
      <c r="C21" s="538"/>
      <c r="D21" s="162"/>
      <c r="E21" s="162"/>
      <c r="F21" s="169"/>
      <c r="G21" s="132"/>
      <c r="H21" s="168">
        <v>17</v>
      </c>
      <c r="I21" s="537"/>
      <c r="J21" s="538"/>
      <c r="K21" s="162"/>
      <c r="L21" s="162"/>
      <c r="M21" s="169"/>
      <c r="N21" s="163"/>
    </row>
    <row r="22" spans="1:15" ht="23.1" customHeight="1">
      <c r="A22" s="168">
        <v>18</v>
      </c>
      <c r="B22" s="537"/>
      <c r="C22" s="538"/>
      <c r="D22" s="162"/>
      <c r="E22" s="162"/>
      <c r="F22" s="169"/>
      <c r="G22" s="132"/>
      <c r="H22" s="168">
        <v>18</v>
      </c>
      <c r="I22" s="537"/>
      <c r="J22" s="538"/>
      <c r="K22" s="162"/>
      <c r="L22" s="162"/>
      <c r="M22" s="169"/>
      <c r="N22" s="163"/>
    </row>
    <row r="23" spans="1:15" ht="23.1" customHeight="1">
      <c r="A23" s="168">
        <v>19</v>
      </c>
      <c r="B23" s="537"/>
      <c r="C23" s="538"/>
      <c r="D23" s="162"/>
      <c r="E23" s="162"/>
      <c r="F23" s="169"/>
      <c r="G23" s="132"/>
      <c r="H23" s="168">
        <v>19</v>
      </c>
      <c r="I23" s="537"/>
      <c r="J23" s="538"/>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74</v>
      </c>
      <c r="E25" s="198"/>
      <c r="F25" s="199"/>
      <c r="G25" s="132"/>
      <c r="H25" s="2450" t="s">
        <v>176</v>
      </c>
      <c r="I25" s="2451"/>
      <c r="J25" s="2452"/>
      <c r="K25" s="193">
        <f>SUM(K5:K24)</f>
        <v>68</v>
      </c>
      <c r="L25" s="198"/>
      <c r="M25" s="199"/>
      <c r="N25" s="163"/>
    </row>
    <row r="26" spans="1:15" ht="23.1" customHeight="1">
      <c r="A26" s="174">
        <v>1</v>
      </c>
      <c r="B26" s="352" t="s">
        <v>825</v>
      </c>
      <c r="C26" s="215" t="s">
        <v>900</v>
      </c>
      <c r="D26" s="177">
        <v>20</v>
      </c>
      <c r="E26" s="177">
        <v>68</v>
      </c>
      <c r="F26" s="178">
        <v>3</v>
      </c>
      <c r="G26" s="132"/>
      <c r="H26" s="174">
        <v>1</v>
      </c>
      <c r="I26" s="539"/>
      <c r="J26" s="176"/>
      <c r="K26" s="177"/>
      <c r="L26" s="177"/>
      <c r="M26" s="178"/>
      <c r="N26" s="164"/>
    </row>
    <row r="27" spans="1:15" ht="23.1" customHeight="1">
      <c r="A27" s="168">
        <v>2</v>
      </c>
      <c r="B27" s="352" t="s">
        <v>825</v>
      </c>
      <c r="C27" s="215" t="s">
        <v>901</v>
      </c>
      <c r="D27" s="162">
        <v>22</v>
      </c>
      <c r="E27" s="162">
        <f t="shared" ref="E27:E28" si="2">E26</f>
        <v>68</v>
      </c>
      <c r="F27" s="169">
        <v>3</v>
      </c>
      <c r="G27" s="132"/>
      <c r="H27" s="168">
        <v>2</v>
      </c>
      <c r="I27" s="537"/>
      <c r="J27" s="538"/>
      <c r="K27" s="162"/>
      <c r="L27" s="162"/>
      <c r="M27" s="169"/>
      <c r="N27" s="164"/>
      <c r="O27" s="164" t="s">
        <v>174</v>
      </c>
    </row>
    <row r="28" spans="1:15" ht="23.1" customHeight="1">
      <c r="A28" s="168">
        <v>3</v>
      </c>
      <c r="B28" s="352" t="s">
        <v>825</v>
      </c>
      <c r="C28" s="215" t="s">
        <v>902</v>
      </c>
      <c r="D28" s="162">
        <v>19</v>
      </c>
      <c r="E28" s="162">
        <f t="shared" si="2"/>
        <v>68</v>
      </c>
      <c r="F28" s="169">
        <v>3</v>
      </c>
      <c r="G28" s="132"/>
      <c r="H28" s="168">
        <v>3</v>
      </c>
      <c r="I28" s="537"/>
      <c r="J28" s="538"/>
      <c r="K28" s="162"/>
      <c r="L28" s="162"/>
      <c r="M28" s="169"/>
      <c r="N28" s="164"/>
      <c r="O28" s="166" t="str">
        <f>CONCATENATE(C26," ",C27," ",C28," ",C29," ",C30," ",C31," ",C32," ",C33," ",C34," ",C35," ",C36," ",C37," ",C38," ",C39," ",C40," ",C41," ",C42," ",C43," ",C44," ",C45)</f>
        <v xml:space="preserve">شیخ انجم  کے گھر سے ڈاکٹر مصعود والی گلی،  خورشید ہاؤس والی گلی،  حسن رضا کے گھر تک۔                 </v>
      </c>
    </row>
    <row r="29" spans="1:15" ht="23.1" customHeight="1">
      <c r="A29" s="168">
        <v>4</v>
      </c>
      <c r="B29" s="352"/>
      <c r="C29" s="215"/>
      <c r="D29" s="162"/>
      <c r="E29" s="162"/>
      <c r="F29" s="169"/>
      <c r="G29" s="132"/>
      <c r="H29" s="168">
        <v>4</v>
      </c>
      <c r="I29" s="537"/>
      <c r="J29" s="538"/>
      <c r="K29" s="162"/>
      <c r="L29" s="162"/>
      <c r="M29" s="169"/>
      <c r="N29" s="164"/>
      <c r="O29" s="165"/>
    </row>
    <row r="30" spans="1:15" ht="23.1" customHeight="1">
      <c r="A30" s="168">
        <v>5</v>
      </c>
      <c r="B30" s="352"/>
      <c r="C30" s="215"/>
      <c r="D30" s="162"/>
      <c r="E30" s="162"/>
      <c r="F30" s="169"/>
      <c r="G30" s="132"/>
      <c r="H30" s="168">
        <v>5</v>
      </c>
      <c r="I30" s="537"/>
      <c r="J30" s="538"/>
      <c r="K30" s="162"/>
      <c r="L30" s="162"/>
      <c r="M30" s="169"/>
    </row>
    <row r="31" spans="1:15" ht="23.1" customHeight="1">
      <c r="A31" s="168">
        <v>6</v>
      </c>
      <c r="B31" s="352"/>
      <c r="C31" s="215"/>
      <c r="D31" s="162"/>
      <c r="E31" s="162"/>
      <c r="F31" s="169"/>
      <c r="G31" s="132"/>
      <c r="H31" s="168">
        <v>6</v>
      </c>
      <c r="I31" s="537"/>
      <c r="J31" s="538"/>
      <c r="K31" s="162"/>
      <c r="L31" s="162"/>
      <c r="M31" s="169"/>
    </row>
    <row r="32" spans="1:15" ht="23.1" customHeight="1">
      <c r="A32" s="168">
        <v>7</v>
      </c>
      <c r="B32" s="352"/>
      <c r="C32" s="215"/>
      <c r="D32" s="162"/>
      <c r="E32" s="162"/>
      <c r="F32" s="169"/>
      <c r="G32" s="132"/>
      <c r="H32" s="168">
        <v>7</v>
      </c>
      <c r="I32" s="537"/>
      <c r="J32" s="538"/>
      <c r="K32" s="162"/>
      <c r="L32" s="162"/>
      <c r="M32" s="169"/>
    </row>
    <row r="33" spans="1:13" ht="23.1" customHeight="1">
      <c r="A33" s="168">
        <v>8</v>
      </c>
      <c r="B33" s="352"/>
      <c r="C33" s="215"/>
      <c r="D33" s="162"/>
      <c r="E33" s="162"/>
      <c r="F33" s="169"/>
      <c r="G33" s="132"/>
      <c r="H33" s="168">
        <v>8</v>
      </c>
      <c r="I33" s="537"/>
      <c r="J33" s="538"/>
      <c r="K33" s="162"/>
      <c r="L33" s="162"/>
      <c r="M33" s="169"/>
    </row>
    <row r="34" spans="1:13" ht="23.1" customHeight="1">
      <c r="A34" s="168">
        <v>9</v>
      </c>
      <c r="B34" s="215"/>
      <c r="C34" s="215"/>
      <c r="D34" s="162"/>
      <c r="E34" s="162"/>
      <c r="F34" s="169"/>
      <c r="G34" s="132"/>
      <c r="H34" s="168">
        <v>9</v>
      </c>
      <c r="I34" s="537"/>
      <c r="J34" s="538"/>
      <c r="K34" s="162"/>
      <c r="L34" s="162"/>
      <c r="M34" s="169"/>
    </row>
    <row r="35" spans="1:13" ht="23.1" customHeight="1">
      <c r="A35" s="168">
        <v>10</v>
      </c>
      <c r="B35" s="215"/>
      <c r="C35" s="215"/>
      <c r="D35" s="162"/>
      <c r="E35" s="162"/>
      <c r="F35" s="169"/>
      <c r="G35" s="132"/>
      <c r="H35" s="168">
        <v>10</v>
      </c>
      <c r="I35" s="537"/>
      <c r="J35" s="538"/>
      <c r="K35" s="162"/>
      <c r="L35" s="162"/>
      <c r="M35" s="169"/>
    </row>
    <row r="36" spans="1:13" ht="23.1" customHeight="1">
      <c r="A36" s="168">
        <v>11</v>
      </c>
      <c r="B36" s="215"/>
      <c r="C36" s="215"/>
      <c r="D36" s="162"/>
      <c r="E36" s="162"/>
      <c r="F36" s="169"/>
      <c r="G36" s="132"/>
      <c r="H36" s="168">
        <v>11</v>
      </c>
      <c r="I36" s="537"/>
      <c r="J36" s="538"/>
      <c r="K36" s="162"/>
      <c r="L36" s="162"/>
      <c r="M36" s="169"/>
    </row>
    <row r="37" spans="1:13" ht="23.1" customHeight="1">
      <c r="A37" s="168">
        <v>12</v>
      </c>
      <c r="B37" s="537"/>
      <c r="C37" s="215"/>
      <c r="D37" s="162"/>
      <c r="E37" s="162"/>
      <c r="F37" s="169"/>
      <c r="G37" s="132"/>
      <c r="H37" s="168">
        <v>12</v>
      </c>
      <c r="I37" s="537"/>
      <c r="J37" s="538"/>
      <c r="K37" s="162"/>
      <c r="L37" s="162"/>
      <c r="M37" s="169"/>
    </row>
    <row r="38" spans="1:13" ht="23.1" customHeight="1">
      <c r="A38" s="168">
        <v>13</v>
      </c>
      <c r="B38" s="537"/>
      <c r="C38" s="537"/>
      <c r="D38" s="162"/>
      <c r="E38" s="162"/>
      <c r="F38" s="169"/>
      <c r="G38" s="132"/>
      <c r="H38" s="168">
        <v>13</v>
      </c>
      <c r="I38" s="537"/>
      <c r="J38" s="538"/>
      <c r="K38" s="162"/>
      <c r="L38" s="162"/>
      <c r="M38" s="169"/>
    </row>
    <row r="39" spans="1:13" ht="23.1" customHeight="1">
      <c r="A39" s="168">
        <v>14</v>
      </c>
      <c r="B39" s="537"/>
      <c r="C39" s="537"/>
      <c r="D39" s="162"/>
      <c r="E39" s="162"/>
      <c r="F39" s="169"/>
      <c r="G39" s="132"/>
      <c r="H39" s="168">
        <v>14</v>
      </c>
      <c r="I39" s="537"/>
      <c r="J39" s="538"/>
      <c r="K39" s="162"/>
      <c r="L39" s="162"/>
      <c r="M39" s="169"/>
    </row>
    <row r="40" spans="1:13" ht="23.1" customHeight="1">
      <c r="A40" s="168">
        <v>15</v>
      </c>
      <c r="B40" s="537"/>
      <c r="C40" s="537"/>
      <c r="D40" s="162"/>
      <c r="E40" s="162"/>
      <c r="F40" s="169"/>
      <c r="G40" s="132"/>
      <c r="H40" s="168">
        <v>15</v>
      </c>
      <c r="I40" s="537"/>
      <c r="J40" s="538"/>
      <c r="K40" s="162"/>
      <c r="L40" s="162"/>
      <c r="M40" s="169"/>
    </row>
    <row r="41" spans="1:13" ht="23.1" customHeight="1">
      <c r="A41" s="168">
        <v>16</v>
      </c>
      <c r="B41" s="537"/>
      <c r="C41" s="537"/>
      <c r="D41" s="162"/>
      <c r="E41" s="162"/>
      <c r="F41" s="169"/>
      <c r="G41" s="132"/>
      <c r="H41" s="168">
        <v>16</v>
      </c>
      <c r="I41" s="537"/>
      <c r="J41" s="538"/>
      <c r="K41" s="162"/>
      <c r="L41" s="162"/>
      <c r="M41" s="169"/>
    </row>
    <row r="42" spans="1:13" ht="23.1" customHeight="1">
      <c r="A42" s="168">
        <v>17</v>
      </c>
      <c r="B42" s="537"/>
      <c r="C42" s="537"/>
      <c r="D42" s="162"/>
      <c r="E42" s="162"/>
      <c r="F42" s="169"/>
      <c r="G42" s="132"/>
      <c r="H42" s="168">
        <v>17</v>
      </c>
      <c r="I42" s="537"/>
      <c r="J42" s="538"/>
      <c r="K42" s="162"/>
      <c r="L42" s="162"/>
      <c r="M42" s="169"/>
    </row>
    <row r="43" spans="1:13" ht="23.1" customHeight="1">
      <c r="A43" s="168">
        <v>18</v>
      </c>
      <c r="B43" s="537"/>
      <c r="C43" s="537"/>
      <c r="D43" s="162"/>
      <c r="E43" s="162"/>
      <c r="F43" s="169"/>
      <c r="G43" s="132"/>
      <c r="H43" s="168">
        <v>18</v>
      </c>
      <c r="I43" s="537"/>
      <c r="J43" s="538"/>
      <c r="K43" s="162"/>
      <c r="L43" s="162"/>
      <c r="M43" s="169"/>
    </row>
    <row r="44" spans="1:13" ht="23.1" customHeight="1">
      <c r="A44" s="168">
        <v>19</v>
      </c>
      <c r="B44" s="537"/>
      <c r="C44" s="537"/>
      <c r="D44" s="162"/>
      <c r="E44" s="162"/>
      <c r="F44" s="169"/>
      <c r="G44" s="132"/>
      <c r="H44" s="168">
        <v>19</v>
      </c>
      <c r="I44" s="537"/>
      <c r="J44" s="538"/>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61</v>
      </c>
      <c r="E46" s="195"/>
      <c r="F46" s="196"/>
      <c r="G46" s="197"/>
      <c r="H46" s="2450" t="s">
        <v>177</v>
      </c>
      <c r="I46" s="2451"/>
      <c r="J46" s="2452"/>
      <c r="K46" s="194">
        <f>SUM(D46,D25,K25)</f>
        <v>203</v>
      </c>
      <c r="L46" s="195"/>
      <c r="M46" s="196"/>
    </row>
  </sheetData>
  <mergeCells count="6">
    <mergeCell ref="A1:M1"/>
    <mergeCell ref="K2:M2"/>
    <mergeCell ref="A25:C25"/>
    <mergeCell ref="H25:J25"/>
    <mergeCell ref="A46:C46"/>
    <mergeCell ref="H46:J46"/>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46.xml><?xml version="1.0" encoding="utf-8"?>
<worksheet xmlns="http://schemas.openxmlformats.org/spreadsheetml/2006/main" xmlns:r="http://schemas.openxmlformats.org/officeDocument/2006/relationships">
  <dimension ref="A1:O46"/>
  <sheetViews>
    <sheetView topLeftCell="A19" zoomScale="120" zoomScaleNormal="120" workbookViewId="0">
      <selection activeCell="D33" sqref="D33"/>
    </sheetView>
  </sheetViews>
  <sheetFormatPr defaultRowHeight="15"/>
  <cols>
    <col min="1" max="1" width="4.7109375" style="541" customWidth="1"/>
    <col min="2" max="2" width="12.5703125" style="541" customWidth="1"/>
    <col min="3" max="3" width="26.7109375" style="132" customWidth="1"/>
    <col min="4" max="4" width="7.42578125" style="541" customWidth="1"/>
    <col min="5" max="5" width="7.7109375" style="541" customWidth="1"/>
    <col min="6" max="6" width="6.7109375" style="541" customWidth="1"/>
    <col min="7" max="7" width="2.7109375" style="541" customWidth="1"/>
    <col min="8" max="8" width="4.7109375" style="541" customWidth="1"/>
    <col min="9" max="9" width="12.5703125" style="541" customWidth="1"/>
    <col min="10" max="10" width="26.7109375" style="132" customWidth="1"/>
    <col min="11" max="11" width="5.85546875" style="541" customWidth="1"/>
    <col min="12" max="12" width="6" style="541" customWidth="1"/>
    <col min="13" max="13" width="4.7109375" style="541" customWidth="1"/>
    <col min="14" max="14" width="9.140625" style="541"/>
    <col min="15" max="15" width="59.42578125" style="541" customWidth="1"/>
    <col min="16" max="16384" width="9.140625" style="54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ht="15.75" thickBot="1">
      <c r="A3" s="187" t="s">
        <v>195</v>
      </c>
      <c r="B3" s="188"/>
      <c r="C3" s="184" t="str">
        <f>'Team Hamlet 51'!C3</f>
        <v>Muhammad Zain</v>
      </c>
      <c r="D3" s="189" t="s">
        <v>163</v>
      </c>
      <c r="E3" s="190"/>
      <c r="F3" s="188"/>
      <c r="G3" s="188"/>
      <c r="H3" s="188"/>
      <c r="I3" s="191"/>
      <c r="J3" s="189" t="s">
        <v>164</v>
      </c>
      <c r="K3" s="188" t="str">
        <f>'Team 65 Hamlet'!K3</f>
        <v>Junaid</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168">
        <v>1</v>
      </c>
      <c r="B5" s="352" t="s">
        <v>825</v>
      </c>
      <c r="C5" s="215" t="s">
        <v>903</v>
      </c>
      <c r="D5" s="217">
        <v>12</v>
      </c>
      <c r="E5" s="217">
        <v>69</v>
      </c>
      <c r="F5" s="217">
        <v>1</v>
      </c>
      <c r="G5" s="218"/>
      <c r="H5" s="219">
        <v>1</v>
      </c>
      <c r="I5" s="352" t="s">
        <v>825</v>
      </c>
      <c r="J5" s="215" t="s">
        <v>908</v>
      </c>
      <c r="K5" s="217">
        <v>10</v>
      </c>
      <c r="L5" s="217">
        <v>69</v>
      </c>
      <c r="M5" s="217">
        <v>2</v>
      </c>
      <c r="N5" s="163"/>
    </row>
    <row r="6" spans="1:15" ht="23.1" customHeight="1">
      <c r="A6" s="168">
        <v>2</v>
      </c>
      <c r="B6" s="352" t="s">
        <v>825</v>
      </c>
      <c r="C6" s="215" t="s">
        <v>904</v>
      </c>
      <c r="D6" s="217">
        <v>14</v>
      </c>
      <c r="E6" s="217">
        <f>E5</f>
        <v>69</v>
      </c>
      <c r="F6" s="217">
        <v>1</v>
      </c>
      <c r="G6" s="218"/>
      <c r="H6" s="219">
        <v>2</v>
      </c>
      <c r="I6" s="352" t="s">
        <v>825</v>
      </c>
      <c r="J6" s="215" t="s">
        <v>909</v>
      </c>
      <c r="K6" s="217">
        <v>15</v>
      </c>
      <c r="L6" s="217">
        <f>L5</f>
        <v>69</v>
      </c>
      <c r="M6" s="217">
        <v>2</v>
      </c>
      <c r="N6" s="163"/>
      <c r="O6" s="541" t="s">
        <v>172</v>
      </c>
    </row>
    <row r="7" spans="1:15" ht="23.1" customHeight="1">
      <c r="A7" s="168">
        <v>3</v>
      </c>
      <c r="B7" s="352" t="s">
        <v>825</v>
      </c>
      <c r="C7" s="215" t="s">
        <v>905</v>
      </c>
      <c r="D7" s="217">
        <v>12</v>
      </c>
      <c r="E7" s="217">
        <f t="shared" ref="E7:E9" si="0">E6</f>
        <v>69</v>
      </c>
      <c r="F7" s="217">
        <v>1</v>
      </c>
      <c r="G7" s="218"/>
      <c r="H7" s="219">
        <v>3</v>
      </c>
      <c r="I7" s="352" t="s">
        <v>825</v>
      </c>
      <c r="J7" s="215" t="s">
        <v>910</v>
      </c>
      <c r="K7" s="217">
        <v>10</v>
      </c>
      <c r="L7" s="217">
        <f t="shared" ref="L7:L10" si="1">L6</f>
        <v>69</v>
      </c>
      <c r="M7" s="217">
        <v>2</v>
      </c>
      <c r="N7" s="163"/>
      <c r="O7" s="166" t="str">
        <f>CONCATENATE(C5," ",C6," ",C7," ",C8," ",C9," ",C10," ",C11," ",C12," ",C13," ",C14," ",C15," ",C16," ",C17," ",C18," ",C19," ",C20," ",C21," ",C22," ",C23," ",C24)</f>
        <v xml:space="preserve">محمد علی کے گھر سے ۔مین روڈ ایس بلاک والے گھر،  م، M بلاک سامنے S بلاک والے گھر،  جاوید شوکت والی گلی،   جاوید اقبال والی گلی،     سعید احمد کے گھر تک۔               </v>
      </c>
    </row>
    <row r="8" spans="1:15" ht="23.1" customHeight="1">
      <c r="A8" s="168">
        <v>4</v>
      </c>
      <c r="B8" s="352" t="s">
        <v>825</v>
      </c>
      <c r="C8" s="215" t="s">
        <v>906</v>
      </c>
      <c r="D8" s="217">
        <v>15</v>
      </c>
      <c r="E8" s="217">
        <f t="shared" si="0"/>
        <v>69</v>
      </c>
      <c r="F8" s="217">
        <v>1</v>
      </c>
      <c r="G8" s="218"/>
      <c r="H8" s="219">
        <v>4</v>
      </c>
      <c r="I8" s="352" t="s">
        <v>825</v>
      </c>
      <c r="J8" s="215" t="s">
        <v>911</v>
      </c>
      <c r="K8" s="217">
        <v>9</v>
      </c>
      <c r="L8" s="217">
        <f t="shared" si="1"/>
        <v>69</v>
      </c>
      <c r="M8" s="217">
        <v>2</v>
      </c>
      <c r="N8" s="163"/>
      <c r="O8" s="165"/>
    </row>
    <row r="9" spans="1:15" ht="23.1" customHeight="1">
      <c r="A9" s="168">
        <v>5</v>
      </c>
      <c r="B9" s="352" t="s">
        <v>825</v>
      </c>
      <c r="C9" s="215" t="s">
        <v>907</v>
      </c>
      <c r="D9" s="217">
        <v>12</v>
      </c>
      <c r="E9" s="217">
        <f t="shared" si="0"/>
        <v>69</v>
      </c>
      <c r="F9" s="217">
        <v>1</v>
      </c>
      <c r="G9" s="218"/>
      <c r="H9" s="219">
        <v>5</v>
      </c>
      <c r="I9" s="352" t="s">
        <v>825</v>
      </c>
      <c r="J9" s="215" t="s">
        <v>912</v>
      </c>
      <c r="K9" s="217">
        <v>12</v>
      </c>
      <c r="L9" s="217">
        <f t="shared" si="1"/>
        <v>69</v>
      </c>
      <c r="M9" s="217">
        <v>2</v>
      </c>
      <c r="N9" s="163"/>
      <c r="O9" s="541" t="s">
        <v>175</v>
      </c>
    </row>
    <row r="10" spans="1:15" ht="23.1" customHeight="1">
      <c r="A10" s="168">
        <v>6</v>
      </c>
      <c r="B10" s="352"/>
      <c r="C10" s="215"/>
      <c r="D10" s="217"/>
      <c r="E10" s="217"/>
      <c r="F10" s="217"/>
      <c r="G10" s="218"/>
      <c r="H10" s="219">
        <v>6</v>
      </c>
      <c r="I10" s="352" t="s">
        <v>825</v>
      </c>
      <c r="J10" s="215" t="s">
        <v>913</v>
      </c>
      <c r="K10" s="217">
        <v>10</v>
      </c>
      <c r="L10" s="217">
        <f t="shared" si="1"/>
        <v>69</v>
      </c>
      <c r="M10" s="217">
        <v>2</v>
      </c>
      <c r="N10" s="163"/>
      <c r="O10" s="166" t="str">
        <f>CONCATENATE(J5," ",J6," ",J7," ",J8," ",J9," ",J10," ",J11," ",J12," ",J13," ",J14," ",J15," ",J16," ",J17," ",J18," ",J19," ",J20," ",J21," ",J22," ",J23," ",J24)</f>
        <v xml:space="preserve">مبشر حیا ت والی گلی ، زاہد والی گلی، علی والی گلی،  جلال والی گلی،  قصر زینب مین روڈS  بلاک والی سائیڈ  اشفاق  والی گلی۔              </v>
      </c>
    </row>
    <row r="11" spans="1:15" ht="23.1" customHeight="1">
      <c r="A11" s="168">
        <v>7</v>
      </c>
      <c r="B11" s="352"/>
      <c r="C11" s="215"/>
      <c r="D11" s="217"/>
      <c r="E11" s="217"/>
      <c r="F11" s="217"/>
      <c r="G11" s="218"/>
      <c r="H11" s="219">
        <v>7</v>
      </c>
      <c r="I11" s="352"/>
      <c r="J11" s="215"/>
      <c r="K11" s="217"/>
      <c r="L11" s="217"/>
      <c r="M11" s="217"/>
      <c r="N11" s="163"/>
      <c r="O11" s="165"/>
    </row>
    <row r="12" spans="1:15" ht="23.1" customHeight="1">
      <c r="A12" s="168">
        <v>8</v>
      </c>
      <c r="B12" s="352"/>
      <c r="C12" s="215"/>
      <c r="D12" s="217"/>
      <c r="E12" s="217"/>
      <c r="F12" s="217"/>
      <c r="G12" s="218"/>
      <c r="H12" s="219">
        <v>8</v>
      </c>
      <c r="I12" s="352"/>
      <c r="J12" s="215"/>
      <c r="K12" s="217"/>
      <c r="L12" s="217"/>
      <c r="M12" s="217"/>
      <c r="N12" s="163"/>
      <c r="O12" s="165"/>
    </row>
    <row r="13" spans="1:15" ht="23.1" customHeight="1">
      <c r="A13" s="168">
        <v>9</v>
      </c>
      <c r="B13" s="352"/>
      <c r="C13" s="215"/>
      <c r="D13" s="217"/>
      <c r="E13" s="217"/>
      <c r="F13" s="217"/>
      <c r="G13" s="218"/>
      <c r="H13" s="219">
        <v>9</v>
      </c>
      <c r="I13" s="352"/>
      <c r="J13" s="215"/>
      <c r="K13" s="217"/>
      <c r="L13" s="217"/>
      <c r="M13" s="217"/>
      <c r="N13" s="163"/>
    </row>
    <row r="14" spans="1:15" ht="23.1" customHeight="1">
      <c r="A14" s="168">
        <v>10</v>
      </c>
      <c r="B14" s="352"/>
      <c r="C14" s="215"/>
      <c r="D14" s="217"/>
      <c r="E14" s="217"/>
      <c r="F14" s="217"/>
      <c r="G14" s="218"/>
      <c r="H14" s="219">
        <v>10</v>
      </c>
      <c r="I14" s="352"/>
      <c r="J14" s="215"/>
      <c r="K14" s="217"/>
      <c r="L14" s="217"/>
      <c r="M14" s="217"/>
      <c r="N14" s="163"/>
    </row>
    <row r="15" spans="1:15" ht="23.1" customHeight="1">
      <c r="A15" s="168">
        <v>11</v>
      </c>
      <c r="B15" s="537"/>
      <c r="C15" s="215"/>
      <c r="D15" s="162"/>
      <c r="E15" s="162"/>
      <c r="F15" s="169"/>
      <c r="G15" s="132"/>
      <c r="H15" s="168">
        <v>11</v>
      </c>
      <c r="I15" s="215"/>
      <c r="J15" s="215"/>
      <c r="K15" s="162"/>
      <c r="L15" s="162"/>
      <c r="M15" s="169"/>
      <c r="N15" s="163"/>
    </row>
    <row r="16" spans="1:15" ht="23.1" customHeight="1">
      <c r="A16" s="168">
        <v>12</v>
      </c>
      <c r="B16" s="537"/>
      <c r="C16" s="215"/>
      <c r="D16" s="162"/>
      <c r="E16" s="162"/>
      <c r="F16" s="169"/>
      <c r="G16" s="132"/>
      <c r="H16" s="168">
        <v>12</v>
      </c>
      <c r="I16" s="537"/>
      <c r="J16" s="538"/>
      <c r="K16" s="162"/>
      <c r="L16" s="162"/>
      <c r="M16" s="169"/>
      <c r="N16" s="163"/>
    </row>
    <row r="17" spans="1:15" ht="23.1" customHeight="1">
      <c r="A17" s="168">
        <v>13</v>
      </c>
      <c r="B17" s="537"/>
      <c r="C17" s="538"/>
      <c r="D17" s="162"/>
      <c r="E17" s="162"/>
      <c r="F17" s="169"/>
      <c r="G17" s="132"/>
      <c r="H17" s="168">
        <v>13</v>
      </c>
      <c r="I17" s="537"/>
      <c r="J17" s="538"/>
      <c r="K17" s="162"/>
      <c r="L17" s="162"/>
      <c r="M17" s="169"/>
      <c r="N17" s="163"/>
    </row>
    <row r="18" spans="1:15" ht="23.1" customHeight="1">
      <c r="A18" s="168">
        <v>14</v>
      </c>
      <c r="B18" s="537"/>
      <c r="C18" s="538"/>
      <c r="D18" s="162"/>
      <c r="E18" s="162"/>
      <c r="F18" s="169"/>
      <c r="G18" s="132"/>
      <c r="H18" s="168">
        <v>14</v>
      </c>
      <c r="I18" s="537"/>
      <c r="J18" s="538"/>
      <c r="K18" s="162"/>
      <c r="L18" s="162"/>
      <c r="M18" s="169"/>
      <c r="N18" s="163"/>
    </row>
    <row r="19" spans="1:15" ht="23.1" customHeight="1">
      <c r="A19" s="168">
        <v>15</v>
      </c>
      <c r="B19" s="537"/>
      <c r="C19" s="538"/>
      <c r="D19" s="162"/>
      <c r="E19" s="162"/>
      <c r="F19" s="169"/>
      <c r="G19" s="132"/>
      <c r="H19" s="168">
        <v>15</v>
      </c>
      <c r="I19" s="537"/>
      <c r="J19" s="538"/>
      <c r="K19" s="162"/>
      <c r="L19" s="162"/>
      <c r="M19" s="169"/>
      <c r="N19" s="163"/>
    </row>
    <row r="20" spans="1:15" ht="23.1" customHeight="1">
      <c r="A20" s="168">
        <v>16</v>
      </c>
      <c r="B20" s="537"/>
      <c r="C20" s="538"/>
      <c r="D20" s="162"/>
      <c r="E20" s="162"/>
      <c r="F20" s="169"/>
      <c r="G20" s="132"/>
      <c r="H20" s="168">
        <v>16</v>
      </c>
      <c r="I20" s="537"/>
      <c r="J20" s="538"/>
      <c r="K20" s="162"/>
      <c r="L20" s="162"/>
      <c r="M20" s="169"/>
      <c r="N20" s="163"/>
    </row>
    <row r="21" spans="1:15" ht="23.1" customHeight="1">
      <c r="A21" s="168">
        <v>17</v>
      </c>
      <c r="B21" s="537"/>
      <c r="C21" s="538"/>
      <c r="D21" s="162"/>
      <c r="E21" s="162"/>
      <c r="F21" s="169"/>
      <c r="G21" s="132"/>
      <c r="H21" s="168">
        <v>17</v>
      </c>
      <c r="I21" s="537"/>
      <c r="J21" s="538"/>
      <c r="K21" s="162"/>
      <c r="L21" s="162"/>
      <c r="M21" s="169"/>
      <c r="N21" s="163"/>
    </row>
    <row r="22" spans="1:15" ht="23.1" customHeight="1">
      <c r="A22" s="168">
        <v>18</v>
      </c>
      <c r="B22" s="537"/>
      <c r="C22" s="538"/>
      <c r="D22" s="162"/>
      <c r="E22" s="162"/>
      <c r="F22" s="169"/>
      <c r="G22" s="132"/>
      <c r="H22" s="168">
        <v>18</v>
      </c>
      <c r="I22" s="537"/>
      <c r="J22" s="538"/>
      <c r="K22" s="162"/>
      <c r="L22" s="162"/>
      <c r="M22" s="169"/>
      <c r="N22" s="163"/>
    </row>
    <row r="23" spans="1:15" ht="23.1" customHeight="1">
      <c r="A23" s="168">
        <v>19</v>
      </c>
      <c r="B23" s="537"/>
      <c r="C23" s="538"/>
      <c r="D23" s="162"/>
      <c r="E23" s="162"/>
      <c r="F23" s="169"/>
      <c r="G23" s="132"/>
      <c r="H23" s="168">
        <v>19</v>
      </c>
      <c r="I23" s="537"/>
      <c r="J23" s="538"/>
      <c r="K23" s="162"/>
      <c r="L23" s="162"/>
      <c r="M23" s="169"/>
      <c r="N23" s="163"/>
    </row>
    <row r="24" spans="1:15" ht="23.1" customHeight="1" thickBot="1">
      <c r="A24" s="170">
        <v>20</v>
      </c>
      <c r="B24" s="171"/>
      <c r="C24" s="172"/>
      <c r="D24" s="83"/>
      <c r="E24" s="83"/>
      <c r="F24" s="173"/>
      <c r="G24" s="132"/>
      <c r="H24" s="170">
        <v>20</v>
      </c>
      <c r="I24" s="171"/>
      <c r="J24" s="172"/>
      <c r="K24" s="83"/>
      <c r="L24" s="83"/>
      <c r="M24" s="173"/>
      <c r="N24" s="163"/>
    </row>
    <row r="25" spans="1:15" ht="23.1" customHeight="1" thickBot="1">
      <c r="A25" s="2450" t="s">
        <v>176</v>
      </c>
      <c r="B25" s="2451"/>
      <c r="C25" s="2452"/>
      <c r="D25" s="193">
        <f>SUM(D5:D24)</f>
        <v>65</v>
      </c>
      <c r="E25" s="198"/>
      <c r="F25" s="199"/>
      <c r="G25" s="132"/>
      <c r="H25" s="2450" t="s">
        <v>176</v>
      </c>
      <c r="I25" s="2451"/>
      <c r="J25" s="2452"/>
      <c r="K25" s="193">
        <f>SUM(K5:K24)</f>
        <v>66</v>
      </c>
      <c r="L25" s="198"/>
      <c r="M25" s="199"/>
      <c r="N25" s="163"/>
    </row>
    <row r="26" spans="1:15" ht="23.1" customHeight="1">
      <c r="A26" s="174">
        <v>1</v>
      </c>
      <c r="B26" s="352" t="s">
        <v>825</v>
      </c>
      <c r="C26" s="215" t="s">
        <v>914</v>
      </c>
      <c r="D26" s="177">
        <v>8</v>
      </c>
      <c r="E26" s="177">
        <v>69</v>
      </c>
      <c r="F26" s="178">
        <v>3</v>
      </c>
      <c r="G26" s="132"/>
      <c r="H26" s="174">
        <v>1</v>
      </c>
      <c r="I26" s="539"/>
      <c r="J26" s="176"/>
      <c r="K26" s="177"/>
      <c r="L26" s="177"/>
      <c r="M26" s="178"/>
      <c r="N26" s="164"/>
    </row>
    <row r="27" spans="1:15" ht="23.1" customHeight="1">
      <c r="A27" s="168">
        <v>2</v>
      </c>
      <c r="B27" s="352" t="s">
        <v>825</v>
      </c>
      <c r="C27" s="215" t="s">
        <v>915</v>
      </c>
      <c r="D27" s="162">
        <v>14</v>
      </c>
      <c r="E27" s="162">
        <f t="shared" ref="E27:E32" si="2">E26</f>
        <v>69</v>
      </c>
      <c r="F27" s="169">
        <v>3</v>
      </c>
      <c r="G27" s="132"/>
      <c r="H27" s="168">
        <v>2</v>
      </c>
      <c r="I27" s="537"/>
      <c r="J27" s="538"/>
      <c r="K27" s="162"/>
      <c r="L27" s="162"/>
      <c r="M27" s="169"/>
      <c r="N27" s="164"/>
      <c r="O27" s="164" t="s">
        <v>174</v>
      </c>
    </row>
    <row r="28" spans="1:15" ht="23.1" customHeight="1">
      <c r="A28" s="168">
        <v>3</v>
      </c>
      <c r="B28" s="352" t="s">
        <v>825</v>
      </c>
      <c r="C28" s="215" t="s">
        <v>916</v>
      </c>
      <c r="D28" s="162">
        <v>11</v>
      </c>
      <c r="E28" s="162">
        <f t="shared" si="2"/>
        <v>69</v>
      </c>
      <c r="F28" s="169">
        <v>3</v>
      </c>
      <c r="G28" s="132"/>
      <c r="H28" s="168">
        <v>3</v>
      </c>
      <c r="I28" s="537"/>
      <c r="J28" s="538"/>
      <c r="K28" s="162"/>
      <c r="L28" s="162"/>
      <c r="M28" s="169"/>
      <c r="N28" s="164"/>
      <c r="O28" s="166" t="str">
        <f>CONCATENATE(C26," ",C27," ",C28," ",C29," ",C30," ",C31," ",C32," ",C33," ",C34," ",C35," ",C36," ",C37," ",C38," ",C39," ",C40," ",C41," ",C42," ",C43," ",C44," ",C45)</f>
        <v xml:space="preserve">محمد افضل کے گھر سے شروع R بلاک والی سائیڈ ، کیو بلاک کے سامنے آر بلاک والے گھر,  کاشف ضیاء والی گلی،  ولائے محمد والی گلی،  حاجی محمد یونس والی گلی،  چوہدی افتخار  والی گلی،   رضوان رشید والی گلی  رضوان رشید کے گھر تک             </v>
      </c>
    </row>
    <row r="29" spans="1:15" ht="23.1" customHeight="1">
      <c r="A29" s="168">
        <v>4</v>
      </c>
      <c r="B29" s="352" t="s">
        <v>825</v>
      </c>
      <c r="C29" s="215" t="s">
        <v>917</v>
      </c>
      <c r="D29" s="162">
        <v>13</v>
      </c>
      <c r="E29" s="162">
        <f t="shared" si="2"/>
        <v>69</v>
      </c>
      <c r="F29" s="169">
        <v>3</v>
      </c>
      <c r="G29" s="132"/>
      <c r="H29" s="168">
        <v>4</v>
      </c>
      <c r="I29" s="537"/>
      <c r="J29" s="538"/>
      <c r="K29" s="162"/>
      <c r="L29" s="162"/>
      <c r="M29" s="169"/>
      <c r="N29" s="164"/>
      <c r="O29" s="165"/>
    </row>
    <row r="30" spans="1:15" ht="23.1" customHeight="1">
      <c r="A30" s="168">
        <v>5</v>
      </c>
      <c r="B30" s="352" t="s">
        <v>825</v>
      </c>
      <c r="C30" s="215" t="s">
        <v>918</v>
      </c>
      <c r="D30" s="162">
        <v>11</v>
      </c>
      <c r="E30" s="162">
        <f t="shared" si="2"/>
        <v>69</v>
      </c>
      <c r="F30" s="169">
        <v>3</v>
      </c>
      <c r="G30" s="132"/>
      <c r="H30" s="168">
        <v>5</v>
      </c>
      <c r="I30" s="537"/>
      <c r="J30" s="538"/>
      <c r="K30" s="162"/>
      <c r="L30" s="162"/>
      <c r="M30" s="169"/>
    </row>
    <row r="31" spans="1:15" ht="23.1" customHeight="1">
      <c r="A31" s="168">
        <v>6</v>
      </c>
      <c r="B31" s="352" t="s">
        <v>825</v>
      </c>
      <c r="C31" s="215" t="s">
        <v>919</v>
      </c>
      <c r="D31" s="162">
        <v>10</v>
      </c>
      <c r="E31" s="162">
        <f t="shared" si="2"/>
        <v>69</v>
      </c>
      <c r="F31" s="169">
        <v>3</v>
      </c>
      <c r="G31" s="132"/>
      <c r="H31" s="168">
        <v>6</v>
      </c>
      <c r="I31" s="537"/>
      <c r="J31" s="538"/>
      <c r="K31" s="162"/>
      <c r="L31" s="162"/>
      <c r="M31" s="169"/>
    </row>
    <row r="32" spans="1:15" ht="23.1" customHeight="1">
      <c r="A32" s="168">
        <v>7</v>
      </c>
      <c r="B32" s="352" t="s">
        <v>825</v>
      </c>
      <c r="C32" s="215" t="s">
        <v>920</v>
      </c>
      <c r="D32" s="162">
        <v>9</v>
      </c>
      <c r="E32" s="162">
        <f t="shared" si="2"/>
        <v>69</v>
      </c>
      <c r="F32" s="169">
        <v>3</v>
      </c>
      <c r="G32" s="132"/>
      <c r="H32" s="168">
        <v>7</v>
      </c>
      <c r="I32" s="537"/>
      <c r="J32" s="538"/>
      <c r="K32" s="162"/>
      <c r="L32" s="162"/>
      <c r="M32" s="169"/>
    </row>
    <row r="33" spans="1:13" ht="23.1" customHeight="1">
      <c r="A33" s="168">
        <v>8</v>
      </c>
      <c r="B33" s="352"/>
      <c r="C33" s="215"/>
      <c r="D33" s="162"/>
      <c r="E33" s="162"/>
      <c r="F33" s="169"/>
      <c r="G33" s="132"/>
      <c r="H33" s="168">
        <v>8</v>
      </c>
      <c r="I33" s="537"/>
      <c r="J33" s="538"/>
      <c r="K33" s="162"/>
      <c r="L33" s="162"/>
      <c r="M33" s="169"/>
    </row>
    <row r="34" spans="1:13" ht="23.1" customHeight="1">
      <c r="A34" s="168">
        <v>9</v>
      </c>
      <c r="B34" s="215"/>
      <c r="C34" s="215"/>
      <c r="D34" s="162"/>
      <c r="E34" s="162"/>
      <c r="F34" s="169"/>
      <c r="G34" s="132"/>
      <c r="H34" s="168">
        <v>9</v>
      </c>
      <c r="I34" s="537"/>
      <c r="J34" s="538"/>
      <c r="K34" s="162"/>
      <c r="L34" s="162"/>
      <c r="M34" s="169"/>
    </row>
    <row r="35" spans="1:13" ht="23.1" customHeight="1">
      <c r="A35" s="168">
        <v>10</v>
      </c>
      <c r="B35" s="215"/>
      <c r="C35" s="215"/>
      <c r="D35" s="162"/>
      <c r="E35" s="162"/>
      <c r="F35" s="169"/>
      <c r="G35" s="132"/>
      <c r="H35" s="168">
        <v>10</v>
      </c>
      <c r="I35" s="537"/>
      <c r="J35" s="538"/>
      <c r="K35" s="162"/>
      <c r="L35" s="162"/>
      <c r="M35" s="169"/>
    </row>
    <row r="36" spans="1:13" ht="23.1" customHeight="1">
      <c r="A36" s="168">
        <v>11</v>
      </c>
      <c r="B36" s="215"/>
      <c r="C36" s="215"/>
      <c r="D36" s="162"/>
      <c r="E36" s="162"/>
      <c r="F36" s="169"/>
      <c r="G36" s="132"/>
      <c r="H36" s="168">
        <v>11</v>
      </c>
      <c r="I36" s="537"/>
      <c r="J36" s="538"/>
      <c r="K36" s="162"/>
      <c r="L36" s="162"/>
      <c r="M36" s="169"/>
    </row>
    <row r="37" spans="1:13" ht="23.1" customHeight="1">
      <c r="A37" s="168">
        <v>12</v>
      </c>
      <c r="B37" s="537"/>
      <c r="C37" s="215"/>
      <c r="D37" s="162"/>
      <c r="E37" s="162"/>
      <c r="F37" s="169"/>
      <c r="G37" s="132"/>
      <c r="H37" s="168">
        <v>12</v>
      </c>
      <c r="I37" s="537"/>
      <c r="J37" s="538"/>
      <c r="K37" s="162"/>
      <c r="L37" s="162"/>
      <c r="M37" s="169"/>
    </row>
    <row r="38" spans="1:13" ht="23.1" customHeight="1">
      <c r="A38" s="168">
        <v>13</v>
      </c>
      <c r="B38" s="537"/>
      <c r="C38" s="537"/>
      <c r="D38" s="162"/>
      <c r="E38" s="162"/>
      <c r="F38" s="169"/>
      <c r="G38" s="132"/>
      <c r="H38" s="168">
        <v>13</v>
      </c>
      <c r="I38" s="537"/>
      <c r="J38" s="538"/>
      <c r="K38" s="162"/>
      <c r="L38" s="162"/>
      <c r="M38" s="169"/>
    </row>
    <row r="39" spans="1:13" ht="23.1" customHeight="1">
      <c r="A39" s="168">
        <v>14</v>
      </c>
      <c r="B39" s="537"/>
      <c r="C39" s="537"/>
      <c r="D39" s="162"/>
      <c r="E39" s="162"/>
      <c r="F39" s="169"/>
      <c r="G39" s="132"/>
      <c r="H39" s="168">
        <v>14</v>
      </c>
      <c r="I39" s="537"/>
      <c r="J39" s="538"/>
      <c r="K39" s="162"/>
      <c r="L39" s="162"/>
      <c r="M39" s="169"/>
    </row>
    <row r="40" spans="1:13" ht="23.1" customHeight="1">
      <c r="A40" s="168">
        <v>15</v>
      </c>
      <c r="B40" s="537"/>
      <c r="C40" s="537"/>
      <c r="D40" s="162"/>
      <c r="E40" s="162"/>
      <c r="F40" s="169"/>
      <c r="G40" s="132"/>
      <c r="H40" s="168">
        <v>15</v>
      </c>
      <c r="I40" s="537"/>
      <c r="J40" s="538"/>
      <c r="K40" s="162"/>
      <c r="L40" s="162"/>
      <c r="M40" s="169"/>
    </row>
    <row r="41" spans="1:13" ht="23.1" customHeight="1">
      <c r="A41" s="168">
        <v>16</v>
      </c>
      <c r="B41" s="537"/>
      <c r="C41" s="537"/>
      <c r="D41" s="162"/>
      <c r="E41" s="162"/>
      <c r="F41" s="169"/>
      <c r="G41" s="132"/>
      <c r="H41" s="168">
        <v>16</v>
      </c>
      <c r="I41" s="537"/>
      <c r="J41" s="538"/>
      <c r="K41" s="162"/>
      <c r="L41" s="162"/>
      <c r="M41" s="169"/>
    </row>
    <row r="42" spans="1:13" ht="23.1" customHeight="1">
      <c r="A42" s="168">
        <v>17</v>
      </c>
      <c r="B42" s="537"/>
      <c r="C42" s="537"/>
      <c r="D42" s="162"/>
      <c r="E42" s="162"/>
      <c r="F42" s="169"/>
      <c r="G42" s="132"/>
      <c r="H42" s="168">
        <v>17</v>
      </c>
      <c r="I42" s="537"/>
      <c r="J42" s="538"/>
      <c r="K42" s="162"/>
      <c r="L42" s="162"/>
      <c r="M42" s="169"/>
    </row>
    <row r="43" spans="1:13" ht="23.1" customHeight="1">
      <c r="A43" s="168">
        <v>18</v>
      </c>
      <c r="B43" s="537"/>
      <c r="C43" s="537"/>
      <c r="D43" s="162"/>
      <c r="E43" s="162"/>
      <c r="F43" s="169"/>
      <c r="G43" s="132"/>
      <c r="H43" s="168">
        <v>18</v>
      </c>
      <c r="I43" s="537"/>
      <c r="J43" s="538"/>
      <c r="K43" s="162"/>
      <c r="L43" s="162"/>
      <c r="M43" s="169"/>
    </row>
    <row r="44" spans="1:13" ht="23.1" customHeight="1">
      <c r="A44" s="168">
        <v>19</v>
      </c>
      <c r="B44" s="537"/>
      <c r="C44" s="537"/>
      <c r="D44" s="162"/>
      <c r="E44" s="162"/>
      <c r="F44" s="169"/>
      <c r="G44" s="132"/>
      <c r="H44" s="168">
        <v>19</v>
      </c>
      <c r="I44" s="537"/>
      <c r="J44" s="538"/>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76</v>
      </c>
      <c r="E46" s="195"/>
      <c r="F46" s="196"/>
      <c r="G46" s="197"/>
      <c r="H46" s="2450" t="s">
        <v>177</v>
      </c>
      <c r="I46" s="2451"/>
      <c r="J46" s="2452"/>
      <c r="K46" s="194">
        <f>SUM(D46,D25,K25)</f>
        <v>207</v>
      </c>
      <c r="L46" s="195"/>
      <c r="M46" s="196"/>
    </row>
  </sheetData>
  <mergeCells count="6">
    <mergeCell ref="A1:M1"/>
    <mergeCell ref="K2:M2"/>
    <mergeCell ref="A25:C25"/>
    <mergeCell ref="H25:J25"/>
    <mergeCell ref="A46:C46"/>
    <mergeCell ref="H46:J46"/>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47.xml><?xml version="1.0" encoding="utf-8"?>
<worksheet xmlns="http://schemas.openxmlformats.org/spreadsheetml/2006/main" xmlns:r="http://schemas.openxmlformats.org/officeDocument/2006/relationships">
  <sheetPr>
    <pageSetUpPr fitToPage="1"/>
  </sheetPr>
  <dimension ref="A1:U36"/>
  <sheetViews>
    <sheetView zoomScale="85" zoomScaleNormal="85" workbookViewId="0">
      <selection activeCell="M10" sqref="M10"/>
    </sheetView>
  </sheetViews>
  <sheetFormatPr defaultColWidth="25.7109375" defaultRowHeight="23.25"/>
  <cols>
    <col min="1" max="1" width="4.140625" style="857" customWidth="1"/>
    <col min="2" max="2" width="11.5703125" style="857" customWidth="1"/>
    <col min="3" max="3" width="2.7109375" style="857" customWidth="1"/>
    <col min="4" max="4" width="14.140625" style="857" customWidth="1"/>
    <col min="5" max="5" width="13.85546875" style="857" customWidth="1"/>
    <col min="6" max="6" width="8.28515625" style="857" customWidth="1"/>
    <col min="7" max="8" width="5.42578125" style="857" customWidth="1"/>
    <col min="9" max="9" width="10.28515625" style="857" customWidth="1"/>
    <col min="10" max="10" width="13.5703125" style="857" customWidth="1"/>
    <col min="11" max="11" width="12.140625" style="857" customWidth="1"/>
    <col min="12" max="12" width="11.85546875" style="857" customWidth="1"/>
    <col min="13" max="13" width="15.28515625" style="857" customWidth="1"/>
    <col min="14" max="14" width="13.7109375" style="857" customWidth="1"/>
    <col min="15" max="15" width="13.85546875" style="857" customWidth="1"/>
    <col min="16" max="16" width="15" style="857" customWidth="1"/>
    <col min="17" max="17" width="14.42578125" style="857" customWidth="1"/>
    <col min="18" max="18" width="13.85546875" style="857" customWidth="1"/>
    <col min="19" max="19" width="7.140625" style="857" customWidth="1"/>
    <col min="20" max="20" width="7.28515625" style="857" customWidth="1"/>
    <col min="21" max="21" width="8" style="857" customWidth="1"/>
    <col min="22" max="16384" width="25.7109375" style="857"/>
  </cols>
  <sheetData>
    <row r="1" spans="1:21" ht="23.25" customHeight="1">
      <c r="A1" s="2680" t="s">
        <v>2026</v>
      </c>
      <c r="B1" s="2681"/>
      <c r="C1" s="2681"/>
      <c r="D1" s="2681"/>
      <c r="E1" s="2681"/>
      <c r="F1" s="2681"/>
      <c r="G1" s="2681"/>
      <c r="H1" s="2681"/>
      <c r="I1" s="2681"/>
      <c r="J1" s="2681"/>
      <c r="K1" s="2681"/>
      <c r="L1" s="2681"/>
      <c r="M1" s="2681"/>
      <c r="N1" s="2681"/>
      <c r="O1" s="2681"/>
      <c r="P1" s="2681"/>
      <c r="Q1" s="2681"/>
      <c r="R1" s="2681"/>
      <c r="S1" s="2681"/>
      <c r="T1" s="2681"/>
      <c r="U1" s="2681"/>
    </row>
    <row r="2" spans="1:21" ht="30.75" customHeight="1" thickBot="1">
      <c r="A2" s="2682" t="s">
        <v>2027</v>
      </c>
      <c r="B2" s="2683"/>
      <c r="C2" s="2684"/>
      <c r="D2" s="858" t="s">
        <v>2028</v>
      </c>
      <c r="E2" s="859" t="s">
        <v>197</v>
      </c>
      <c r="F2" s="2685" t="s">
        <v>334</v>
      </c>
      <c r="G2" s="2685"/>
      <c r="H2" s="2685"/>
      <c r="I2" s="2685"/>
      <c r="J2" s="860" t="s">
        <v>335</v>
      </c>
      <c r="K2" s="861">
        <v>45938</v>
      </c>
      <c r="L2" s="862" t="s">
        <v>2029</v>
      </c>
      <c r="M2" s="2686" t="s">
        <v>2030</v>
      </c>
      <c r="N2" s="2687"/>
      <c r="O2" s="863" t="s">
        <v>2031</v>
      </c>
      <c r="P2" s="2688" t="s">
        <v>809</v>
      </c>
      <c r="Q2" s="2689"/>
      <c r="R2" s="2690"/>
      <c r="S2" s="2691" t="s">
        <v>2032</v>
      </c>
      <c r="T2" s="2693" t="s">
        <v>2033</v>
      </c>
      <c r="U2" s="2693" t="s">
        <v>2034</v>
      </c>
    </row>
    <row r="3" spans="1:21" ht="55.5" customHeight="1" thickTop="1">
      <c r="A3" s="864" t="s">
        <v>336</v>
      </c>
      <c r="B3" s="2695" t="s">
        <v>2035</v>
      </c>
      <c r="C3" s="2696"/>
      <c r="D3" s="865" t="s">
        <v>201</v>
      </c>
      <c r="E3" s="865" t="s">
        <v>202</v>
      </c>
      <c r="F3" s="866" t="s">
        <v>2036</v>
      </c>
      <c r="G3" s="866" t="s">
        <v>2037</v>
      </c>
      <c r="H3" s="866" t="s">
        <v>2038</v>
      </c>
      <c r="I3" s="867" t="s">
        <v>2039</v>
      </c>
      <c r="J3" s="868" t="s">
        <v>2040</v>
      </c>
      <c r="K3" s="868" t="s">
        <v>2041</v>
      </c>
      <c r="L3" s="859" t="s">
        <v>2042</v>
      </c>
      <c r="M3" s="858" t="s">
        <v>2043</v>
      </c>
      <c r="N3" s="858" t="s">
        <v>2044</v>
      </c>
      <c r="O3" s="858" t="s">
        <v>2045</v>
      </c>
      <c r="P3" s="869" t="s">
        <v>2046</v>
      </c>
      <c r="Q3" s="870" t="s">
        <v>2047</v>
      </c>
      <c r="R3" s="871" t="s">
        <v>2048</v>
      </c>
      <c r="S3" s="2692"/>
      <c r="T3" s="2694"/>
      <c r="U3" s="2694"/>
    </row>
    <row r="4" spans="1:21" ht="33" customHeight="1">
      <c r="A4" s="872">
        <v>1</v>
      </c>
      <c r="B4" s="2676" t="s">
        <v>2049</v>
      </c>
      <c r="C4" s="2677"/>
      <c r="D4" s="873" t="s">
        <v>2050</v>
      </c>
      <c r="E4" s="873" t="s">
        <v>1440</v>
      </c>
      <c r="F4" s="874">
        <v>44</v>
      </c>
      <c r="G4" s="875">
        <v>64</v>
      </c>
      <c r="H4" s="875">
        <v>2</v>
      </c>
      <c r="I4" s="876" t="s">
        <v>346</v>
      </c>
      <c r="J4" s="877" t="s">
        <v>2051</v>
      </c>
      <c r="K4" s="877" t="s">
        <v>2052</v>
      </c>
      <c r="L4" s="878"/>
      <c r="M4" s="870"/>
      <c r="N4" s="870"/>
      <c r="O4" s="870"/>
      <c r="P4" s="879"/>
      <c r="Q4" s="879"/>
      <c r="R4" s="879"/>
      <c r="S4" s="879"/>
      <c r="T4" s="879"/>
      <c r="U4" s="879"/>
    </row>
    <row r="5" spans="1:21" ht="33" customHeight="1">
      <c r="A5" s="872">
        <v>2</v>
      </c>
      <c r="B5" s="2676" t="s">
        <v>2049</v>
      </c>
      <c r="C5" s="2677"/>
      <c r="D5" s="873" t="s">
        <v>2053</v>
      </c>
      <c r="E5" s="873" t="s">
        <v>1394</v>
      </c>
      <c r="F5" s="874">
        <v>45</v>
      </c>
      <c r="G5" s="875">
        <v>64</v>
      </c>
      <c r="H5" s="875">
        <v>2</v>
      </c>
      <c r="I5" s="876" t="s">
        <v>346</v>
      </c>
      <c r="J5" s="877" t="s">
        <v>2051</v>
      </c>
      <c r="K5" s="877" t="s">
        <v>2052</v>
      </c>
      <c r="L5" s="878"/>
      <c r="M5" s="870"/>
      <c r="N5" s="870"/>
      <c r="O5" s="870"/>
      <c r="P5" s="879"/>
      <c r="Q5" s="879"/>
      <c r="R5" s="879"/>
      <c r="S5" s="879"/>
      <c r="T5" s="879"/>
      <c r="U5" s="879"/>
    </row>
    <row r="6" spans="1:21" ht="33" customHeight="1">
      <c r="A6" s="872">
        <v>3</v>
      </c>
      <c r="B6" s="2676" t="s">
        <v>2049</v>
      </c>
      <c r="C6" s="2677"/>
      <c r="D6" s="873" t="s">
        <v>2054</v>
      </c>
      <c r="E6" s="873" t="s">
        <v>1394</v>
      </c>
      <c r="F6" s="874">
        <v>57</v>
      </c>
      <c r="G6" s="875">
        <v>64</v>
      </c>
      <c r="H6" s="875">
        <v>2</v>
      </c>
      <c r="I6" s="876" t="s">
        <v>346</v>
      </c>
      <c r="J6" s="877" t="s">
        <v>2051</v>
      </c>
      <c r="K6" s="877" t="s">
        <v>2052</v>
      </c>
      <c r="L6" s="878"/>
      <c r="M6" s="870"/>
      <c r="N6" s="870"/>
      <c r="O6" s="870"/>
      <c r="P6" s="879"/>
      <c r="Q6" s="879"/>
      <c r="R6" s="879"/>
      <c r="S6" s="879"/>
      <c r="T6" s="879"/>
      <c r="U6" s="879"/>
    </row>
    <row r="7" spans="1:21" ht="33" customHeight="1">
      <c r="A7" s="872">
        <v>4</v>
      </c>
      <c r="B7" s="2676" t="s">
        <v>2049</v>
      </c>
      <c r="C7" s="2677"/>
      <c r="D7" s="873" t="s">
        <v>2055</v>
      </c>
      <c r="E7" s="873" t="s">
        <v>1394</v>
      </c>
      <c r="F7" s="874">
        <v>32</v>
      </c>
      <c r="G7" s="875">
        <v>64</v>
      </c>
      <c r="H7" s="875">
        <v>2</v>
      </c>
      <c r="I7" s="876" t="s">
        <v>346</v>
      </c>
      <c r="J7" s="877" t="s">
        <v>2051</v>
      </c>
      <c r="K7" s="877" t="s">
        <v>2052</v>
      </c>
      <c r="L7" s="878"/>
      <c r="M7" s="870"/>
      <c r="N7" s="870"/>
      <c r="O7" s="870"/>
      <c r="P7" s="879"/>
      <c r="Q7" s="879"/>
      <c r="R7" s="879"/>
      <c r="S7" s="879"/>
      <c r="T7" s="879"/>
      <c r="U7" s="879"/>
    </row>
    <row r="8" spans="1:21" ht="33" customHeight="1">
      <c r="A8" s="872">
        <v>5</v>
      </c>
      <c r="B8" s="2676" t="s">
        <v>2049</v>
      </c>
      <c r="C8" s="2677"/>
      <c r="D8" s="873" t="s">
        <v>2056</v>
      </c>
      <c r="E8" s="873" t="s">
        <v>1394</v>
      </c>
      <c r="F8" s="874">
        <v>5</v>
      </c>
      <c r="G8" s="875">
        <v>64</v>
      </c>
      <c r="H8" s="875">
        <v>2</v>
      </c>
      <c r="I8" s="876" t="s">
        <v>346</v>
      </c>
      <c r="J8" s="877" t="s">
        <v>2051</v>
      </c>
      <c r="K8" s="877" t="s">
        <v>2052</v>
      </c>
      <c r="L8" s="878"/>
      <c r="M8" s="870"/>
      <c r="N8" s="870"/>
      <c r="O8" s="870"/>
      <c r="P8" s="879"/>
      <c r="Q8" s="879"/>
      <c r="R8" s="879"/>
      <c r="S8" s="879"/>
      <c r="T8" s="879"/>
      <c r="U8" s="879"/>
    </row>
    <row r="9" spans="1:21" ht="33" customHeight="1">
      <c r="A9" s="872">
        <v>6</v>
      </c>
      <c r="B9" s="2676" t="s">
        <v>2049</v>
      </c>
      <c r="C9" s="2677"/>
      <c r="D9" s="873" t="s">
        <v>2057</v>
      </c>
      <c r="E9" s="873" t="s">
        <v>1392</v>
      </c>
      <c r="F9" s="874">
        <v>33</v>
      </c>
      <c r="G9" s="875">
        <v>64</v>
      </c>
      <c r="H9" s="875">
        <v>2</v>
      </c>
      <c r="I9" s="876" t="s">
        <v>346</v>
      </c>
      <c r="J9" s="877" t="s">
        <v>2051</v>
      </c>
      <c r="K9" s="877" t="s">
        <v>2052</v>
      </c>
      <c r="L9" s="878"/>
      <c r="M9" s="870"/>
      <c r="N9" s="870"/>
      <c r="O9" s="870"/>
      <c r="P9" s="879"/>
      <c r="Q9" s="879"/>
      <c r="R9" s="879"/>
      <c r="S9" s="879"/>
      <c r="T9" s="879"/>
      <c r="U9" s="879"/>
    </row>
    <row r="10" spans="1:21" ht="33" customHeight="1">
      <c r="A10" s="872">
        <v>7</v>
      </c>
      <c r="B10" s="2676" t="s">
        <v>2049</v>
      </c>
      <c r="C10" s="2677"/>
      <c r="D10" s="873" t="s">
        <v>2058</v>
      </c>
      <c r="E10" s="873" t="s">
        <v>1392</v>
      </c>
      <c r="F10" s="874">
        <v>43</v>
      </c>
      <c r="G10" s="875">
        <v>64</v>
      </c>
      <c r="H10" s="875">
        <v>2</v>
      </c>
      <c r="I10" s="876" t="s">
        <v>346</v>
      </c>
      <c r="J10" s="877" t="s">
        <v>2051</v>
      </c>
      <c r="K10" s="877" t="s">
        <v>2052</v>
      </c>
      <c r="L10" s="878"/>
      <c r="M10" s="870"/>
      <c r="N10" s="870"/>
      <c r="O10" s="870"/>
      <c r="P10" s="879"/>
      <c r="Q10" s="879"/>
      <c r="R10" s="879"/>
      <c r="S10" s="879"/>
      <c r="T10" s="879"/>
      <c r="U10" s="879"/>
    </row>
    <row r="11" spans="1:21" ht="33" customHeight="1">
      <c r="A11" s="872">
        <v>8</v>
      </c>
      <c r="B11" s="2676" t="s">
        <v>2059</v>
      </c>
      <c r="C11" s="2677"/>
      <c r="D11" s="880" t="s">
        <v>2060</v>
      </c>
      <c r="E11" s="880" t="s">
        <v>2061</v>
      </c>
      <c r="F11" s="881">
        <v>36</v>
      </c>
      <c r="G11" s="875">
        <v>69</v>
      </c>
      <c r="H11" s="875">
        <v>1</v>
      </c>
      <c r="I11" s="876" t="s">
        <v>2062</v>
      </c>
      <c r="J11" s="877" t="s">
        <v>223</v>
      </c>
      <c r="K11" s="877" t="s">
        <v>2063</v>
      </c>
      <c r="L11" s="878"/>
      <c r="M11" s="870"/>
      <c r="N11" s="870"/>
      <c r="O11" s="870"/>
      <c r="P11" s="879"/>
      <c r="Q11" s="879"/>
      <c r="R11" s="879"/>
      <c r="S11" s="879"/>
      <c r="T11" s="879"/>
      <c r="U11" s="879"/>
    </row>
    <row r="12" spans="1:21" ht="33" customHeight="1">
      <c r="A12" s="872">
        <v>9</v>
      </c>
      <c r="B12" s="2676" t="s">
        <v>2059</v>
      </c>
      <c r="C12" s="2677"/>
      <c r="D12" s="880" t="s">
        <v>2064</v>
      </c>
      <c r="E12" s="880" t="s">
        <v>2065</v>
      </c>
      <c r="F12" s="881">
        <v>42</v>
      </c>
      <c r="G12" s="875">
        <v>69</v>
      </c>
      <c r="H12" s="875">
        <v>1</v>
      </c>
      <c r="I12" s="876" t="s">
        <v>2062</v>
      </c>
      <c r="J12" s="877" t="s">
        <v>223</v>
      </c>
      <c r="K12" s="877" t="s">
        <v>2063</v>
      </c>
      <c r="L12" s="878"/>
      <c r="M12" s="870"/>
      <c r="N12" s="870"/>
      <c r="O12" s="870"/>
      <c r="P12" s="879"/>
      <c r="Q12" s="879"/>
      <c r="R12" s="879"/>
      <c r="S12" s="879"/>
      <c r="T12" s="879"/>
      <c r="U12" s="879"/>
    </row>
    <row r="13" spans="1:21" ht="33" customHeight="1">
      <c r="A13" s="872">
        <v>10</v>
      </c>
      <c r="B13" s="882"/>
      <c r="C13" s="883"/>
      <c r="D13" s="884"/>
      <c r="E13" s="884"/>
      <c r="F13" s="885"/>
      <c r="G13" s="875"/>
      <c r="H13" s="875"/>
      <c r="I13" s="883"/>
      <c r="J13" s="886"/>
      <c r="K13" s="886"/>
      <c r="L13" s="878"/>
      <c r="M13" s="870"/>
      <c r="N13" s="870"/>
      <c r="O13" s="870"/>
      <c r="P13" s="879"/>
      <c r="Q13" s="879"/>
      <c r="R13" s="879"/>
      <c r="S13" s="879"/>
      <c r="T13" s="879"/>
      <c r="U13" s="879"/>
    </row>
    <row r="14" spans="1:21" ht="33" customHeight="1">
      <c r="A14" s="872">
        <v>11</v>
      </c>
      <c r="B14" s="882"/>
      <c r="C14" s="883"/>
      <c r="D14" s="887"/>
      <c r="E14" s="887"/>
      <c r="F14" s="885"/>
      <c r="G14" s="875"/>
      <c r="H14" s="875"/>
      <c r="I14" s="883"/>
      <c r="J14" s="886"/>
      <c r="K14" s="886"/>
      <c r="L14" s="878"/>
      <c r="M14" s="870"/>
      <c r="N14" s="870"/>
      <c r="O14" s="870"/>
      <c r="P14" s="879"/>
      <c r="Q14" s="879"/>
      <c r="R14" s="879"/>
      <c r="S14" s="879"/>
      <c r="T14" s="879"/>
      <c r="U14" s="879"/>
    </row>
    <row r="15" spans="1:21" ht="33" customHeight="1">
      <c r="A15" s="879">
        <v>12</v>
      </c>
      <c r="B15" s="882"/>
      <c r="C15" s="883"/>
      <c r="D15" s="884"/>
      <c r="E15" s="884"/>
      <c r="F15" s="885"/>
      <c r="G15" s="875"/>
      <c r="H15" s="875"/>
      <c r="I15" s="883"/>
      <c r="J15" s="886"/>
      <c r="K15" s="886"/>
      <c r="L15" s="878"/>
      <c r="M15" s="870"/>
      <c r="N15" s="870"/>
      <c r="O15" s="870"/>
      <c r="P15" s="879"/>
      <c r="Q15" s="879"/>
      <c r="R15" s="879"/>
      <c r="S15" s="879"/>
      <c r="T15" s="879"/>
      <c r="U15" s="879"/>
    </row>
    <row r="16" spans="1:21" ht="33" customHeight="1">
      <c r="A16" s="879">
        <v>13</v>
      </c>
      <c r="B16" s="882"/>
      <c r="C16" s="883"/>
      <c r="D16" s="887"/>
      <c r="E16" s="887"/>
      <c r="F16" s="885"/>
      <c r="G16" s="875"/>
      <c r="H16" s="875"/>
      <c r="I16" s="883"/>
      <c r="J16" s="886"/>
      <c r="K16" s="886"/>
      <c r="L16" s="878"/>
      <c r="M16" s="870"/>
      <c r="N16" s="870"/>
      <c r="O16" s="870"/>
      <c r="P16" s="879"/>
      <c r="Q16" s="879"/>
      <c r="R16" s="879"/>
      <c r="S16" s="879"/>
      <c r="T16" s="879"/>
      <c r="U16" s="879"/>
    </row>
    <row r="17" spans="1:21" ht="33" customHeight="1">
      <c r="A17" s="879">
        <v>14</v>
      </c>
      <c r="B17" s="882"/>
      <c r="C17" s="883"/>
      <c r="D17" s="887"/>
      <c r="E17" s="887"/>
      <c r="F17" s="885"/>
      <c r="G17" s="875"/>
      <c r="H17" s="875"/>
      <c r="I17" s="883"/>
      <c r="J17" s="886"/>
      <c r="K17" s="886"/>
      <c r="L17" s="878"/>
      <c r="M17" s="870"/>
      <c r="N17" s="870"/>
      <c r="O17" s="870"/>
      <c r="P17" s="879"/>
      <c r="Q17" s="879"/>
      <c r="R17" s="879"/>
      <c r="S17" s="879"/>
      <c r="T17" s="879"/>
      <c r="U17" s="879"/>
    </row>
    <row r="18" spans="1:21" ht="33" customHeight="1">
      <c r="A18" s="879">
        <v>15</v>
      </c>
      <c r="B18" s="882"/>
      <c r="C18" s="883"/>
      <c r="D18" s="884"/>
      <c r="E18" s="884"/>
      <c r="F18" s="885"/>
      <c r="G18" s="875"/>
      <c r="H18" s="875"/>
      <c r="I18" s="883"/>
      <c r="J18" s="886"/>
      <c r="K18" s="886"/>
      <c r="L18" s="878"/>
      <c r="M18" s="870"/>
      <c r="N18" s="870"/>
      <c r="O18" s="870"/>
      <c r="P18" s="879"/>
      <c r="Q18" s="879"/>
      <c r="R18" s="879"/>
      <c r="S18" s="879"/>
      <c r="T18" s="879"/>
      <c r="U18" s="879"/>
    </row>
    <row r="19" spans="1:21" ht="33" customHeight="1">
      <c r="A19" s="879">
        <v>17</v>
      </c>
      <c r="B19" s="882"/>
      <c r="C19" s="883"/>
      <c r="D19" s="888"/>
      <c r="E19" s="888"/>
      <c r="F19" s="875"/>
      <c r="G19" s="875"/>
      <c r="H19" s="875"/>
      <c r="I19" s="883"/>
      <c r="J19" s="886"/>
      <c r="K19" s="886"/>
      <c r="L19" s="878"/>
      <c r="M19" s="870"/>
      <c r="N19" s="870"/>
      <c r="O19" s="870"/>
      <c r="P19" s="879"/>
      <c r="Q19" s="879"/>
      <c r="R19" s="879"/>
      <c r="S19" s="879"/>
      <c r="T19" s="879"/>
      <c r="U19" s="879"/>
    </row>
    <row r="20" spans="1:21" ht="33" customHeight="1">
      <c r="A20" s="879">
        <v>23</v>
      </c>
      <c r="B20" s="882"/>
      <c r="C20" s="883"/>
      <c r="D20" s="884"/>
      <c r="E20" s="884"/>
      <c r="F20" s="885"/>
      <c r="G20" s="875"/>
      <c r="H20" s="875"/>
      <c r="I20" s="883"/>
      <c r="J20" s="886"/>
      <c r="K20" s="886"/>
      <c r="L20" s="878"/>
      <c r="M20" s="870"/>
      <c r="N20" s="870"/>
      <c r="O20" s="870"/>
      <c r="P20" s="879"/>
      <c r="Q20" s="879"/>
      <c r="R20" s="879"/>
      <c r="S20" s="879"/>
      <c r="T20" s="879"/>
      <c r="U20" s="879"/>
    </row>
    <row r="21" spans="1:21" ht="33" customHeight="1">
      <c r="A21" s="879">
        <v>24</v>
      </c>
      <c r="B21" s="882"/>
      <c r="C21" s="883"/>
      <c r="D21" s="884"/>
      <c r="E21" s="884"/>
      <c r="F21" s="885"/>
      <c r="G21" s="875"/>
      <c r="H21" s="875"/>
      <c r="I21" s="883"/>
      <c r="J21" s="886"/>
      <c r="K21" s="886"/>
      <c r="L21" s="878"/>
      <c r="M21" s="870"/>
      <c r="N21" s="870"/>
      <c r="O21" s="870"/>
      <c r="P21" s="879"/>
      <c r="Q21" s="879"/>
      <c r="R21" s="879"/>
      <c r="S21" s="879"/>
      <c r="T21" s="879"/>
      <c r="U21" s="879"/>
    </row>
    <row r="22" spans="1:21" ht="33" customHeight="1">
      <c r="A22" s="879">
        <v>25</v>
      </c>
      <c r="B22" s="882"/>
      <c r="C22" s="883"/>
      <c r="D22" s="888"/>
      <c r="E22" s="884"/>
      <c r="F22" s="875"/>
      <c r="G22" s="875"/>
      <c r="H22" s="875"/>
      <c r="I22" s="883"/>
      <c r="J22" s="886"/>
      <c r="K22" s="886"/>
      <c r="L22" s="878"/>
      <c r="M22" s="870"/>
      <c r="N22" s="870"/>
      <c r="O22" s="870"/>
      <c r="P22" s="879"/>
      <c r="Q22" s="879"/>
      <c r="R22" s="879"/>
      <c r="S22" s="879"/>
      <c r="T22" s="879"/>
      <c r="U22" s="879"/>
    </row>
    <row r="23" spans="1:21" ht="28.5" customHeight="1">
      <c r="A23" s="2678" t="s">
        <v>351</v>
      </c>
      <c r="B23" s="2678"/>
      <c r="C23" s="2678"/>
      <c r="D23" s="2678"/>
      <c r="E23" s="2678"/>
      <c r="F23" s="2678"/>
      <c r="G23" s="2678"/>
      <c r="H23" s="2678"/>
      <c r="I23" s="2678"/>
      <c r="J23" s="2678"/>
      <c r="K23" s="2678"/>
      <c r="L23" s="2679" t="s">
        <v>352</v>
      </c>
      <c r="M23" s="2679"/>
      <c r="N23" s="2679"/>
      <c r="O23" s="2679"/>
      <c r="P23" s="2679"/>
      <c r="Q23" s="2679"/>
      <c r="R23" s="2679"/>
      <c r="S23" s="2679"/>
      <c r="T23" s="2679"/>
      <c r="U23" s="2679"/>
    </row>
    <row r="24" spans="1:21">
      <c r="B24" s="889"/>
    </row>
    <row r="25" spans="1:21">
      <c r="B25" s="889"/>
    </row>
    <row r="26" spans="1:21">
      <c r="B26" s="889"/>
    </row>
    <row r="29" spans="1:21" ht="27" customHeight="1"/>
    <row r="34" ht="40.5" customHeight="1"/>
    <row r="35" ht="53.25" customHeight="1"/>
    <row r="36" ht="101.25" customHeight="1"/>
  </sheetData>
  <mergeCells count="20">
    <mergeCell ref="B9:C9"/>
    <mergeCell ref="A1:U1"/>
    <mergeCell ref="A2:C2"/>
    <mergeCell ref="F2:I2"/>
    <mergeCell ref="M2:N2"/>
    <mergeCell ref="P2:R2"/>
    <mergeCell ref="S2:S3"/>
    <mergeCell ref="T2:T3"/>
    <mergeCell ref="U2:U3"/>
    <mergeCell ref="B3:C3"/>
    <mergeCell ref="B4:C4"/>
    <mergeCell ref="B5:C5"/>
    <mergeCell ref="B6:C6"/>
    <mergeCell ref="B7:C7"/>
    <mergeCell ref="B8:C8"/>
    <mergeCell ref="B10:C10"/>
    <mergeCell ref="B11:C11"/>
    <mergeCell ref="B12:C12"/>
    <mergeCell ref="A23:K23"/>
    <mergeCell ref="L23:U23"/>
  </mergeCells>
  <pageMargins left="0.5" right="0.5" top="0.25" bottom="0.25" header="0.31496062992125984" footer="0.31496062992125984"/>
  <pageSetup paperSize="9" scale="61" orientation="landscape" r:id="rId1"/>
</worksheet>
</file>

<file path=xl/worksheets/sheet48.xml><?xml version="1.0" encoding="utf-8"?>
<worksheet xmlns="http://schemas.openxmlformats.org/spreadsheetml/2006/main" xmlns:r="http://schemas.openxmlformats.org/officeDocument/2006/relationships">
  <sheetPr>
    <pageSetUpPr fitToPage="1"/>
  </sheetPr>
  <dimension ref="A1:G40"/>
  <sheetViews>
    <sheetView view="pageBreakPreview" zoomScale="90" zoomScaleSheetLayoutView="90" workbookViewId="0">
      <selection activeCell="I20" sqref="I20"/>
    </sheetView>
  </sheetViews>
  <sheetFormatPr defaultColWidth="9.140625" defaultRowHeight="23.25"/>
  <cols>
    <col min="1" max="1" width="24.5703125" style="422" customWidth="1"/>
    <col min="2" max="2" width="21.7109375" style="422" customWidth="1"/>
    <col min="3" max="3" width="30.5703125" style="422" customWidth="1"/>
    <col min="4" max="4" width="8.85546875" style="422" customWidth="1"/>
    <col min="5" max="5" width="8.5703125" style="422" customWidth="1"/>
    <col min="6" max="6" width="13.7109375" style="422" customWidth="1"/>
    <col min="7" max="7" width="6.5703125" style="422" customWidth="1"/>
    <col min="8" max="8" width="9.140625" style="422"/>
    <col min="9" max="9" width="22.140625" style="422" customWidth="1"/>
    <col min="10" max="10" width="25.28515625" style="422" customWidth="1"/>
    <col min="11" max="11" width="34.7109375" style="422" customWidth="1"/>
    <col min="12" max="12" width="25.42578125" style="422" customWidth="1"/>
    <col min="13" max="13" width="36.7109375" style="422" customWidth="1"/>
    <col min="14" max="14" width="33.7109375" style="422" customWidth="1"/>
    <col min="15" max="16384" width="9.140625" style="422"/>
  </cols>
  <sheetData>
    <row r="1" spans="1:7" ht="45" customHeight="1" thickBot="1">
      <c r="A1" s="1827" t="s">
        <v>358</v>
      </c>
      <c r="B1" s="1827"/>
      <c r="C1" s="1827"/>
      <c r="D1" s="1827"/>
      <c r="E1" s="1827"/>
      <c r="F1" s="1827"/>
      <c r="G1" s="1827"/>
    </row>
    <row r="2" spans="1:7" ht="22.9" customHeight="1" thickTop="1">
      <c r="A2" s="1828" t="str">
        <f>'AIC Summary 04'!O4</f>
        <v>مہم کا نام : SNID 1 Sep to 4 Sep 2025</v>
      </c>
      <c r="B2" s="1829"/>
      <c r="C2" s="1828" t="s">
        <v>1282</v>
      </c>
      <c r="D2" s="1830"/>
      <c r="E2" s="1831" t="s">
        <v>1283</v>
      </c>
      <c r="F2" s="1832"/>
      <c r="G2" s="1833"/>
    </row>
    <row r="3" spans="1:7" ht="22.9" customHeight="1">
      <c r="A3" s="1834" t="s">
        <v>1187</v>
      </c>
      <c r="B3" s="1835"/>
      <c r="C3" s="1836" t="s">
        <v>360</v>
      </c>
      <c r="D3" s="1835"/>
      <c r="E3" s="1837" t="s">
        <v>361</v>
      </c>
      <c r="F3" s="1837"/>
      <c r="G3" s="1838"/>
    </row>
    <row r="4" spans="1:7" ht="29.25" customHeight="1">
      <c r="A4" s="1839" t="s">
        <v>362</v>
      </c>
      <c r="B4" s="1840"/>
      <c r="C4" s="1840"/>
      <c r="D4" s="1840"/>
      <c r="E4" s="1840"/>
      <c r="F4" s="1840"/>
      <c r="G4" s="1841"/>
    </row>
    <row r="5" spans="1:7" ht="29.25" customHeight="1">
      <c r="A5" s="1842">
        <f>'Sheet1 (5)'!A5:D5</f>
        <v>45666</v>
      </c>
      <c r="B5" s="1843"/>
      <c r="C5" s="1843"/>
      <c r="D5" s="1844"/>
      <c r="E5" s="1845" t="s">
        <v>182</v>
      </c>
      <c r="F5" s="1846"/>
      <c r="G5" s="1847"/>
    </row>
    <row r="6" spans="1:7" ht="19.5" customHeight="1">
      <c r="A6" s="423" t="s">
        <v>363</v>
      </c>
      <c r="B6" s="423" t="s">
        <v>364</v>
      </c>
      <c r="C6" s="423" t="s">
        <v>365</v>
      </c>
      <c r="D6" s="423" t="s">
        <v>366</v>
      </c>
      <c r="E6" s="424" t="s">
        <v>367</v>
      </c>
      <c r="F6" s="425" t="s">
        <v>368</v>
      </c>
      <c r="G6" s="423" t="s">
        <v>0</v>
      </c>
    </row>
    <row r="7" spans="1:7" ht="27.75" customHeight="1">
      <c r="A7" s="426" t="s">
        <v>369</v>
      </c>
      <c r="B7" s="477"/>
      <c r="C7" s="477"/>
      <c r="D7" s="429">
        <v>11</v>
      </c>
      <c r="E7" s="428">
        <v>0.55208333333333337</v>
      </c>
      <c r="F7" s="429" t="s">
        <v>371</v>
      </c>
      <c r="G7" s="423">
        <v>1</v>
      </c>
    </row>
    <row r="8" spans="1:7" ht="24">
      <c r="A8" s="1848"/>
      <c r="B8" s="477"/>
      <c r="C8" s="477"/>
      <c r="D8" s="429">
        <v>12</v>
      </c>
      <c r="E8" s="428">
        <v>0.56597222222222221</v>
      </c>
      <c r="F8" s="429" t="s">
        <v>373</v>
      </c>
      <c r="G8" s="423">
        <v>2</v>
      </c>
    </row>
    <row r="9" spans="1:7" ht="22.15" customHeight="1">
      <c r="A9" s="1849"/>
      <c r="B9" s="477"/>
      <c r="C9" s="477"/>
      <c r="D9" s="429">
        <v>13</v>
      </c>
      <c r="E9" s="428">
        <v>0.57986111111111116</v>
      </c>
      <c r="F9" s="429" t="s">
        <v>375</v>
      </c>
      <c r="G9" s="423">
        <v>3</v>
      </c>
    </row>
    <row r="10" spans="1:7" ht="22.15" customHeight="1">
      <c r="A10" s="1849"/>
      <c r="B10" s="477"/>
      <c r="C10" s="477"/>
      <c r="D10" s="429">
        <v>14</v>
      </c>
      <c r="E10" s="428">
        <v>0.60069444444444442</v>
      </c>
      <c r="F10" s="429" t="s">
        <v>376</v>
      </c>
      <c r="G10" s="423">
        <v>4</v>
      </c>
    </row>
    <row r="11" spans="1:7" ht="24">
      <c r="A11" s="423" t="s">
        <v>379</v>
      </c>
      <c r="B11" s="429"/>
      <c r="C11" s="429"/>
      <c r="D11" s="429">
        <v>15</v>
      </c>
      <c r="E11" s="428">
        <v>0.61805555555555558</v>
      </c>
      <c r="F11" s="429" t="s">
        <v>378</v>
      </c>
      <c r="G11" s="423">
        <v>5</v>
      </c>
    </row>
    <row r="12" spans="1:7">
      <c r="A12" s="1842">
        <f>'Sheet1 (5)'!A12:D12</f>
        <v>45697</v>
      </c>
      <c r="B12" s="2471"/>
      <c r="C12" s="2471"/>
      <c r="D12" s="2472"/>
      <c r="E12" s="1845" t="s">
        <v>380</v>
      </c>
      <c r="F12" s="1846"/>
      <c r="G12" s="1847"/>
    </row>
    <row r="13" spans="1:7" ht="30" customHeight="1">
      <c r="A13" s="423" t="s">
        <v>363</v>
      </c>
      <c r="B13" s="423" t="s">
        <v>364</v>
      </c>
      <c r="C13" s="423" t="s">
        <v>365</v>
      </c>
      <c r="D13" s="423" t="s">
        <v>366</v>
      </c>
      <c r="E13" s="424" t="s">
        <v>367</v>
      </c>
      <c r="F13" s="425" t="s">
        <v>368</v>
      </c>
      <c r="G13" s="423" t="s">
        <v>0</v>
      </c>
    </row>
    <row r="14" spans="1:7" ht="24">
      <c r="A14" s="426" t="s">
        <v>369</v>
      </c>
      <c r="B14" s="429"/>
      <c r="C14" s="477"/>
      <c r="D14" s="429">
        <v>15</v>
      </c>
      <c r="E14" s="428">
        <v>0.55208333333333337</v>
      </c>
      <c r="F14" s="429" t="s">
        <v>371</v>
      </c>
      <c r="G14" s="423">
        <v>1</v>
      </c>
    </row>
    <row r="15" spans="1:7" ht="24">
      <c r="A15" s="1848"/>
      <c r="B15" s="429"/>
      <c r="C15" s="429"/>
      <c r="D15" s="429">
        <v>14</v>
      </c>
      <c r="E15" s="428">
        <v>0.56597222222222221</v>
      </c>
      <c r="F15" s="429" t="s">
        <v>373</v>
      </c>
      <c r="G15" s="423">
        <v>2</v>
      </c>
    </row>
    <row r="16" spans="1:7" ht="24">
      <c r="A16" s="1849"/>
      <c r="B16" s="429"/>
      <c r="C16" s="429"/>
      <c r="D16" s="429">
        <v>13</v>
      </c>
      <c r="E16" s="428">
        <v>0.57986111111111116</v>
      </c>
      <c r="F16" s="429" t="s">
        <v>375</v>
      </c>
      <c r="G16" s="423">
        <v>3</v>
      </c>
    </row>
    <row r="17" spans="1:7" ht="22.15" customHeight="1">
      <c r="A17" s="1849"/>
      <c r="B17" s="429"/>
      <c r="C17" s="429"/>
      <c r="D17" s="429">
        <v>12</v>
      </c>
      <c r="E17" s="428">
        <v>0.60069444444444442</v>
      </c>
      <c r="F17" s="429" t="s">
        <v>376</v>
      </c>
      <c r="G17" s="423">
        <v>4</v>
      </c>
    </row>
    <row r="18" spans="1:7" ht="19.5" customHeight="1">
      <c r="A18" s="423" t="s">
        <v>379</v>
      </c>
      <c r="B18" s="478"/>
      <c r="C18" s="429"/>
      <c r="D18" s="429">
        <v>11</v>
      </c>
      <c r="E18" s="428">
        <v>0.61805555555555558</v>
      </c>
      <c r="F18" s="429" t="s">
        <v>378</v>
      </c>
      <c r="G18" s="423">
        <v>5</v>
      </c>
    </row>
    <row r="19" spans="1:7" ht="19.5" customHeight="1">
      <c r="A19" s="1842">
        <f>'Sheet1 (5)'!A19:D19</f>
        <v>45725</v>
      </c>
      <c r="B19" s="2473"/>
      <c r="C19" s="2473"/>
      <c r="D19" s="2474"/>
      <c r="E19" s="1845" t="s">
        <v>381</v>
      </c>
      <c r="F19" s="1846"/>
      <c r="G19" s="1847"/>
    </row>
    <row r="20" spans="1:7" ht="19.5" customHeight="1">
      <c r="A20" s="423" t="s">
        <v>400</v>
      </c>
      <c r="B20" s="423" t="s">
        <v>364</v>
      </c>
      <c r="C20" s="423" t="s">
        <v>365</v>
      </c>
      <c r="D20" s="423" t="s">
        <v>366</v>
      </c>
      <c r="E20" s="424" t="s">
        <v>367</v>
      </c>
      <c r="F20" s="425" t="s">
        <v>368</v>
      </c>
      <c r="G20" s="423" t="s">
        <v>0</v>
      </c>
    </row>
    <row r="21" spans="1:7" ht="24">
      <c r="A21" s="426" t="s">
        <v>369</v>
      </c>
      <c r="B21" s="429"/>
      <c r="C21" s="429"/>
      <c r="D21" s="429">
        <v>12</v>
      </c>
      <c r="E21" s="428">
        <v>0.55208333333333337</v>
      </c>
      <c r="F21" s="429" t="s">
        <v>371</v>
      </c>
      <c r="G21" s="423">
        <v>1</v>
      </c>
    </row>
    <row r="22" spans="1:7" ht="24">
      <c r="A22" s="1848"/>
      <c r="B22" s="429"/>
      <c r="C22" s="429"/>
      <c r="D22" s="429">
        <v>15</v>
      </c>
      <c r="E22" s="428">
        <v>0.56597222222222221</v>
      </c>
      <c r="F22" s="429" t="s">
        <v>373</v>
      </c>
      <c r="G22" s="423">
        <v>2</v>
      </c>
    </row>
    <row r="23" spans="1:7" ht="24">
      <c r="A23" s="1849"/>
      <c r="B23" s="478"/>
      <c r="C23" s="429"/>
      <c r="D23" s="429">
        <v>14</v>
      </c>
      <c r="E23" s="428">
        <v>0.57986111111111116</v>
      </c>
      <c r="F23" s="429" t="s">
        <v>375</v>
      </c>
      <c r="G23" s="423">
        <v>3</v>
      </c>
    </row>
    <row r="24" spans="1:7" ht="22.5" customHeight="1">
      <c r="A24" s="1849"/>
      <c r="B24" s="479"/>
      <c r="C24" s="429"/>
      <c r="D24" s="429">
        <v>13</v>
      </c>
      <c r="E24" s="428">
        <v>0.60069444444444442</v>
      </c>
      <c r="F24" s="429" t="s">
        <v>376</v>
      </c>
      <c r="G24" s="423">
        <v>4</v>
      </c>
    </row>
    <row r="25" spans="1:7" ht="20.25" customHeight="1">
      <c r="A25" s="423" t="s">
        <v>379</v>
      </c>
      <c r="B25" s="429"/>
      <c r="C25" s="429"/>
      <c r="D25" s="429">
        <v>11</v>
      </c>
      <c r="E25" s="428">
        <v>0.61805555555555558</v>
      </c>
      <c r="F25" s="429" t="s">
        <v>378</v>
      </c>
      <c r="G25" s="423">
        <v>5</v>
      </c>
    </row>
    <row r="26" spans="1:7">
      <c r="A26" s="1842">
        <f>'Sheet1 (5)'!A26:D26</f>
        <v>45756</v>
      </c>
      <c r="B26" s="2471"/>
      <c r="C26" s="2471"/>
      <c r="D26" s="2472"/>
      <c r="E26" s="1845" t="s">
        <v>383</v>
      </c>
      <c r="F26" s="1846"/>
      <c r="G26" s="1847"/>
    </row>
    <row r="27" spans="1:7" ht="19.5" customHeight="1">
      <c r="A27" s="423" t="s">
        <v>400</v>
      </c>
      <c r="B27" s="423" t="s">
        <v>364</v>
      </c>
      <c r="C27" s="423" t="s">
        <v>365</v>
      </c>
      <c r="D27" s="423" t="s">
        <v>366</v>
      </c>
      <c r="E27" s="424" t="s">
        <v>367</v>
      </c>
      <c r="F27" s="425" t="s">
        <v>368</v>
      </c>
      <c r="G27" s="423" t="s">
        <v>0</v>
      </c>
    </row>
    <row r="28" spans="1:7" ht="24">
      <c r="A28" s="426" t="s">
        <v>369</v>
      </c>
      <c r="B28" s="477"/>
      <c r="C28" s="477"/>
      <c r="D28" s="429"/>
      <c r="E28" s="428">
        <v>0.55208333333333337</v>
      </c>
      <c r="F28" s="429" t="s">
        <v>371</v>
      </c>
      <c r="G28" s="423">
        <v>1</v>
      </c>
    </row>
    <row r="29" spans="1:7" ht="24">
      <c r="A29" s="1848"/>
      <c r="B29" s="477"/>
      <c r="C29" s="477"/>
      <c r="D29" s="429"/>
      <c r="E29" s="428">
        <v>0.56597222222222221</v>
      </c>
      <c r="F29" s="429" t="s">
        <v>373</v>
      </c>
      <c r="G29" s="423">
        <v>2</v>
      </c>
    </row>
    <row r="30" spans="1:7" ht="24">
      <c r="A30" s="1849"/>
      <c r="B30" s="477"/>
      <c r="C30" s="477"/>
      <c r="D30" s="429"/>
      <c r="E30" s="428">
        <v>0.57986111111111116</v>
      </c>
      <c r="F30" s="429" t="s">
        <v>375</v>
      </c>
      <c r="G30" s="423">
        <v>3</v>
      </c>
    </row>
    <row r="31" spans="1:7" ht="24" customHeight="1">
      <c r="A31" s="1849"/>
      <c r="B31" s="477"/>
      <c r="C31" s="477"/>
      <c r="D31" s="429"/>
      <c r="E31" s="428">
        <v>0.60069444444444442</v>
      </c>
      <c r="F31" s="429" t="s">
        <v>376</v>
      </c>
      <c r="G31" s="423">
        <v>4</v>
      </c>
    </row>
    <row r="32" spans="1:7" ht="24">
      <c r="A32" s="423" t="s">
        <v>379</v>
      </c>
      <c r="B32" s="429"/>
      <c r="C32" s="429"/>
      <c r="D32" s="429"/>
      <c r="E32" s="428">
        <v>0.61805555555555558</v>
      </c>
      <c r="F32" s="429" t="s">
        <v>378</v>
      </c>
      <c r="G32" s="423">
        <v>5</v>
      </c>
    </row>
    <row r="33" spans="1:7">
      <c r="A33" s="1842">
        <f>'Sheet1 (5)'!A33:D33</f>
        <v>45786</v>
      </c>
      <c r="B33" s="2471"/>
      <c r="C33" s="2471"/>
      <c r="D33" s="2472"/>
      <c r="E33" s="1850" t="s">
        <v>384</v>
      </c>
      <c r="F33" s="1850"/>
      <c r="G33" s="1850"/>
    </row>
    <row r="34" spans="1:7" ht="19.5" customHeight="1">
      <c r="A34" s="423" t="s">
        <v>400</v>
      </c>
      <c r="B34" s="423" t="s">
        <v>364</v>
      </c>
      <c r="C34" s="423" t="s">
        <v>365</v>
      </c>
      <c r="D34" s="423" t="s">
        <v>366</v>
      </c>
      <c r="E34" s="424" t="s">
        <v>367</v>
      </c>
      <c r="F34" s="425" t="s">
        <v>368</v>
      </c>
      <c r="G34" s="423" t="s">
        <v>0</v>
      </c>
    </row>
    <row r="35" spans="1:7" ht="24">
      <c r="A35" s="426" t="s">
        <v>369</v>
      </c>
      <c r="B35" s="429"/>
      <c r="C35" s="429"/>
      <c r="D35" s="429"/>
      <c r="E35" s="428">
        <v>0.55208333333333337</v>
      </c>
      <c r="F35" s="429" t="s">
        <v>371</v>
      </c>
      <c r="G35" s="423">
        <v>1</v>
      </c>
    </row>
    <row r="36" spans="1:7" ht="24">
      <c r="A36" s="1848"/>
      <c r="B36" s="429"/>
      <c r="C36" s="429"/>
      <c r="D36" s="429"/>
      <c r="E36" s="428">
        <v>0.56597222222222221</v>
      </c>
      <c r="F36" s="429" t="s">
        <v>373</v>
      </c>
      <c r="G36" s="423">
        <v>2</v>
      </c>
    </row>
    <row r="37" spans="1:7" ht="24">
      <c r="A37" s="1849"/>
      <c r="B37" s="429"/>
      <c r="C37" s="429"/>
      <c r="D37" s="429"/>
      <c r="E37" s="428">
        <v>0.57986111111111116</v>
      </c>
      <c r="F37" s="429" t="s">
        <v>375</v>
      </c>
      <c r="G37" s="423">
        <v>3</v>
      </c>
    </row>
    <row r="38" spans="1:7" ht="24">
      <c r="A38" s="1849"/>
      <c r="B38" s="429"/>
      <c r="C38" s="429"/>
      <c r="D38" s="429"/>
      <c r="E38" s="428">
        <v>0.60069444444444442</v>
      </c>
      <c r="F38" s="429" t="s">
        <v>376</v>
      </c>
      <c r="G38" s="423">
        <v>4</v>
      </c>
    </row>
    <row r="39" spans="1:7" ht="24.75" thickBot="1">
      <c r="A39" s="423" t="s">
        <v>379</v>
      </c>
      <c r="B39" s="429"/>
      <c r="C39" s="429"/>
      <c r="D39" s="429">
        <v>11</v>
      </c>
      <c r="E39" s="428">
        <v>0.61805555555555558</v>
      </c>
      <c r="F39" s="429" t="s">
        <v>378</v>
      </c>
      <c r="G39" s="423">
        <v>5</v>
      </c>
    </row>
    <row r="40" spans="1:7" ht="24" thickTop="1">
      <c r="A40" s="1851" t="s">
        <v>385</v>
      </c>
      <c r="B40" s="1852"/>
      <c r="C40" s="432"/>
      <c r="D40" s="1852" t="s">
        <v>386</v>
      </c>
      <c r="E40" s="1852"/>
      <c r="F40" s="1852"/>
      <c r="G40" s="1853"/>
    </row>
  </sheetData>
  <mergeCells count="25">
    <mergeCell ref="A1:G1"/>
    <mergeCell ref="A2:B2"/>
    <mergeCell ref="C2:D2"/>
    <mergeCell ref="E2:G2"/>
    <mergeCell ref="A3:B3"/>
    <mergeCell ref="C3:D3"/>
    <mergeCell ref="E3:G3"/>
    <mergeCell ref="A4:G4"/>
    <mergeCell ref="A5:D5"/>
    <mergeCell ref="E5:G5"/>
    <mergeCell ref="A8:A10"/>
    <mergeCell ref="A12:D12"/>
    <mergeCell ref="E12:G12"/>
    <mergeCell ref="A15:A17"/>
    <mergeCell ref="A19:D19"/>
    <mergeCell ref="E19:G19"/>
    <mergeCell ref="A22:A24"/>
    <mergeCell ref="A26:D26"/>
    <mergeCell ref="E26:G26"/>
    <mergeCell ref="A29:A31"/>
    <mergeCell ref="A33:D33"/>
    <mergeCell ref="E33:G33"/>
    <mergeCell ref="A36:A38"/>
    <mergeCell ref="A40:B40"/>
    <mergeCell ref="D40:G40"/>
  </mergeCells>
  <pageMargins left="0" right="0" top="0" bottom="0" header="0.3" footer="0.3"/>
  <pageSetup scale="82" orientation="portrait" horizontalDpi="4294967295" verticalDpi="4294967295" r:id="rId1"/>
  <drawing r:id="rId2"/>
</worksheet>
</file>

<file path=xl/worksheets/sheet49.xml><?xml version="1.0" encoding="utf-8"?>
<worksheet xmlns="http://schemas.openxmlformats.org/spreadsheetml/2006/main" xmlns:r="http://schemas.openxmlformats.org/officeDocument/2006/relationships">
  <sheetPr>
    <pageSetUpPr fitToPage="1"/>
  </sheetPr>
  <dimension ref="A1:Z50"/>
  <sheetViews>
    <sheetView showGridLines="0" topLeftCell="H4" zoomScale="70" zoomScaleNormal="70" workbookViewId="0">
      <selection activeCell="R10" sqref="R10:S11"/>
    </sheetView>
  </sheetViews>
  <sheetFormatPr defaultRowHeight="15"/>
  <cols>
    <col min="2" max="2" width="22" customWidth="1"/>
    <col min="3" max="3" width="15.85546875" customWidth="1"/>
    <col min="4" max="4" width="10.42578125" customWidth="1"/>
    <col min="5" max="5" width="13.140625" customWidth="1"/>
    <col min="7" max="7" width="9.140625" customWidth="1"/>
    <col min="8" max="8" width="17.7109375" customWidth="1"/>
    <col min="9" max="10" width="9.140625" customWidth="1"/>
    <col min="11" max="11" width="15.5703125" customWidth="1"/>
    <col min="12" max="12" width="11.5703125" customWidth="1"/>
    <col min="13" max="13" width="9.140625" customWidth="1"/>
    <col min="14" max="14" width="15.7109375" customWidth="1"/>
    <col min="15" max="16" width="10" customWidth="1"/>
    <col min="17" max="17" width="25.140625" customWidth="1"/>
    <col min="18" max="19" width="9.140625" customWidth="1"/>
    <col min="20" max="20" width="42.7109375" customWidth="1"/>
  </cols>
  <sheetData>
    <row r="1" spans="1:26" ht="27.75" customHeight="1">
      <c r="A1" s="84"/>
      <c r="B1" s="85"/>
      <c r="C1" s="85"/>
      <c r="D1" s="85"/>
      <c r="E1" s="85"/>
      <c r="F1" s="85"/>
      <c r="G1" s="85"/>
      <c r="H1" s="913" t="s">
        <v>22</v>
      </c>
      <c r="I1" s="913"/>
      <c r="J1" s="913"/>
      <c r="K1" s="913"/>
      <c r="L1" s="913"/>
      <c r="M1" s="913"/>
      <c r="N1" s="85"/>
      <c r="O1" s="85"/>
      <c r="P1" s="85"/>
      <c r="Q1" s="920" t="s">
        <v>1</v>
      </c>
      <c r="R1" s="920"/>
      <c r="S1" s="920"/>
      <c r="T1" s="921"/>
    </row>
    <row r="2" spans="1:26" ht="30.75" customHeight="1">
      <c r="A2" s="2269">
        <f>'UC MP Urdu'!C3</f>
        <v>45785</v>
      </c>
      <c r="B2" s="967"/>
      <c r="C2" s="967"/>
      <c r="D2" s="967"/>
      <c r="E2" s="1117" t="s">
        <v>2</v>
      </c>
      <c r="F2" s="1117"/>
      <c r="G2" s="1"/>
      <c r="H2" s="914"/>
      <c r="I2" s="914"/>
      <c r="J2" s="914"/>
      <c r="K2" s="914"/>
      <c r="L2" s="914"/>
      <c r="M2" s="914"/>
      <c r="N2" s="1"/>
      <c r="Q2" s="922"/>
      <c r="R2" s="922"/>
      <c r="S2" s="922"/>
      <c r="T2" s="923"/>
    </row>
    <row r="3" spans="1:26" ht="36.75" thickBot="1">
      <c r="A3" s="86"/>
      <c r="C3" s="6"/>
      <c r="D3" s="6"/>
      <c r="E3" s="6"/>
      <c r="F3" s="6"/>
      <c r="G3" s="6"/>
      <c r="H3" s="1"/>
      <c r="I3" s="1"/>
      <c r="J3" s="1"/>
      <c r="K3" s="1"/>
      <c r="L3" s="2"/>
      <c r="M3" s="2"/>
      <c r="N3" s="1"/>
      <c r="O3" s="1"/>
      <c r="P3" s="1"/>
      <c r="T3" s="87"/>
    </row>
    <row r="4" spans="1:26" ht="85.5" customHeight="1" thickBot="1">
      <c r="A4" s="2270" t="str">
        <f>'UC MP Urdu'!A5:D5</f>
        <v>یونین کونسل:ــــــــ56دورانہ لنگانہ Cـــ</v>
      </c>
      <c r="B4" s="1119"/>
      <c r="C4" s="1119"/>
      <c r="D4" s="1119"/>
      <c r="E4" s="1119" t="str">
        <f>'UC MP Urdu'!E5:J5</f>
        <v>تحصیل/تعلقہ/ٹاؤن:ــــــــملتان   رورل</v>
      </c>
      <c r="F4" s="1119"/>
      <c r="G4" s="1119"/>
      <c r="H4" s="1119"/>
      <c r="I4" s="1119"/>
      <c r="J4" s="1119"/>
      <c r="K4" s="1119" t="str">
        <f>'UC MP Urdu'!K5:N5</f>
        <v>ضلع / ایجنسی:ــــــــملتان</v>
      </c>
      <c r="L4" s="1119"/>
      <c r="M4" s="1119"/>
      <c r="N4" s="1120"/>
      <c r="O4" s="110" t="str">
        <f>'UC MP Urdu'!O5</f>
        <v>مہم کا نام : SNID 1 Sep to 4 Sep 2025</v>
      </c>
      <c r="P4" s="32"/>
      <c r="Q4" s="32"/>
      <c r="R4" s="32"/>
      <c r="S4" s="32"/>
      <c r="T4" s="154"/>
    </row>
    <row r="5" spans="1:26" s="5" customFormat="1" ht="70.5" customHeight="1" thickBot="1">
      <c r="A5" s="2264" t="str">
        <f>'UC MP Urdu'!A6:D6</f>
        <v xml:space="preserve">    ویکسینیٹر کا نام:ــــسعید حسینـــ</v>
      </c>
      <c r="B5" s="1122"/>
      <c r="C5" s="1122"/>
      <c r="D5" s="1122"/>
      <c r="E5" s="1123" t="s">
        <v>922</v>
      </c>
      <c r="F5" s="1123"/>
      <c r="G5" s="1123"/>
      <c r="H5" s="1123"/>
      <c r="I5" s="1123"/>
      <c r="J5" s="1123"/>
      <c r="K5" s="1123"/>
      <c r="L5" s="1123"/>
      <c r="M5" s="1123"/>
      <c r="N5" s="1122" t="s">
        <v>921</v>
      </c>
      <c r="O5" s="1122"/>
      <c r="P5" s="1122"/>
      <c r="Q5" s="1122"/>
      <c r="R5" s="1122"/>
      <c r="S5" s="1122"/>
      <c r="T5" s="2265"/>
    </row>
    <row r="6" spans="1:26" ht="30" customHeight="1" thickTop="1" thickBot="1">
      <c r="A6" s="1150" t="s">
        <v>327</v>
      </c>
      <c r="B6" s="1151"/>
      <c r="C6" s="1151"/>
      <c r="D6" s="1151"/>
      <c r="E6" s="1151"/>
      <c r="F6" s="1151"/>
      <c r="G6" s="1151"/>
      <c r="H6" s="1151"/>
      <c r="I6" s="1151"/>
      <c r="J6" s="1151"/>
      <c r="K6" s="1151"/>
      <c r="L6" s="1151"/>
      <c r="M6" s="1151"/>
      <c r="N6" s="1151"/>
      <c r="O6" s="1151"/>
      <c r="P6" s="1151"/>
      <c r="Q6" s="1151"/>
      <c r="R6" s="1151"/>
      <c r="S6" s="1151"/>
      <c r="T6" s="1152"/>
    </row>
    <row r="7" spans="1:26" ht="30" customHeight="1" thickBot="1">
      <c r="A7" s="2697" t="s">
        <v>1373</v>
      </c>
      <c r="B7" s="1159"/>
      <c r="C7" s="1153">
        <v>0</v>
      </c>
      <c r="D7" s="1154"/>
      <c r="E7" s="1153" t="s">
        <v>328</v>
      </c>
      <c r="F7" s="1155"/>
      <c r="G7" s="1154"/>
      <c r="H7" s="1156">
        <v>95</v>
      </c>
      <c r="I7" s="1158" t="s">
        <v>69</v>
      </c>
      <c r="J7" s="1159"/>
      <c r="K7" s="1156">
        <v>1051</v>
      </c>
      <c r="L7" s="1156" t="s">
        <v>118</v>
      </c>
      <c r="M7" s="1153">
        <v>167</v>
      </c>
      <c r="N7" s="1154"/>
      <c r="O7" s="1153" t="s">
        <v>116</v>
      </c>
      <c r="P7" s="1154"/>
      <c r="Q7" s="1156" t="s">
        <v>61</v>
      </c>
      <c r="R7" s="1158">
        <v>1242</v>
      </c>
      <c r="S7" s="1159"/>
      <c r="T7" s="1162" t="s">
        <v>43</v>
      </c>
    </row>
    <row r="8" spans="1:26" ht="30" customHeight="1" thickBot="1">
      <c r="A8" s="2698"/>
      <c r="B8" s="1161"/>
      <c r="C8" s="1164">
        <v>0</v>
      </c>
      <c r="D8" s="1165"/>
      <c r="E8" s="1153" t="s">
        <v>329</v>
      </c>
      <c r="F8" s="1155"/>
      <c r="G8" s="1154"/>
      <c r="H8" s="1157"/>
      <c r="I8" s="1160"/>
      <c r="J8" s="1161"/>
      <c r="K8" s="1157"/>
      <c r="L8" s="1157"/>
      <c r="M8" s="1164">
        <v>884</v>
      </c>
      <c r="N8" s="1165"/>
      <c r="O8" s="1164" t="s">
        <v>117</v>
      </c>
      <c r="P8" s="1165"/>
      <c r="Q8" s="1157"/>
      <c r="R8" s="1160"/>
      <c r="S8" s="1161"/>
      <c r="T8" s="1163"/>
    </row>
    <row r="9" spans="1:26" ht="37.5" customHeight="1" thickBot="1">
      <c r="A9" s="2266" t="s">
        <v>119</v>
      </c>
      <c r="B9" s="1126"/>
      <c r="C9" s="1126"/>
      <c r="D9" s="1126"/>
      <c r="E9" s="1126"/>
      <c r="F9" s="1126"/>
      <c r="G9" s="1126"/>
      <c r="H9" s="1126"/>
      <c r="I9" s="1126"/>
      <c r="J9" s="1126"/>
      <c r="K9" s="1126"/>
      <c r="L9" s="1126"/>
      <c r="M9" s="1126"/>
      <c r="N9" s="1126"/>
      <c r="O9" s="1126"/>
      <c r="P9" s="1126"/>
      <c r="Q9" s="1126"/>
      <c r="R9" s="1126"/>
      <c r="S9" s="1126"/>
      <c r="T9" s="2267"/>
      <c r="V9">
        <v>372</v>
      </c>
      <c r="W9">
        <v>46</v>
      </c>
      <c r="X9">
        <v>8</v>
      </c>
      <c r="Y9">
        <v>176</v>
      </c>
      <c r="Z9">
        <v>76</v>
      </c>
    </row>
    <row r="10" spans="1:26" ht="30.6" customHeight="1">
      <c r="A10" s="1128">
        <f>SUM(C10:D11,H10,K10)</f>
        <v>1153</v>
      </c>
      <c r="B10" s="1129" t="s">
        <v>70</v>
      </c>
      <c r="C10" s="1131">
        <v>0</v>
      </c>
      <c r="D10" s="1131"/>
      <c r="E10" s="903" t="s">
        <v>120</v>
      </c>
      <c r="F10" s="903"/>
      <c r="G10" s="903"/>
      <c r="H10" s="903">
        <f>'Operational Plan 3(سعید)'!I114</f>
        <v>86</v>
      </c>
      <c r="I10" s="903" t="s">
        <v>69</v>
      </c>
      <c r="J10" s="903"/>
      <c r="K10" s="903">
        <f>SUM(M10:N11)</f>
        <v>1067</v>
      </c>
      <c r="L10" s="903" t="s">
        <v>118</v>
      </c>
      <c r="M10" s="903">
        <f>SUM('Operational Plan 3(سعید)'!G114:H114)</f>
        <v>170</v>
      </c>
      <c r="N10" s="903"/>
      <c r="O10" s="903" t="s">
        <v>116</v>
      </c>
      <c r="P10" s="903"/>
      <c r="Q10" s="903" t="s">
        <v>61</v>
      </c>
      <c r="R10" s="903">
        <f>'Operational Plan 3(سعید)'!J114</f>
        <v>1242</v>
      </c>
      <c r="S10" s="903"/>
      <c r="T10" s="929" t="s">
        <v>143</v>
      </c>
    </row>
    <row r="11" spans="1:26" ht="30.6" customHeight="1" thickBot="1">
      <c r="A11" s="945"/>
      <c r="B11" s="1130"/>
      <c r="C11" s="1132">
        <v>0</v>
      </c>
      <c r="D11" s="1132"/>
      <c r="E11" s="901" t="s">
        <v>121</v>
      </c>
      <c r="F11" s="901"/>
      <c r="G11" s="901"/>
      <c r="H11" s="901"/>
      <c r="I11" s="901"/>
      <c r="J11" s="901"/>
      <c r="K11" s="901"/>
      <c r="L11" s="901"/>
      <c r="M11" s="1133">
        <f>SUM('Operational Plan 3(سعید)'!F114)</f>
        <v>897</v>
      </c>
      <c r="N11" s="901"/>
      <c r="O11" s="901" t="s">
        <v>117</v>
      </c>
      <c r="P11" s="901"/>
      <c r="Q11" s="901"/>
      <c r="R11" s="901"/>
      <c r="S11" s="901"/>
      <c r="T11" s="930"/>
    </row>
    <row r="12" spans="1:26" ht="45" customHeight="1" thickTop="1" thickBot="1">
      <c r="A12" s="1146" t="s">
        <v>54</v>
      </c>
      <c r="B12" s="1145"/>
      <c r="C12" s="1147" t="s">
        <v>330</v>
      </c>
      <c r="D12" s="1148"/>
      <c r="E12" s="1149"/>
      <c r="F12" s="1147" t="s">
        <v>331</v>
      </c>
      <c r="G12" s="1149"/>
      <c r="H12" s="407" t="s">
        <v>332</v>
      </c>
      <c r="I12" s="1134">
        <v>2</v>
      </c>
      <c r="J12" s="1134"/>
      <c r="K12" s="896" t="s">
        <v>9</v>
      </c>
      <c r="L12" s="896"/>
      <c r="M12" s="896"/>
      <c r="N12" s="78" t="s">
        <v>138</v>
      </c>
      <c r="O12" s="897" t="s">
        <v>153</v>
      </c>
      <c r="P12" s="897"/>
      <c r="Q12" s="78" t="s">
        <v>1281</v>
      </c>
      <c r="R12" s="1134">
        <v>6</v>
      </c>
      <c r="S12" s="1134"/>
      <c r="T12" s="79" t="s">
        <v>8</v>
      </c>
    </row>
    <row r="13" spans="1:26" ht="63" customHeight="1" thickBot="1">
      <c r="A13" s="408" t="s">
        <v>25</v>
      </c>
      <c r="B13" s="408" t="s">
        <v>38</v>
      </c>
      <c r="C13" s="133"/>
      <c r="D13" s="135">
        <v>2</v>
      </c>
      <c r="E13" s="891" t="s">
        <v>6</v>
      </c>
      <c r="F13" s="891"/>
      <c r="G13" s="97">
        <v>7</v>
      </c>
      <c r="H13" s="81" t="s">
        <v>3</v>
      </c>
      <c r="I13" s="117">
        <v>90</v>
      </c>
      <c r="J13" s="900" t="s">
        <v>16</v>
      </c>
      <c r="K13" s="900"/>
      <c r="L13" s="117">
        <v>13</v>
      </c>
      <c r="M13" s="117" t="s">
        <v>4</v>
      </c>
      <c r="N13" s="83">
        <v>6</v>
      </c>
      <c r="O13" s="117" t="s">
        <v>5</v>
      </c>
      <c r="P13" s="117">
        <f>SUM(R12)</f>
        <v>6</v>
      </c>
      <c r="Q13" s="81" t="s">
        <v>7</v>
      </c>
      <c r="R13" s="1135">
        <f>SUM(A10*1.11)</f>
        <v>1279.8300000000002</v>
      </c>
      <c r="S13" s="1135"/>
      <c r="T13" s="82" t="s">
        <v>147</v>
      </c>
    </row>
    <row r="14" spans="1:26" ht="15.6" customHeight="1" thickBot="1">
      <c r="A14" s="89"/>
      <c r="B14" s="28"/>
      <c r="C14" s="30"/>
      <c r="D14" s="6"/>
      <c r="E14" s="35"/>
      <c r="F14" s="35"/>
      <c r="H14" s="6"/>
      <c r="I14" s="6"/>
      <c r="J14" s="30"/>
      <c r="K14" s="30"/>
      <c r="L14" s="6"/>
      <c r="M14" s="6"/>
      <c r="O14" s="6"/>
      <c r="P14" s="6"/>
      <c r="Q14" s="6"/>
      <c r="R14" s="35"/>
      <c r="S14" s="35"/>
      <c r="T14" s="26"/>
    </row>
    <row r="15" spans="1:26" ht="27.95" customHeight="1" thickBot="1">
      <c r="A15" s="958" t="s">
        <v>17</v>
      </c>
      <c r="B15" s="958"/>
      <c r="C15" s="958"/>
      <c r="D15" s="958"/>
      <c r="E15" s="958"/>
      <c r="I15" s="6"/>
      <c r="J15" s="6"/>
      <c r="K15" s="959" t="s">
        <v>122</v>
      </c>
      <c r="L15" s="960"/>
      <c r="M15" s="960"/>
      <c r="N15" s="960"/>
      <c r="O15" s="961"/>
      <c r="P15" s="6"/>
      <c r="Q15" s="6"/>
      <c r="R15" s="959" t="s">
        <v>10</v>
      </c>
      <c r="S15" s="960"/>
      <c r="T15" s="961"/>
    </row>
    <row r="16" spans="1:26" ht="27.95" customHeight="1" thickBot="1">
      <c r="A16" s="958"/>
      <c r="B16" s="958"/>
      <c r="C16" s="958"/>
      <c r="D16" s="958"/>
      <c r="E16" s="958"/>
      <c r="I16" s="6"/>
      <c r="J16" s="6"/>
      <c r="K16" s="962"/>
      <c r="L16" s="963"/>
      <c r="M16" s="963"/>
      <c r="N16" s="963"/>
      <c r="O16" s="964"/>
      <c r="P16" s="6"/>
      <c r="Q16" s="6"/>
      <c r="R16" s="959"/>
      <c r="S16" s="960"/>
      <c r="T16" s="961"/>
    </row>
    <row r="17" spans="1:20" ht="68.45" customHeight="1" thickBot="1">
      <c r="A17" s="72">
        <f>'Operational Plan 3(سعید)'!B114</f>
        <v>33</v>
      </c>
      <c r="B17" s="948" t="s">
        <v>18</v>
      </c>
      <c r="C17" s="948"/>
      <c r="D17" s="948"/>
      <c r="E17" s="948"/>
      <c r="I17" s="6"/>
      <c r="J17" s="6"/>
      <c r="K17" s="657">
        <v>0</v>
      </c>
      <c r="L17" s="950" t="s">
        <v>115</v>
      </c>
      <c r="M17" s="950"/>
      <c r="N17" s="950"/>
      <c r="O17" s="950"/>
      <c r="P17" s="6"/>
      <c r="Q17" s="6"/>
      <c r="R17" s="1137">
        <v>0</v>
      </c>
      <c r="S17" s="1138"/>
      <c r="T17" s="7" t="s">
        <v>11</v>
      </c>
    </row>
    <row r="18" spans="1:20" ht="68.45" customHeight="1" thickBot="1">
      <c r="A18" s="73">
        <v>0</v>
      </c>
      <c r="B18" s="948" t="s">
        <v>19</v>
      </c>
      <c r="C18" s="948"/>
      <c r="D18" s="948"/>
      <c r="E18" s="948"/>
      <c r="F18" s="949"/>
      <c r="G18" s="949"/>
      <c r="H18" s="949"/>
      <c r="I18" s="6"/>
      <c r="J18" s="6"/>
      <c r="K18" s="657">
        <v>2</v>
      </c>
      <c r="L18" s="950" t="s">
        <v>45</v>
      </c>
      <c r="M18" s="950"/>
      <c r="N18" s="950"/>
      <c r="O18" s="950"/>
      <c r="P18" s="6"/>
      <c r="Q18" s="6"/>
      <c r="R18" s="1137">
        <v>6</v>
      </c>
      <c r="S18" s="1138"/>
      <c r="T18" s="7" t="s">
        <v>13</v>
      </c>
    </row>
    <row r="19" spans="1:20" ht="68.45" customHeight="1" thickBot="1">
      <c r="A19" s="951" t="s">
        <v>123</v>
      </c>
      <c r="B19" s="952"/>
      <c r="C19" s="952"/>
      <c r="D19" s="952"/>
      <c r="E19" s="953"/>
      <c r="F19" s="949"/>
      <c r="G19" s="949"/>
      <c r="H19" s="949"/>
      <c r="I19" s="6"/>
      <c r="J19" s="6"/>
      <c r="K19" s="657">
        <v>12</v>
      </c>
      <c r="L19" s="950" t="s">
        <v>12</v>
      </c>
      <c r="M19" s="950"/>
      <c r="N19" s="950"/>
      <c r="O19" s="950"/>
      <c r="P19" s="6"/>
      <c r="Q19" s="6"/>
      <c r="R19" s="1137">
        <v>6</v>
      </c>
      <c r="S19" s="1138"/>
      <c r="T19" s="7" t="s">
        <v>14</v>
      </c>
    </row>
    <row r="20" spans="1:20" ht="58.15" customHeight="1" thickBot="1">
      <c r="A20" s="73">
        <v>5</v>
      </c>
      <c r="B20" s="948" t="s">
        <v>124</v>
      </c>
      <c r="C20" s="948"/>
      <c r="D20" s="948"/>
      <c r="E20" s="948"/>
      <c r="F20" s="949"/>
      <c r="G20" s="949"/>
      <c r="H20" s="949"/>
      <c r="I20" s="6"/>
      <c r="J20" s="6"/>
      <c r="K20" s="657">
        <v>1</v>
      </c>
      <c r="L20" s="950" t="s">
        <v>125</v>
      </c>
      <c r="M20" s="950"/>
      <c r="N20" s="950"/>
      <c r="O20" s="950"/>
      <c r="P20" s="6"/>
      <c r="R20" s="1137">
        <v>6</v>
      </c>
      <c r="S20" s="1138"/>
      <c r="T20" s="7" t="s">
        <v>126</v>
      </c>
    </row>
    <row r="21" spans="1:20" ht="71.25" customHeight="1" thickBot="1">
      <c r="A21" s="73">
        <v>5</v>
      </c>
      <c r="B21" s="948" t="s">
        <v>52</v>
      </c>
      <c r="C21" s="948"/>
      <c r="D21" s="948"/>
      <c r="E21" s="948"/>
      <c r="F21" s="949"/>
      <c r="G21" s="949"/>
      <c r="H21" s="949"/>
      <c r="I21" s="6"/>
      <c r="J21" s="26"/>
      <c r="K21" s="657">
        <v>7</v>
      </c>
      <c r="L21" s="957" t="s">
        <v>127</v>
      </c>
      <c r="M21" s="957"/>
      <c r="N21" s="957"/>
      <c r="O21" s="957"/>
      <c r="P21" s="25"/>
      <c r="R21" s="1139">
        <f>'Operational Plan 3(سعید)'!A114</f>
        <v>124</v>
      </c>
      <c r="S21" s="1138"/>
      <c r="T21" s="406" t="s">
        <v>326</v>
      </c>
    </row>
    <row r="22" spans="1:20" ht="19.899999999999999" customHeight="1" thickBot="1">
      <c r="A22" s="156"/>
      <c r="B22" s="28"/>
      <c r="C22" s="1"/>
      <c r="D22" s="1"/>
      <c r="E22" s="1"/>
      <c r="F22" s="1"/>
      <c r="G22" s="1"/>
      <c r="H22" s="1"/>
      <c r="I22" s="1"/>
      <c r="J22" s="1"/>
      <c r="K22" s="1"/>
      <c r="L22" s="1"/>
      <c r="M22" s="1"/>
      <c r="N22" s="1"/>
      <c r="O22" s="1"/>
      <c r="P22" s="1"/>
      <c r="Q22" s="1140"/>
      <c r="R22" s="1141"/>
      <c r="S22" s="1141"/>
      <c r="T22" s="2262"/>
    </row>
    <row r="23" spans="1:20" ht="180" customHeight="1" thickBot="1">
      <c r="A23" s="1143" t="s">
        <v>325</v>
      </c>
      <c r="B23" s="1144"/>
      <c r="C23" s="1144"/>
      <c r="D23" s="1144"/>
      <c r="E23" s="1144"/>
      <c r="F23" s="1144"/>
      <c r="G23" s="1144"/>
      <c r="H23" s="1144"/>
      <c r="I23" s="1144"/>
      <c r="J23" s="1144"/>
      <c r="K23" s="1144"/>
      <c r="L23" s="1144"/>
      <c r="M23" s="1144"/>
      <c r="N23" s="1144"/>
      <c r="O23" s="1144"/>
      <c r="P23" s="1144"/>
      <c r="Q23" s="1144"/>
      <c r="R23" s="1144"/>
      <c r="S23" s="1144"/>
      <c r="T23" s="1145"/>
    </row>
    <row r="24" spans="1:20" ht="75.599999999999994" customHeight="1">
      <c r="A24" s="968" t="s">
        <v>157</v>
      </c>
      <c r="B24" s="969"/>
      <c r="C24" s="969"/>
      <c r="D24" s="969"/>
      <c r="E24" s="1"/>
      <c r="F24" s="967" t="s">
        <v>44</v>
      </c>
      <c r="G24" s="967"/>
      <c r="H24" s="967"/>
      <c r="I24" s="967"/>
      <c r="J24" s="967"/>
      <c r="K24" s="967"/>
      <c r="N24" s="967" t="s">
        <v>158</v>
      </c>
      <c r="O24" s="967"/>
      <c r="P24" s="967"/>
      <c r="Q24" s="967"/>
      <c r="R24" s="967"/>
      <c r="S24" s="4"/>
      <c r="T24" s="142" t="s">
        <v>15</v>
      </c>
    </row>
    <row r="25" spans="1:20">
      <c r="A25" s="86"/>
      <c r="T25" s="87"/>
    </row>
    <row r="26" spans="1:20" ht="48" customHeight="1">
      <c r="A26" s="965" t="s">
        <v>159</v>
      </c>
      <c r="B26" s="966"/>
      <c r="C26" s="966"/>
      <c r="D26" s="966"/>
      <c r="E26" s="1"/>
      <c r="F26" s="967" t="s">
        <v>160</v>
      </c>
      <c r="G26" s="967"/>
      <c r="H26" s="967"/>
      <c r="I26" s="967"/>
      <c r="J26" s="967"/>
      <c r="K26" s="967"/>
      <c r="N26" s="967" t="s">
        <v>20</v>
      </c>
      <c r="O26" s="967"/>
      <c r="P26" s="967"/>
      <c r="Q26" s="967"/>
      <c r="R26" s="967"/>
      <c r="T26" s="87"/>
    </row>
    <row r="27" spans="1:20" ht="15.75" thickBot="1">
      <c r="A27" s="143"/>
      <c r="B27" s="144"/>
      <c r="C27" s="144"/>
      <c r="D27" s="144"/>
      <c r="E27" s="144"/>
      <c r="F27" s="144"/>
      <c r="G27" s="144"/>
      <c r="H27" s="144"/>
      <c r="I27" s="144"/>
      <c r="J27" s="144"/>
      <c r="K27" s="144"/>
      <c r="L27" s="144"/>
      <c r="M27" s="144"/>
      <c r="N27" s="144"/>
      <c r="O27" s="144"/>
      <c r="P27" s="144"/>
      <c r="Q27" s="144"/>
      <c r="R27" s="144"/>
      <c r="S27" s="144"/>
      <c r="T27" s="145"/>
    </row>
    <row r="50" spans="7:7">
      <c r="G50" t="s">
        <v>62</v>
      </c>
    </row>
  </sheetData>
  <mergeCells count="85">
    <mergeCell ref="B17:E17"/>
    <mergeCell ref="L17:O17"/>
    <mergeCell ref="R17:S17"/>
    <mergeCell ref="B18:E18"/>
    <mergeCell ref="F18:H18"/>
    <mergeCell ref="L18:O18"/>
    <mergeCell ref="R18:S18"/>
    <mergeCell ref="A26:D26"/>
    <mergeCell ref="F26:K26"/>
    <mergeCell ref="N26:R26"/>
    <mergeCell ref="L20:O20"/>
    <mergeCell ref="R20:S20"/>
    <mergeCell ref="L19:O19"/>
    <mergeCell ref="R19:S19"/>
    <mergeCell ref="B20:E20"/>
    <mergeCell ref="F20:H20"/>
    <mergeCell ref="A24:D24"/>
    <mergeCell ref="F24:K24"/>
    <mergeCell ref="N24:R24"/>
    <mergeCell ref="B21:E21"/>
    <mergeCell ref="F21:H21"/>
    <mergeCell ref="L21:O21"/>
    <mergeCell ref="R21:S21"/>
    <mergeCell ref="Q22:T22"/>
    <mergeCell ref="A19:E19"/>
    <mergeCell ref="F19:H19"/>
    <mergeCell ref="A23:T23"/>
    <mergeCell ref="R12:S12"/>
    <mergeCell ref="E13:F13"/>
    <mergeCell ref="J13:K13"/>
    <mergeCell ref="R13:S13"/>
    <mergeCell ref="A15:E16"/>
    <mergeCell ref="K15:O16"/>
    <mergeCell ref="R15:T16"/>
    <mergeCell ref="I12:J12"/>
    <mergeCell ref="K12:M12"/>
    <mergeCell ref="O12:P12"/>
    <mergeCell ref="A12:B12"/>
    <mergeCell ref="C12:E12"/>
    <mergeCell ref="F12:G12"/>
    <mergeCell ref="T10:T11"/>
    <mergeCell ref="C11:D11"/>
    <mergeCell ref="E11:G11"/>
    <mergeCell ref="M11:N11"/>
    <mergeCell ref="O11:P11"/>
    <mergeCell ref="K10:K11"/>
    <mergeCell ref="L10:L11"/>
    <mergeCell ref="M10:N10"/>
    <mergeCell ref="O10:P10"/>
    <mergeCell ref="Q10:Q11"/>
    <mergeCell ref="R10:S11"/>
    <mergeCell ref="I10:J11"/>
    <mergeCell ref="A10:A11"/>
    <mergeCell ref="B10:B11"/>
    <mergeCell ref="C10:D10"/>
    <mergeCell ref="E10:G10"/>
    <mergeCell ref="H10:H11"/>
    <mergeCell ref="H1:M2"/>
    <mergeCell ref="Q1:T2"/>
    <mergeCell ref="A2:D2"/>
    <mergeCell ref="E2:F2"/>
    <mergeCell ref="A4:D4"/>
    <mergeCell ref="E4:J4"/>
    <mergeCell ref="K4:N4"/>
    <mergeCell ref="C8:D8"/>
    <mergeCell ref="A9:T9"/>
    <mergeCell ref="A5:D5"/>
    <mergeCell ref="E5:M5"/>
    <mergeCell ref="N5:T5"/>
    <mergeCell ref="E8:G8"/>
    <mergeCell ref="M8:N8"/>
    <mergeCell ref="O8:P8"/>
    <mergeCell ref="A6:T6"/>
    <mergeCell ref="A7:B8"/>
    <mergeCell ref="C7:D7"/>
    <mergeCell ref="E7:G7"/>
    <mergeCell ref="H7:H8"/>
    <mergeCell ref="I7:J8"/>
    <mergeCell ref="K7:K8"/>
    <mergeCell ref="L7:L8"/>
    <mergeCell ref="M7:N7"/>
    <mergeCell ref="O7:P7"/>
    <mergeCell ref="Q7:Q8"/>
    <mergeCell ref="R7:S8"/>
    <mergeCell ref="T7:T8"/>
  </mergeCells>
  <pageMargins left="0.16" right="0.16" top="0.23" bottom="0.16" header="0.3" footer="0.3"/>
  <pageSetup scale="45" orientation="landscape" horizontalDpi="4294967295" verticalDpi="4294967295" r:id="rId1"/>
</worksheet>
</file>

<file path=xl/worksheets/sheet50.xml><?xml version="1.0" encoding="utf-8"?>
<worksheet xmlns="http://schemas.openxmlformats.org/spreadsheetml/2006/main" xmlns:r="http://schemas.openxmlformats.org/officeDocument/2006/relationships">
  <sheetPr>
    <pageSetUpPr fitToPage="1"/>
  </sheetPr>
  <dimension ref="A1:G45"/>
  <sheetViews>
    <sheetView workbookViewId="0">
      <selection activeCell="H6" sqref="H6"/>
    </sheetView>
  </sheetViews>
  <sheetFormatPr defaultColWidth="9.140625" defaultRowHeight="23.25"/>
  <cols>
    <col min="1" max="1" width="27.28515625" style="422" customWidth="1"/>
    <col min="2" max="2" width="24.42578125" style="422" customWidth="1"/>
    <col min="3" max="3" width="35.140625" style="422" customWidth="1"/>
    <col min="4" max="4" width="8.85546875" style="422" customWidth="1"/>
    <col min="5" max="5" width="12.140625" style="422" customWidth="1"/>
    <col min="6" max="6" width="13.7109375" style="422" customWidth="1"/>
    <col min="7" max="7" width="6.5703125" style="422" customWidth="1"/>
    <col min="8" max="8" width="9.140625" style="422"/>
    <col min="9" max="9" width="22.140625" style="422" customWidth="1"/>
    <col min="10" max="10" width="25.28515625" style="422" customWidth="1"/>
    <col min="11" max="11" width="34.7109375" style="422" customWidth="1"/>
    <col min="12" max="12" width="25.42578125" style="422" customWidth="1"/>
    <col min="13" max="13" width="36.7109375" style="422" customWidth="1"/>
    <col min="14" max="14" width="33.7109375" style="422" customWidth="1"/>
    <col min="15" max="16384" width="9.140625" style="422"/>
  </cols>
  <sheetData>
    <row r="1" spans="1:7" ht="45" customHeight="1" thickBot="1">
      <c r="A1" s="1827" t="s">
        <v>358</v>
      </c>
      <c r="B1" s="1827"/>
      <c r="C1" s="1827"/>
      <c r="D1" s="1827"/>
      <c r="E1" s="1827"/>
      <c r="F1" s="1827"/>
      <c r="G1" s="1827"/>
    </row>
    <row r="2" spans="1:7" ht="22.9" customHeight="1" thickTop="1">
      <c r="A2" s="1828" t="str">
        <f>'AIC Sheet Urdu 5'!O4</f>
        <v>مہم کا نام : SNID 1 Sep to 4 Sep 2025</v>
      </c>
      <c r="B2" s="1829"/>
      <c r="C2" s="1828" t="s">
        <v>1375</v>
      </c>
      <c r="D2" s="1830"/>
      <c r="E2" s="1831" t="s">
        <v>1376</v>
      </c>
      <c r="F2" s="1832"/>
      <c r="G2" s="1833"/>
    </row>
    <row r="3" spans="1:7" ht="22.9" customHeight="1">
      <c r="A3" s="1834" t="s">
        <v>1374</v>
      </c>
      <c r="B3" s="1835"/>
      <c r="C3" s="1836" t="s">
        <v>360</v>
      </c>
      <c r="D3" s="1835"/>
      <c r="E3" s="1837" t="s">
        <v>361</v>
      </c>
      <c r="F3" s="1837"/>
      <c r="G3" s="1838"/>
    </row>
    <row r="4" spans="1:7" ht="29.25" customHeight="1">
      <c r="A4" s="1839" t="s">
        <v>362</v>
      </c>
      <c r="B4" s="1840"/>
      <c r="C4" s="1840"/>
      <c r="D4" s="1840"/>
      <c r="E4" s="1840"/>
      <c r="F4" s="1840"/>
      <c r="G4" s="1841"/>
    </row>
    <row r="5" spans="1:7" ht="29.25" customHeight="1">
      <c r="A5" s="1842">
        <f>'Sheet1 (2)'!A5:D5</f>
        <v>45666</v>
      </c>
      <c r="B5" s="2699"/>
      <c r="C5" s="2699"/>
      <c r="D5" s="2700"/>
      <c r="E5" s="1845" t="s">
        <v>182</v>
      </c>
      <c r="F5" s="1846"/>
      <c r="G5" s="1847"/>
    </row>
    <row r="6" spans="1:7" ht="19.5" customHeight="1">
      <c r="A6" s="423" t="s">
        <v>363</v>
      </c>
      <c r="B6" s="423" t="s">
        <v>364</v>
      </c>
      <c r="C6" s="423" t="s">
        <v>365</v>
      </c>
      <c r="D6" s="423" t="s">
        <v>366</v>
      </c>
      <c r="E6" s="424" t="s">
        <v>367</v>
      </c>
      <c r="F6" s="425" t="s">
        <v>368</v>
      </c>
      <c r="G6" s="423" t="s">
        <v>0</v>
      </c>
    </row>
    <row r="7" spans="1:7" ht="27.75" customHeight="1">
      <c r="A7" s="426" t="s">
        <v>369</v>
      </c>
      <c r="B7" s="427"/>
      <c r="C7" s="427"/>
      <c r="D7" s="427"/>
      <c r="E7" s="428">
        <v>0.55208333333333337</v>
      </c>
      <c r="F7" s="429" t="s">
        <v>371</v>
      </c>
      <c r="G7" s="423">
        <v>1</v>
      </c>
    </row>
    <row r="8" spans="1:7" ht="24">
      <c r="A8" s="2701"/>
      <c r="B8" s="427"/>
      <c r="C8" s="427"/>
      <c r="D8" s="427"/>
      <c r="E8" s="428">
        <v>0.56597222222222221</v>
      </c>
      <c r="F8" s="429" t="s">
        <v>373</v>
      </c>
      <c r="G8" s="423">
        <v>2</v>
      </c>
    </row>
    <row r="9" spans="1:7" ht="22.15" customHeight="1">
      <c r="A9" s="2702"/>
      <c r="B9" s="427"/>
      <c r="C9" s="427"/>
      <c r="D9" s="427"/>
      <c r="E9" s="428">
        <v>0.57986111111111116</v>
      </c>
      <c r="F9" s="429" t="s">
        <v>375</v>
      </c>
      <c r="G9" s="423">
        <v>3</v>
      </c>
    </row>
    <row r="10" spans="1:7" ht="22.15" customHeight="1">
      <c r="A10" s="2703"/>
      <c r="B10" s="427"/>
      <c r="C10" s="427"/>
      <c r="D10" s="427"/>
      <c r="E10" s="428">
        <v>0.60069444444444442</v>
      </c>
      <c r="F10" s="429" t="s">
        <v>376</v>
      </c>
      <c r="G10" s="423">
        <v>4</v>
      </c>
    </row>
    <row r="11" spans="1:7" ht="24">
      <c r="A11" s="423"/>
      <c r="B11" s="430"/>
      <c r="C11" s="427"/>
      <c r="D11" s="427"/>
      <c r="E11" s="428">
        <v>0.61805555555555558</v>
      </c>
      <c r="F11" s="431" t="s">
        <v>378</v>
      </c>
      <c r="G11" s="423">
        <v>5</v>
      </c>
    </row>
    <row r="12" spans="1:7" ht="24">
      <c r="A12" s="423" t="s">
        <v>379</v>
      </c>
      <c r="B12" s="430"/>
      <c r="C12" s="427"/>
      <c r="D12" s="427"/>
      <c r="E12" s="428">
        <v>0.61805555555555558</v>
      </c>
      <c r="F12" s="431" t="s">
        <v>378</v>
      </c>
      <c r="G12" s="423">
        <v>6</v>
      </c>
    </row>
    <row r="13" spans="1:7" ht="30" customHeight="1">
      <c r="A13" s="1842">
        <f>'Sheet1 (2)'!A12:D12</f>
        <v>45697</v>
      </c>
      <c r="B13" s="2699"/>
      <c r="C13" s="2699"/>
      <c r="D13" s="2700"/>
      <c r="E13" s="1845" t="s">
        <v>380</v>
      </c>
      <c r="F13" s="1846"/>
      <c r="G13" s="1847"/>
    </row>
    <row r="14" spans="1:7">
      <c r="A14" s="423" t="s">
        <v>363</v>
      </c>
      <c r="B14" s="423" t="s">
        <v>364</v>
      </c>
      <c r="C14" s="423" t="s">
        <v>365</v>
      </c>
      <c r="D14" s="423" t="s">
        <v>366</v>
      </c>
      <c r="E14" s="424" t="s">
        <v>367</v>
      </c>
      <c r="F14" s="425" t="s">
        <v>368</v>
      </c>
      <c r="G14" s="423" t="s">
        <v>0</v>
      </c>
    </row>
    <row r="15" spans="1:7" ht="24">
      <c r="A15" s="426" t="s">
        <v>369</v>
      </c>
      <c r="B15" s="427"/>
      <c r="C15" s="427"/>
      <c r="D15" s="427"/>
      <c r="E15" s="428">
        <v>0.55208333333333337</v>
      </c>
      <c r="F15" s="429" t="s">
        <v>371</v>
      </c>
      <c r="G15" s="423">
        <v>1</v>
      </c>
    </row>
    <row r="16" spans="1:7" ht="24">
      <c r="A16" s="2701"/>
      <c r="B16" s="427"/>
      <c r="C16" s="427"/>
      <c r="D16" s="427"/>
      <c r="E16" s="428">
        <v>0.56597222222222221</v>
      </c>
      <c r="F16" s="429" t="s">
        <v>373</v>
      </c>
      <c r="G16" s="423">
        <v>2</v>
      </c>
    </row>
    <row r="17" spans="1:7" ht="22.15" customHeight="1">
      <c r="A17" s="2702"/>
      <c r="B17" s="427"/>
      <c r="C17" s="427"/>
      <c r="D17" s="427"/>
      <c r="E17" s="428">
        <v>0.57986111111111116</v>
      </c>
      <c r="F17" s="429" t="s">
        <v>375</v>
      </c>
      <c r="G17" s="423">
        <v>3</v>
      </c>
    </row>
    <row r="18" spans="1:7" ht="19.5" customHeight="1">
      <c r="A18" s="2703"/>
      <c r="B18" s="427"/>
      <c r="C18" s="427"/>
      <c r="D18" s="427"/>
      <c r="E18" s="428">
        <v>0.60069444444444442</v>
      </c>
      <c r="F18" s="429" t="s">
        <v>376</v>
      </c>
      <c r="G18" s="423">
        <v>4</v>
      </c>
    </row>
    <row r="19" spans="1:7" ht="19.5" customHeight="1">
      <c r="A19" s="423"/>
      <c r="B19" s="430"/>
      <c r="C19" s="427"/>
      <c r="D19" s="427"/>
      <c r="E19" s="428">
        <v>0.61805555555555558</v>
      </c>
      <c r="F19" s="431" t="s">
        <v>378</v>
      </c>
      <c r="G19" s="423">
        <v>5</v>
      </c>
    </row>
    <row r="20" spans="1:7" ht="19.5" customHeight="1">
      <c r="A20" s="423" t="s">
        <v>379</v>
      </c>
      <c r="B20" s="430"/>
      <c r="C20" s="427"/>
      <c r="D20" s="427"/>
      <c r="E20" s="428">
        <v>0.61805555555555558</v>
      </c>
      <c r="F20" s="431" t="s">
        <v>378</v>
      </c>
      <c r="G20" s="423">
        <v>6</v>
      </c>
    </row>
    <row r="21" spans="1:7">
      <c r="A21" s="1842">
        <f>'Sheet1 (2)'!A19:D19</f>
        <v>45725</v>
      </c>
      <c r="B21" s="2699"/>
      <c r="C21" s="2699"/>
      <c r="D21" s="2700"/>
      <c r="E21" s="1845" t="s">
        <v>381</v>
      </c>
      <c r="F21" s="1846"/>
      <c r="G21" s="1847"/>
    </row>
    <row r="22" spans="1:7">
      <c r="A22" s="423" t="s">
        <v>363</v>
      </c>
      <c r="B22" s="423" t="s">
        <v>364</v>
      </c>
      <c r="C22" s="423" t="s">
        <v>365</v>
      </c>
      <c r="D22" s="423" t="s">
        <v>366</v>
      </c>
      <c r="E22" s="424" t="s">
        <v>367</v>
      </c>
      <c r="F22" s="425" t="s">
        <v>368</v>
      </c>
      <c r="G22" s="423" t="s">
        <v>0</v>
      </c>
    </row>
    <row r="23" spans="1:7" ht="24">
      <c r="A23" s="426" t="s">
        <v>369</v>
      </c>
      <c r="B23" s="427"/>
      <c r="C23" s="427"/>
      <c r="D23" s="427"/>
      <c r="E23" s="428">
        <v>0.55208333333333337</v>
      </c>
      <c r="F23" s="429" t="s">
        <v>371</v>
      </c>
      <c r="G23" s="423">
        <v>1</v>
      </c>
    </row>
    <row r="24" spans="1:7" ht="22.5" customHeight="1">
      <c r="A24" s="2701"/>
      <c r="B24" s="427"/>
      <c r="C24" s="427"/>
      <c r="D24" s="427"/>
      <c r="E24" s="428">
        <v>0.56597222222222221</v>
      </c>
      <c r="F24" s="429" t="s">
        <v>373</v>
      </c>
      <c r="G24" s="423">
        <v>2</v>
      </c>
    </row>
    <row r="25" spans="1:7" ht="20.25" customHeight="1">
      <c r="A25" s="2702"/>
      <c r="B25" s="427"/>
      <c r="C25" s="427"/>
      <c r="D25" s="427"/>
      <c r="E25" s="428">
        <v>0.57986111111111116</v>
      </c>
      <c r="F25" s="429" t="s">
        <v>375</v>
      </c>
      <c r="G25" s="423">
        <v>3</v>
      </c>
    </row>
    <row r="26" spans="1:7" ht="24">
      <c r="A26" s="2703"/>
      <c r="B26" s="427"/>
      <c r="C26" s="427"/>
      <c r="D26" s="427"/>
      <c r="E26" s="428">
        <v>0.60069444444444442</v>
      </c>
      <c r="F26" s="429" t="s">
        <v>376</v>
      </c>
      <c r="G26" s="423">
        <v>4</v>
      </c>
    </row>
    <row r="27" spans="1:7" ht="19.5" customHeight="1">
      <c r="A27" s="423"/>
      <c r="B27" s="430"/>
      <c r="C27" s="427"/>
      <c r="D27" s="427"/>
      <c r="E27" s="428">
        <v>0.61805555555555558</v>
      </c>
      <c r="F27" s="431" t="s">
        <v>378</v>
      </c>
      <c r="G27" s="423">
        <v>5</v>
      </c>
    </row>
    <row r="28" spans="1:7" ht="24">
      <c r="A28" s="423" t="s">
        <v>379</v>
      </c>
      <c r="B28" s="430"/>
      <c r="C28" s="427"/>
      <c r="D28" s="427"/>
      <c r="E28" s="428">
        <v>0.61805555555555558</v>
      </c>
      <c r="F28" s="431" t="s">
        <v>378</v>
      </c>
      <c r="G28" s="423">
        <v>6</v>
      </c>
    </row>
    <row r="29" spans="1:7">
      <c r="A29" s="1842">
        <f>'Sheet1 (2)'!A26:D26</f>
        <v>45756</v>
      </c>
      <c r="B29" s="2699"/>
      <c r="C29" s="2699"/>
      <c r="D29" s="2700"/>
      <c r="E29" s="1845" t="s">
        <v>383</v>
      </c>
      <c r="F29" s="1846"/>
      <c r="G29" s="1847"/>
    </row>
    <row r="30" spans="1:7">
      <c r="A30" s="423" t="s">
        <v>363</v>
      </c>
      <c r="B30" s="423" t="s">
        <v>364</v>
      </c>
      <c r="C30" s="423" t="s">
        <v>365</v>
      </c>
      <c r="D30" s="423" t="s">
        <v>366</v>
      </c>
      <c r="E30" s="424" t="s">
        <v>367</v>
      </c>
      <c r="F30" s="425" t="s">
        <v>368</v>
      </c>
      <c r="G30" s="423" t="s">
        <v>0</v>
      </c>
    </row>
    <row r="31" spans="1:7" ht="24" customHeight="1">
      <c r="A31" s="426" t="s">
        <v>369</v>
      </c>
      <c r="B31" s="427"/>
      <c r="C31" s="427"/>
      <c r="D31" s="427"/>
      <c r="E31" s="428">
        <v>0.55208333333333337</v>
      </c>
      <c r="F31" s="429" t="s">
        <v>371</v>
      </c>
      <c r="G31" s="423">
        <v>1</v>
      </c>
    </row>
    <row r="32" spans="1:7" ht="24">
      <c r="A32" s="2701"/>
      <c r="B32" s="427"/>
      <c r="C32" s="427"/>
      <c r="D32" s="427"/>
      <c r="E32" s="428">
        <v>0.56597222222222221</v>
      </c>
      <c r="F32" s="429" t="s">
        <v>373</v>
      </c>
      <c r="G32" s="423">
        <v>2</v>
      </c>
    </row>
    <row r="33" spans="1:7" ht="24">
      <c r="A33" s="2702"/>
      <c r="B33" s="427"/>
      <c r="C33" s="427"/>
      <c r="D33" s="427"/>
      <c r="E33" s="428">
        <v>0.57986111111111116</v>
      </c>
      <c r="F33" s="429" t="s">
        <v>375</v>
      </c>
      <c r="G33" s="423">
        <v>3</v>
      </c>
    </row>
    <row r="34" spans="1:7" ht="19.5" customHeight="1">
      <c r="A34" s="2703"/>
      <c r="B34" s="427"/>
      <c r="C34" s="427"/>
      <c r="D34" s="427"/>
      <c r="E34" s="428">
        <v>0.60069444444444442</v>
      </c>
      <c r="F34" s="429" t="s">
        <v>376</v>
      </c>
      <c r="G34" s="423">
        <v>4</v>
      </c>
    </row>
    <row r="35" spans="1:7" ht="24">
      <c r="A35" s="423"/>
      <c r="B35" s="430"/>
      <c r="C35" s="427"/>
      <c r="D35" s="427"/>
      <c r="E35" s="428">
        <v>0.61805555555555558</v>
      </c>
      <c r="F35" s="431" t="s">
        <v>378</v>
      </c>
      <c r="G35" s="423">
        <v>5</v>
      </c>
    </row>
    <row r="36" spans="1:7" ht="24">
      <c r="A36" s="423" t="s">
        <v>379</v>
      </c>
      <c r="B36" s="430"/>
      <c r="C36" s="427"/>
      <c r="D36" s="427"/>
      <c r="E36" s="428">
        <v>0.61805555555555558</v>
      </c>
      <c r="F36" s="431" t="s">
        <v>378</v>
      </c>
      <c r="G36" s="423">
        <v>6</v>
      </c>
    </row>
    <row r="37" spans="1:7">
      <c r="A37" s="1842">
        <f>'Sheet1 (2)'!A33:D33</f>
        <v>45786</v>
      </c>
      <c r="B37" s="2699"/>
      <c r="C37" s="2699"/>
      <c r="D37" s="2700"/>
      <c r="E37" s="1850" t="s">
        <v>384</v>
      </c>
      <c r="F37" s="1850"/>
      <c r="G37" s="1850"/>
    </row>
    <row r="38" spans="1:7">
      <c r="A38" s="423" t="s">
        <v>363</v>
      </c>
      <c r="B38" s="423" t="s">
        <v>364</v>
      </c>
      <c r="C38" s="423" t="s">
        <v>365</v>
      </c>
      <c r="D38" s="423" t="s">
        <v>366</v>
      </c>
      <c r="E38" s="424" t="s">
        <v>367</v>
      </c>
      <c r="F38" s="425" t="s">
        <v>368</v>
      </c>
      <c r="G38" s="423" t="s">
        <v>0</v>
      </c>
    </row>
    <row r="39" spans="1:7" ht="24">
      <c r="A39" s="426" t="s">
        <v>369</v>
      </c>
      <c r="B39" s="427"/>
      <c r="C39" s="427"/>
      <c r="D39" s="427"/>
      <c r="E39" s="428">
        <v>0.55208333333333337</v>
      </c>
      <c r="F39" s="429" t="s">
        <v>371</v>
      </c>
      <c r="G39" s="423">
        <v>1</v>
      </c>
    </row>
    <row r="40" spans="1:7" ht="24">
      <c r="A40" s="2701"/>
      <c r="B40" s="427"/>
      <c r="C40" s="427"/>
      <c r="D40" s="427"/>
      <c r="E40" s="428">
        <v>0.56597222222222221</v>
      </c>
      <c r="F40" s="429" t="s">
        <v>373</v>
      </c>
      <c r="G40" s="423">
        <v>2</v>
      </c>
    </row>
    <row r="41" spans="1:7" ht="24">
      <c r="A41" s="2702"/>
      <c r="B41" s="427"/>
      <c r="C41" s="427"/>
      <c r="D41" s="427"/>
      <c r="E41" s="428">
        <v>0.57986111111111116</v>
      </c>
      <c r="F41" s="429" t="s">
        <v>375</v>
      </c>
      <c r="G41" s="423">
        <v>3</v>
      </c>
    </row>
    <row r="42" spans="1:7" ht="24">
      <c r="A42" s="2703"/>
      <c r="B42" s="427"/>
      <c r="C42" s="427"/>
      <c r="D42" s="427"/>
      <c r="E42" s="428">
        <v>0.60069444444444442</v>
      </c>
      <c r="F42" s="429" t="s">
        <v>376</v>
      </c>
      <c r="G42" s="423">
        <v>4</v>
      </c>
    </row>
    <row r="43" spans="1:7" ht="24">
      <c r="A43" s="423"/>
      <c r="B43" s="430"/>
      <c r="C43" s="427"/>
      <c r="D43" s="427"/>
      <c r="E43" s="428">
        <v>0.61805555555555558</v>
      </c>
      <c r="F43" s="431" t="s">
        <v>378</v>
      </c>
      <c r="G43" s="423">
        <v>5</v>
      </c>
    </row>
    <row r="44" spans="1:7" ht="24.75" thickBot="1">
      <c r="A44" s="423" t="s">
        <v>379</v>
      </c>
      <c r="B44" s="430"/>
      <c r="C44" s="427"/>
      <c r="D44" s="427"/>
      <c r="E44" s="428">
        <v>0.61805555555555558</v>
      </c>
      <c r="F44" s="431" t="s">
        <v>378</v>
      </c>
      <c r="G44" s="423">
        <v>6</v>
      </c>
    </row>
    <row r="45" spans="1:7" ht="24" thickTop="1">
      <c r="A45" s="1851" t="s">
        <v>385</v>
      </c>
      <c r="B45" s="1852"/>
      <c r="C45" s="432"/>
      <c r="D45" s="1852" t="s">
        <v>386</v>
      </c>
      <c r="E45" s="1852"/>
      <c r="F45" s="1852"/>
      <c r="G45" s="1853"/>
    </row>
  </sheetData>
  <mergeCells count="25">
    <mergeCell ref="A32:A34"/>
    <mergeCell ref="A37:D37"/>
    <mergeCell ref="E37:G37"/>
    <mergeCell ref="A40:A42"/>
    <mergeCell ref="A45:B45"/>
    <mergeCell ref="D45:G45"/>
    <mergeCell ref="A16:A18"/>
    <mergeCell ref="A21:D21"/>
    <mergeCell ref="E21:G21"/>
    <mergeCell ref="A24:A26"/>
    <mergeCell ref="A29:D29"/>
    <mergeCell ref="E29:G29"/>
    <mergeCell ref="A4:G4"/>
    <mergeCell ref="A5:D5"/>
    <mergeCell ref="E5:G5"/>
    <mergeCell ref="A8:A10"/>
    <mergeCell ref="A13:D13"/>
    <mergeCell ref="E13:G13"/>
    <mergeCell ref="A1:G1"/>
    <mergeCell ref="A2:B2"/>
    <mergeCell ref="C2:D2"/>
    <mergeCell ref="E2:G2"/>
    <mergeCell ref="A3:B3"/>
    <mergeCell ref="C3:D3"/>
    <mergeCell ref="E3:G3"/>
  </mergeCells>
  <pageMargins left="0.2" right="0.2" top="0.25" bottom="0.25" header="0.3" footer="0.3"/>
  <pageSetup scale="72" orientation="portrait" horizontalDpi="4294967295" verticalDpi="4294967295" r:id="rId1"/>
  <drawing r:id="rId2"/>
</worksheet>
</file>

<file path=xl/worksheets/sheet51.xml><?xml version="1.0" encoding="utf-8"?>
<worksheet xmlns="http://schemas.openxmlformats.org/spreadsheetml/2006/main" xmlns:r="http://schemas.openxmlformats.org/officeDocument/2006/relationships">
  <sheetPr>
    <pageSetUpPr fitToPage="1"/>
  </sheetPr>
  <dimension ref="A1:AH114"/>
  <sheetViews>
    <sheetView view="pageBreakPreview" topLeftCell="A4" zoomScale="60" zoomScaleNormal="70" workbookViewId="0">
      <selection activeCell="S12" sqref="S12:U12"/>
    </sheetView>
  </sheetViews>
  <sheetFormatPr defaultColWidth="9" defaultRowHeight="19.5"/>
  <cols>
    <col min="1" max="1" width="19.5703125" style="566" customWidth="1"/>
    <col min="2" max="2" width="11" style="662" customWidth="1"/>
    <col min="3" max="3" width="9" style="566" customWidth="1"/>
    <col min="4" max="4" width="5.140625" style="566" customWidth="1"/>
    <col min="5" max="5" width="2.7109375" style="566" customWidth="1"/>
    <col min="6" max="6" width="10.28515625" style="566" customWidth="1"/>
    <col min="7" max="7" width="4.28515625" style="566" hidden="1" customWidth="1"/>
    <col min="8" max="8" width="11.42578125" style="566" customWidth="1"/>
    <col min="9" max="9" width="9.85546875" style="643" customWidth="1"/>
    <col min="10" max="10" width="7.7109375" style="566" customWidth="1"/>
    <col min="11" max="11" width="10.42578125" style="566" customWidth="1"/>
    <col min="12" max="12" width="5.5703125" style="566" customWidth="1"/>
    <col min="13" max="13" width="12.7109375" style="566" customWidth="1"/>
    <col min="14" max="14" width="7.28515625" style="566" customWidth="1"/>
    <col min="15" max="15" width="3.140625" style="566" customWidth="1"/>
    <col min="16" max="17" width="3.42578125" style="566" customWidth="1"/>
    <col min="18" max="18" width="3.85546875" style="566" customWidth="1"/>
    <col min="19" max="19" width="3.42578125" style="566" customWidth="1"/>
    <col min="20" max="20" width="7.85546875" style="566" customWidth="1"/>
    <col min="21" max="21" width="9.28515625" style="566" customWidth="1"/>
    <col min="22" max="22" width="6.42578125" style="566" customWidth="1"/>
    <col min="23" max="23" width="5.7109375" style="566" customWidth="1"/>
    <col min="24" max="24" width="6.7109375" style="566" customWidth="1"/>
    <col min="25" max="25" width="4.42578125" style="605" customWidth="1"/>
    <col min="26" max="26" width="7.28515625" style="566" customWidth="1"/>
    <col min="27" max="27" width="14.5703125" style="566" customWidth="1"/>
    <col min="28" max="28" width="5" style="672" customWidth="1"/>
    <col min="29" max="29" width="3.85546875" style="566" customWidth="1"/>
    <col min="30" max="254" width="9" style="566"/>
    <col min="255" max="256" width="5.140625" style="566" customWidth="1"/>
    <col min="257" max="257" width="7.42578125" style="566" customWidth="1"/>
    <col min="258" max="259" width="5.140625" style="566" customWidth="1"/>
    <col min="260" max="260" width="8.28515625" style="566" customWidth="1"/>
    <col min="261" max="261" width="4.42578125" style="566" customWidth="1"/>
    <col min="262" max="262" width="3.42578125" style="566" customWidth="1"/>
    <col min="263" max="263" width="6.7109375" style="566" customWidth="1"/>
    <col min="264" max="264" width="5" style="566" customWidth="1"/>
    <col min="265" max="265" width="5.140625" style="566" customWidth="1"/>
    <col min="266" max="266" width="5.42578125" style="566" customWidth="1"/>
    <col min="267" max="267" width="9.7109375" style="566" customWidth="1"/>
    <col min="268" max="269" width="7.5703125" style="566" customWidth="1"/>
    <col min="270" max="270" width="7.28515625" style="566" customWidth="1"/>
    <col min="271" max="271" width="3.140625" style="566" customWidth="1"/>
    <col min="272" max="273" width="3.42578125" style="566" customWidth="1"/>
    <col min="274" max="274" width="3.85546875" style="566" customWidth="1"/>
    <col min="275" max="275" width="3.42578125" style="566" customWidth="1"/>
    <col min="276" max="276" width="5.5703125" style="566" customWidth="1"/>
    <col min="277" max="277" width="5.42578125" style="566" customWidth="1"/>
    <col min="278" max="278" width="6.42578125" style="566" customWidth="1"/>
    <col min="279" max="279" width="5.7109375" style="566" customWidth="1"/>
    <col min="280" max="280" width="5.5703125" style="566" customWidth="1"/>
    <col min="281" max="281" width="6.5703125" style="566" customWidth="1"/>
    <col min="282" max="282" width="4.85546875" style="566" customWidth="1"/>
    <col min="283" max="283" width="12.42578125" style="566" customWidth="1"/>
    <col min="284" max="284" width="5" style="566" customWidth="1"/>
    <col min="285" max="285" width="3.85546875" style="566" customWidth="1"/>
    <col min="286" max="510" width="9" style="566"/>
    <col min="511" max="512" width="5.140625" style="566" customWidth="1"/>
    <col min="513" max="513" width="7.42578125" style="566" customWidth="1"/>
    <col min="514" max="515" width="5.140625" style="566" customWidth="1"/>
    <col min="516" max="516" width="8.28515625" style="566" customWidth="1"/>
    <col min="517" max="517" width="4.42578125" style="566" customWidth="1"/>
    <col min="518" max="518" width="3.42578125" style="566" customWidth="1"/>
    <col min="519" max="519" width="6.7109375" style="566" customWidth="1"/>
    <col min="520" max="520" width="5" style="566" customWidth="1"/>
    <col min="521" max="521" width="5.140625" style="566" customWidth="1"/>
    <col min="522" max="522" width="5.42578125" style="566" customWidth="1"/>
    <col min="523" max="523" width="9.7109375" style="566" customWidth="1"/>
    <col min="524" max="525" width="7.5703125" style="566" customWidth="1"/>
    <col min="526" max="526" width="7.28515625" style="566" customWidth="1"/>
    <col min="527" max="527" width="3.140625" style="566" customWidth="1"/>
    <col min="528" max="529" width="3.42578125" style="566" customWidth="1"/>
    <col min="530" max="530" width="3.85546875" style="566" customWidth="1"/>
    <col min="531" max="531" width="3.42578125" style="566" customWidth="1"/>
    <col min="532" max="532" width="5.5703125" style="566" customWidth="1"/>
    <col min="533" max="533" width="5.42578125" style="566" customWidth="1"/>
    <col min="534" max="534" width="6.42578125" style="566" customWidth="1"/>
    <col min="535" max="535" width="5.7109375" style="566" customWidth="1"/>
    <col min="536" max="536" width="5.5703125" style="566" customWidth="1"/>
    <col min="537" max="537" width="6.5703125" style="566" customWidth="1"/>
    <col min="538" max="538" width="4.85546875" style="566" customWidth="1"/>
    <col min="539" max="539" width="12.42578125" style="566" customWidth="1"/>
    <col min="540" max="540" width="5" style="566" customWidth="1"/>
    <col min="541" max="541" width="3.85546875" style="566" customWidth="1"/>
    <col min="542" max="766" width="9" style="566"/>
    <col min="767" max="768" width="5.140625" style="566" customWidth="1"/>
    <col min="769" max="769" width="7.42578125" style="566" customWidth="1"/>
    <col min="770" max="771" width="5.140625" style="566" customWidth="1"/>
    <col min="772" max="772" width="8.28515625" style="566" customWidth="1"/>
    <col min="773" max="773" width="4.42578125" style="566" customWidth="1"/>
    <col min="774" max="774" width="3.42578125" style="566" customWidth="1"/>
    <col min="775" max="775" width="6.7109375" style="566" customWidth="1"/>
    <col min="776" max="776" width="5" style="566" customWidth="1"/>
    <col min="777" max="777" width="5.140625" style="566" customWidth="1"/>
    <col min="778" max="778" width="5.42578125" style="566" customWidth="1"/>
    <col min="779" max="779" width="9.7109375" style="566" customWidth="1"/>
    <col min="780" max="781" width="7.5703125" style="566" customWidth="1"/>
    <col min="782" max="782" width="7.28515625" style="566" customWidth="1"/>
    <col min="783" max="783" width="3.140625" style="566" customWidth="1"/>
    <col min="784" max="785" width="3.42578125" style="566" customWidth="1"/>
    <col min="786" max="786" width="3.85546875" style="566" customWidth="1"/>
    <col min="787" max="787" width="3.42578125" style="566" customWidth="1"/>
    <col min="788" max="788" width="5.5703125" style="566" customWidth="1"/>
    <col min="789" max="789" width="5.42578125" style="566" customWidth="1"/>
    <col min="790" max="790" width="6.42578125" style="566" customWidth="1"/>
    <col min="791" max="791" width="5.7109375" style="566" customWidth="1"/>
    <col min="792" max="792" width="5.5703125" style="566" customWidth="1"/>
    <col min="793" max="793" width="6.5703125" style="566" customWidth="1"/>
    <col min="794" max="794" width="4.85546875" style="566" customWidth="1"/>
    <col min="795" max="795" width="12.42578125" style="566" customWidth="1"/>
    <col min="796" max="796" width="5" style="566" customWidth="1"/>
    <col min="797" max="797" width="3.85546875" style="566" customWidth="1"/>
    <col min="798" max="1022" width="9" style="566"/>
    <col min="1023" max="1024" width="5.140625" style="566" customWidth="1"/>
    <col min="1025" max="1025" width="7.42578125" style="566" customWidth="1"/>
    <col min="1026" max="1027" width="5.140625" style="566" customWidth="1"/>
    <col min="1028" max="1028" width="8.28515625" style="566" customWidth="1"/>
    <col min="1029" max="1029" width="4.42578125" style="566" customWidth="1"/>
    <col min="1030" max="1030" width="3.42578125" style="566" customWidth="1"/>
    <col min="1031" max="1031" width="6.7109375" style="566" customWidth="1"/>
    <col min="1032" max="1032" width="5" style="566" customWidth="1"/>
    <col min="1033" max="1033" width="5.140625" style="566" customWidth="1"/>
    <col min="1034" max="1034" width="5.42578125" style="566" customWidth="1"/>
    <col min="1035" max="1035" width="9.7109375" style="566" customWidth="1"/>
    <col min="1036" max="1037" width="7.5703125" style="566" customWidth="1"/>
    <col min="1038" max="1038" width="7.28515625" style="566" customWidth="1"/>
    <col min="1039" max="1039" width="3.140625" style="566" customWidth="1"/>
    <col min="1040" max="1041" width="3.42578125" style="566" customWidth="1"/>
    <col min="1042" max="1042" width="3.85546875" style="566" customWidth="1"/>
    <col min="1043" max="1043" width="3.42578125" style="566" customWidth="1"/>
    <col min="1044" max="1044" width="5.5703125" style="566" customWidth="1"/>
    <col min="1045" max="1045" width="5.42578125" style="566" customWidth="1"/>
    <col min="1046" max="1046" width="6.42578125" style="566" customWidth="1"/>
    <col min="1047" max="1047" width="5.7109375" style="566" customWidth="1"/>
    <col min="1048" max="1048" width="5.5703125" style="566" customWidth="1"/>
    <col min="1049" max="1049" width="6.5703125" style="566" customWidth="1"/>
    <col min="1050" max="1050" width="4.85546875" style="566" customWidth="1"/>
    <col min="1051" max="1051" width="12.42578125" style="566" customWidth="1"/>
    <col min="1052" max="1052" width="5" style="566" customWidth="1"/>
    <col min="1053" max="1053" width="3.85546875" style="566" customWidth="1"/>
    <col min="1054" max="1278" width="9" style="566"/>
    <col min="1279" max="1280" width="5.140625" style="566" customWidth="1"/>
    <col min="1281" max="1281" width="7.42578125" style="566" customWidth="1"/>
    <col min="1282" max="1283" width="5.140625" style="566" customWidth="1"/>
    <col min="1284" max="1284" width="8.28515625" style="566" customWidth="1"/>
    <col min="1285" max="1285" width="4.42578125" style="566" customWidth="1"/>
    <col min="1286" max="1286" width="3.42578125" style="566" customWidth="1"/>
    <col min="1287" max="1287" width="6.7109375" style="566" customWidth="1"/>
    <col min="1288" max="1288" width="5" style="566" customWidth="1"/>
    <col min="1289" max="1289" width="5.140625" style="566" customWidth="1"/>
    <col min="1290" max="1290" width="5.42578125" style="566" customWidth="1"/>
    <col min="1291" max="1291" width="9.7109375" style="566" customWidth="1"/>
    <col min="1292" max="1293" width="7.5703125" style="566" customWidth="1"/>
    <col min="1294" max="1294" width="7.28515625" style="566" customWidth="1"/>
    <col min="1295" max="1295" width="3.140625" style="566" customWidth="1"/>
    <col min="1296" max="1297" width="3.42578125" style="566" customWidth="1"/>
    <col min="1298" max="1298" width="3.85546875" style="566" customWidth="1"/>
    <col min="1299" max="1299" width="3.42578125" style="566" customWidth="1"/>
    <col min="1300" max="1300" width="5.5703125" style="566" customWidth="1"/>
    <col min="1301" max="1301" width="5.42578125" style="566" customWidth="1"/>
    <col min="1302" max="1302" width="6.42578125" style="566" customWidth="1"/>
    <col min="1303" max="1303" width="5.7109375" style="566" customWidth="1"/>
    <col min="1304" max="1304" width="5.5703125" style="566" customWidth="1"/>
    <col min="1305" max="1305" width="6.5703125" style="566" customWidth="1"/>
    <col min="1306" max="1306" width="4.85546875" style="566" customWidth="1"/>
    <col min="1307" max="1307" width="12.42578125" style="566" customWidth="1"/>
    <col min="1308" max="1308" width="5" style="566" customWidth="1"/>
    <col min="1309" max="1309" width="3.85546875" style="566" customWidth="1"/>
    <col min="1310" max="1534" width="9" style="566"/>
    <col min="1535" max="1536" width="5.140625" style="566" customWidth="1"/>
    <col min="1537" max="1537" width="7.42578125" style="566" customWidth="1"/>
    <col min="1538" max="1539" width="5.140625" style="566" customWidth="1"/>
    <col min="1540" max="1540" width="8.28515625" style="566" customWidth="1"/>
    <col min="1541" max="1541" width="4.42578125" style="566" customWidth="1"/>
    <col min="1542" max="1542" width="3.42578125" style="566" customWidth="1"/>
    <col min="1543" max="1543" width="6.7109375" style="566" customWidth="1"/>
    <col min="1544" max="1544" width="5" style="566" customWidth="1"/>
    <col min="1545" max="1545" width="5.140625" style="566" customWidth="1"/>
    <col min="1546" max="1546" width="5.42578125" style="566" customWidth="1"/>
    <col min="1547" max="1547" width="9.7109375" style="566" customWidth="1"/>
    <col min="1548" max="1549" width="7.5703125" style="566" customWidth="1"/>
    <col min="1550" max="1550" width="7.28515625" style="566" customWidth="1"/>
    <col min="1551" max="1551" width="3.140625" style="566" customWidth="1"/>
    <col min="1552" max="1553" width="3.42578125" style="566" customWidth="1"/>
    <col min="1554" max="1554" width="3.85546875" style="566" customWidth="1"/>
    <col min="1555" max="1555" width="3.42578125" style="566" customWidth="1"/>
    <col min="1556" max="1556" width="5.5703125" style="566" customWidth="1"/>
    <col min="1557" max="1557" width="5.42578125" style="566" customWidth="1"/>
    <col min="1558" max="1558" width="6.42578125" style="566" customWidth="1"/>
    <col min="1559" max="1559" width="5.7109375" style="566" customWidth="1"/>
    <col min="1560" max="1560" width="5.5703125" style="566" customWidth="1"/>
    <col min="1561" max="1561" width="6.5703125" style="566" customWidth="1"/>
    <col min="1562" max="1562" width="4.85546875" style="566" customWidth="1"/>
    <col min="1563" max="1563" width="12.42578125" style="566" customWidth="1"/>
    <col min="1564" max="1564" width="5" style="566" customWidth="1"/>
    <col min="1565" max="1565" width="3.85546875" style="566" customWidth="1"/>
    <col min="1566" max="1790" width="9" style="566"/>
    <col min="1791" max="1792" width="5.140625" style="566" customWidth="1"/>
    <col min="1793" max="1793" width="7.42578125" style="566" customWidth="1"/>
    <col min="1794" max="1795" width="5.140625" style="566" customWidth="1"/>
    <col min="1796" max="1796" width="8.28515625" style="566" customWidth="1"/>
    <col min="1797" max="1797" width="4.42578125" style="566" customWidth="1"/>
    <col min="1798" max="1798" width="3.42578125" style="566" customWidth="1"/>
    <col min="1799" max="1799" width="6.7109375" style="566" customWidth="1"/>
    <col min="1800" max="1800" width="5" style="566" customWidth="1"/>
    <col min="1801" max="1801" width="5.140625" style="566" customWidth="1"/>
    <col min="1802" max="1802" width="5.42578125" style="566" customWidth="1"/>
    <col min="1803" max="1803" width="9.7109375" style="566" customWidth="1"/>
    <col min="1804" max="1805" width="7.5703125" style="566" customWidth="1"/>
    <col min="1806" max="1806" width="7.28515625" style="566" customWidth="1"/>
    <col min="1807" max="1807" width="3.140625" style="566" customWidth="1"/>
    <col min="1808" max="1809" width="3.42578125" style="566" customWidth="1"/>
    <col min="1810" max="1810" width="3.85546875" style="566" customWidth="1"/>
    <col min="1811" max="1811" width="3.42578125" style="566" customWidth="1"/>
    <col min="1812" max="1812" width="5.5703125" style="566" customWidth="1"/>
    <col min="1813" max="1813" width="5.42578125" style="566" customWidth="1"/>
    <col min="1814" max="1814" width="6.42578125" style="566" customWidth="1"/>
    <col min="1815" max="1815" width="5.7109375" style="566" customWidth="1"/>
    <col min="1816" max="1816" width="5.5703125" style="566" customWidth="1"/>
    <col min="1817" max="1817" width="6.5703125" style="566" customWidth="1"/>
    <col min="1818" max="1818" width="4.85546875" style="566" customWidth="1"/>
    <col min="1819" max="1819" width="12.42578125" style="566" customWidth="1"/>
    <col min="1820" max="1820" width="5" style="566" customWidth="1"/>
    <col min="1821" max="1821" width="3.85546875" style="566" customWidth="1"/>
    <col min="1822" max="2046" width="9" style="566"/>
    <col min="2047" max="2048" width="5.140625" style="566" customWidth="1"/>
    <col min="2049" max="2049" width="7.42578125" style="566" customWidth="1"/>
    <col min="2050" max="2051" width="5.140625" style="566" customWidth="1"/>
    <col min="2052" max="2052" width="8.28515625" style="566" customWidth="1"/>
    <col min="2053" max="2053" width="4.42578125" style="566" customWidth="1"/>
    <col min="2054" max="2054" width="3.42578125" style="566" customWidth="1"/>
    <col min="2055" max="2055" width="6.7109375" style="566" customWidth="1"/>
    <col min="2056" max="2056" width="5" style="566" customWidth="1"/>
    <col min="2057" max="2057" width="5.140625" style="566" customWidth="1"/>
    <col min="2058" max="2058" width="5.42578125" style="566" customWidth="1"/>
    <col min="2059" max="2059" width="9.7109375" style="566" customWidth="1"/>
    <col min="2060" max="2061" width="7.5703125" style="566" customWidth="1"/>
    <col min="2062" max="2062" width="7.28515625" style="566" customWidth="1"/>
    <col min="2063" max="2063" width="3.140625" style="566" customWidth="1"/>
    <col min="2064" max="2065" width="3.42578125" style="566" customWidth="1"/>
    <col min="2066" max="2066" width="3.85546875" style="566" customWidth="1"/>
    <col min="2067" max="2067" width="3.42578125" style="566" customWidth="1"/>
    <col min="2068" max="2068" width="5.5703125" style="566" customWidth="1"/>
    <col min="2069" max="2069" width="5.42578125" style="566" customWidth="1"/>
    <col min="2070" max="2070" width="6.42578125" style="566" customWidth="1"/>
    <col min="2071" max="2071" width="5.7109375" style="566" customWidth="1"/>
    <col min="2072" max="2072" width="5.5703125" style="566" customWidth="1"/>
    <col min="2073" max="2073" width="6.5703125" style="566" customWidth="1"/>
    <col min="2074" max="2074" width="4.85546875" style="566" customWidth="1"/>
    <col min="2075" max="2075" width="12.42578125" style="566" customWidth="1"/>
    <col min="2076" max="2076" width="5" style="566" customWidth="1"/>
    <col min="2077" max="2077" width="3.85546875" style="566" customWidth="1"/>
    <col min="2078" max="2302" width="9" style="566"/>
    <col min="2303" max="2304" width="5.140625" style="566" customWidth="1"/>
    <col min="2305" max="2305" width="7.42578125" style="566" customWidth="1"/>
    <col min="2306" max="2307" width="5.140625" style="566" customWidth="1"/>
    <col min="2308" max="2308" width="8.28515625" style="566" customWidth="1"/>
    <col min="2309" max="2309" width="4.42578125" style="566" customWidth="1"/>
    <col min="2310" max="2310" width="3.42578125" style="566" customWidth="1"/>
    <col min="2311" max="2311" width="6.7109375" style="566" customWidth="1"/>
    <col min="2312" max="2312" width="5" style="566" customWidth="1"/>
    <col min="2313" max="2313" width="5.140625" style="566" customWidth="1"/>
    <col min="2314" max="2314" width="5.42578125" style="566" customWidth="1"/>
    <col min="2315" max="2315" width="9.7109375" style="566" customWidth="1"/>
    <col min="2316" max="2317" width="7.5703125" style="566" customWidth="1"/>
    <col min="2318" max="2318" width="7.28515625" style="566" customWidth="1"/>
    <col min="2319" max="2319" width="3.140625" style="566" customWidth="1"/>
    <col min="2320" max="2321" width="3.42578125" style="566" customWidth="1"/>
    <col min="2322" max="2322" width="3.85546875" style="566" customWidth="1"/>
    <col min="2323" max="2323" width="3.42578125" style="566" customWidth="1"/>
    <col min="2324" max="2324" width="5.5703125" style="566" customWidth="1"/>
    <col min="2325" max="2325" width="5.42578125" style="566" customWidth="1"/>
    <col min="2326" max="2326" width="6.42578125" style="566" customWidth="1"/>
    <col min="2327" max="2327" width="5.7109375" style="566" customWidth="1"/>
    <col min="2328" max="2328" width="5.5703125" style="566" customWidth="1"/>
    <col min="2329" max="2329" width="6.5703125" style="566" customWidth="1"/>
    <col min="2330" max="2330" width="4.85546875" style="566" customWidth="1"/>
    <col min="2331" max="2331" width="12.42578125" style="566" customWidth="1"/>
    <col min="2332" max="2332" width="5" style="566" customWidth="1"/>
    <col min="2333" max="2333" width="3.85546875" style="566" customWidth="1"/>
    <col min="2334" max="2558" width="9" style="566"/>
    <col min="2559" max="2560" width="5.140625" style="566" customWidth="1"/>
    <col min="2561" max="2561" width="7.42578125" style="566" customWidth="1"/>
    <col min="2562" max="2563" width="5.140625" style="566" customWidth="1"/>
    <col min="2564" max="2564" width="8.28515625" style="566" customWidth="1"/>
    <col min="2565" max="2565" width="4.42578125" style="566" customWidth="1"/>
    <col min="2566" max="2566" width="3.42578125" style="566" customWidth="1"/>
    <col min="2567" max="2567" width="6.7109375" style="566" customWidth="1"/>
    <col min="2568" max="2568" width="5" style="566" customWidth="1"/>
    <col min="2569" max="2569" width="5.140625" style="566" customWidth="1"/>
    <col min="2570" max="2570" width="5.42578125" style="566" customWidth="1"/>
    <col min="2571" max="2571" width="9.7109375" style="566" customWidth="1"/>
    <col min="2572" max="2573" width="7.5703125" style="566" customWidth="1"/>
    <col min="2574" max="2574" width="7.28515625" style="566" customWidth="1"/>
    <col min="2575" max="2575" width="3.140625" style="566" customWidth="1"/>
    <col min="2576" max="2577" width="3.42578125" style="566" customWidth="1"/>
    <col min="2578" max="2578" width="3.85546875" style="566" customWidth="1"/>
    <col min="2579" max="2579" width="3.42578125" style="566" customWidth="1"/>
    <col min="2580" max="2580" width="5.5703125" style="566" customWidth="1"/>
    <col min="2581" max="2581" width="5.42578125" style="566" customWidth="1"/>
    <col min="2582" max="2582" width="6.42578125" style="566" customWidth="1"/>
    <col min="2583" max="2583" width="5.7109375" style="566" customWidth="1"/>
    <col min="2584" max="2584" width="5.5703125" style="566" customWidth="1"/>
    <col min="2585" max="2585" width="6.5703125" style="566" customWidth="1"/>
    <col min="2586" max="2586" width="4.85546875" style="566" customWidth="1"/>
    <col min="2587" max="2587" width="12.42578125" style="566" customWidth="1"/>
    <col min="2588" max="2588" width="5" style="566" customWidth="1"/>
    <col min="2589" max="2589" width="3.85546875" style="566" customWidth="1"/>
    <col min="2590" max="2814" width="9" style="566"/>
    <col min="2815" max="2816" width="5.140625" style="566" customWidth="1"/>
    <col min="2817" max="2817" width="7.42578125" style="566" customWidth="1"/>
    <col min="2818" max="2819" width="5.140625" style="566" customWidth="1"/>
    <col min="2820" max="2820" width="8.28515625" style="566" customWidth="1"/>
    <col min="2821" max="2821" width="4.42578125" style="566" customWidth="1"/>
    <col min="2822" max="2822" width="3.42578125" style="566" customWidth="1"/>
    <col min="2823" max="2823" width="6.7109375" style="566" customWidth="1"/>
    <col min="2824" max="2824" width="5" style="566" customWidth="1"/>
    <col min="2825" max="2825" width="5.140625" style="566" customWidth="1"/>
    <col min="2826" max="2826" width="5.42578125" style="566" customWidth="1"/>
    <col min="2827" max="2827" width="9.7109375" style="566" customWidth="1"/>
    <col min="2828" max="2829" width="7.5703125" style="566" customWidth="1"/>
    <col min="2830" max="2830" width="7.28515625" style="566" customWidth="1"/>
    <col min="2831" max="2831" width="3.140625" style="566" customWidth="1"/>
    <col min="2832" max="2833" width="3.42578125" style="566" customWidth="1"/>
    <col min="2834" max="2834" width="3.85546875" style="566" customWidth="1"/>
    <col min="2835" max="2835" width="3.42578125" style="566" customWidth="1"/>
    <col min="2836" max="2836" width="5.5703125" style="566" customWidth="1"/>
    <col min="2837" max="2837" width="5.42578125" style="566" customWidth="1"/>
    <col min="2838" max="2838" width="6.42578125" style="566" customWidth="1"/>
    <col min="2839" max="2839" width="5.7109375" style="566" customWidth="1"/>
    <col min="2840" max="2840" width="5.5703125" style="566" customWidth="1"/>
    <col min="2841" max="2841" width="6.5703125" style="566" customWidth="1"/>
    <col min="2842" max="2842" width="4.85546875" style="566" customWidth="1"/>
    <col min="2843" max="2843" width="12.42578125" style="566" customWidth="1"/>
    <col min="2844" max="2844" width="5" style="566" customWidth="1"/>
    <col min="2845" max="2845" width="3.85546875" style="566" customWidth="1"/>
    <col min="2846" max="3070" width="9" style="566"/>
    <col min="3071" max="3072" width="5.140625" style="566" customWidth="1"/>
    <col min="3073" max="3073" width="7.42578125" style="566" customWidth="1"/>
    <col min="3074" max="3075" width="5.140625" style="566" customWidth="1"/>
    <col min="3076" max="3076" width="8.28515625" style="566" customWidth="1"/>
    <col min="3077" max="3077" width="4.42578125" style="566" customWidth="1"/>
    <col min="3078" max="3078" width="3.42578125" style="566" customWidth="1"/>
    <col min="3079" max="3079" width="6.7109375" style="566" customWidth="1"/>
    <col min="3080" max="3080" width="5" style="566" customWidth="1"/>
    <col min="3081" max="3081" width="5.140625" style="566" customWidth="1"/>
    <col min="3082" max="3082" width="5.42578125" style="566" customWidth="1"/>
    <col min="3083" max="3083" width="9.7109375" style="566" customWidth="1"/>
    <col min="3084" max="3085" width="7.5703125" style="566" customWidth="1"/>
    <col min="3086" max="3086" width="7.28515625" style="566" customWidth="1"/>
    <col min="3087" max="3087" width="3.140625" style="566" customWidth="1"/>
    <col min="3088" max="3089" width="3.42578125" style="566" customWidth="1"/>
    <col min="3090" max="3090" width="3.85546875" style="566" customWidth="1"/>
    <col min="3091" max="3091" width="3.42578125" style="566" customWidth="1"/>
    <col min="3092" max="3092" width="5.5703125" style="566" customWidth="1"/>
    <col min="3093" max="3093" width="5.42578125" style="566" customWidth="1"/>
    <col min="3094" max="3094" width="6.42578125" style="566" customWidth="1"/>
    <col min="3095" max="3095" width="5.7109375" style="566" customWidth="1"/>
    <col min="3096" max="3096" width="5.5703125" style="566" customWidth="1"/>
    <col min="3097" max="3097" width="6.5703125" style="566" customWidth="1"/>
    <col min="3098" max="3098" width="4.85546875" style="566" customWidth="1"/>
    <col min="3099" max="3099" width="12.42578125" style="566" customWidth="1"/>
    <col min="3100" max="3100" width="5" style="566" customWidth="1"/>
    <col min="3101" max="3101" width="3.85546875" style="566" customWidth="1"/>
    <col min="3102" max="3326" width="9" style="566"/>
    <col min="3327" max="3328" width="5.140625" style="566" customWidth="1"/>
    <col min="3329" max="3329" width="7.42578125" style="566" customWidth="1"/>
    <col min="3330" max="3331" width="5.140625" style="566" customWidth="1"/>
    <col min="3332" max="3332" width="8.28515625" style="566" customWidth="1"/>
    <col min="3333" max="3333" width="4.42578125" style="566" customWidth="1"/>
    <col min="3334" max="3334" width="3.42578125" style="566" customWidth="1"/>
    <col min="3335" max="3335" width="6.7109375" style="566" customWidth="1"/>
    <col min="3336" max="3336" width="5" style="566" customWidth="1"/>
    <col min="3337" max="3337" width="5.140625" style="566" customWidth="1"/>
    <col min="3338" max="3338" width="5.42578125" style="566" customWidth="1"/>
    <col min="3339" max="3339" width="9.7109375" style="566" customWidth="1"/>
    <col min="3340" max="3341" width="7.5703125" style="566" customWidth="1"/>
    <col min="3342" max="3342" width="7.28515625" style="566" customWidth="1"/>
    <col min="3343" max="3343" width="3.140625" style="566" customWidth="1"/>
    <col min="3344" max="3345" width="3.42578125" style="566" customWidth="1"/>
    <col min="3346" max="3346" width="3.85546875" style="566" customWidth="1"/>
    <col min="3347" max="3347" width="3.42578125" style="566" customWidth="1"/>
    <col min="3348" max="3348" width="5.5703125" style="566" customWidth="1"/>
    <col min="3349" max="3349" width="5.42578125" style="566" customWidth="1"/>
    <col min="3350" max="3350" width="6.42578125" style="566" customWidth="1"/>
    <col min="3351" max="3351" width="5.7109375" style="566" customWidth="1"/>
    <col min="3352" max="3352" width="5.5703125" style="566" customWidth="1"/>
    <col min="3353" max="3353" width="6.5703125" style="566" customWidth="1"/>
    <col min="3354" max="3354" width="4.85546875" style="566" customWidth="1"/>
    <col min="3355" max="3355" width="12.42578125" style="566" customWidth="1"/>
    <col min="3356" max="3356" width="5" style="566" customWidth="1"/>
    <col min="3357" max="3357" width="3.85546875" style="566" customWidth="1"/>
    <col min="3358" max="3582" width="9" style="566"/>
    <col min="3583" max="3584" width="5.140625" style="566" customWidth="1"/>
    <col min="3585" max="3585" width="7.42578125" style="566" customWidth="1"/>
    <col min="3586" max="3587" width="5.140625" style="566" customWidth="1"/>
    <col min="3588" max="3588" width="8.28515625" style="566" customWidth="1"/>
    <col min="3589" max="3589" width="4.42578125" style="566" customWidth="1"/>
    <col min="3590" max="3590" width="3.42578125" style="566" customWidth="1"/>
    <col min="3591" max="3591" width="6.7109375" style="566" customWidth="1"/>
    <col min="3592" max="3592" width="5" style="566" customWidth="1"/>
    <col min="3593" max="3593" width="5.140625" style="566" customWidth="1"/>
    <col min="3594" max="3594" width="5.42578125" style="566" customWidth="1"/>
    <col min="3595" max="3595" width="9.7109375" style="566" customWidth="1"/>
    <col min="3596" max="3597" width="7.5703125" style="566" customWidth="1"/>
    <col min="3598" max="3598" width="7.28515625" style="566" customWidth="1"/>
    <col min="3599" max="3599" width="3.140625" style="566" customWidth="1"/>
    <col min="3600" max="3601" width="3.42578125" style="566" customWidth="1"/>
    <col min="3602" max="3602" width="3.85546875" style="566" customWidth="1"/>
    <col min="3603" max="3603" width="3.42578125" style="566" customWidth="1"/>
    <col min="3604" max="3604" width="5.5703125" style="566" customWidth="1"/>
    <col min="3605" max="3605" width="5.42578125" style="566" customWidth="1"/>
    <col min="3606" max="3606" width="6.42578125" style="566" customWidth="1"/>
    <col min="3607" max="3607" width="5.7109375" style="566" customWidth="1"/>
    <col min="3608" max="3608" width="5.5703125" style="566" customWidth="1"/>
    <col min="3609" max="3609" width="6.5703125" style="566" customWidth="1"/>
    <col min="3610" max="3610" width="4.85546875" style="566" customWidth="1"/>
    <col min="3611" max="3611" width="12.42578125" style="566" customWidth="1"/>
    <col min="3612" max="3612" width="5" style="566" customWidth="1"/>
    <col min="3613" max="3613" width="3.85546875" style="566" customWidth="1"/>
    <col min="3614" max="3838" width="9" style="566"/>
    <col min="3839" max="3840" width="5.140625" style="566" customWidth="1"/>
    <col min="3841" max="3841" width="7.42578125" style="566" customWidth="1"/>
    <col min="3842" max="3843" width="5.140625" style="566" customWidth="1"/>
    <col min="3844" max="3844" width="8.28515625" style="566" customWidth="1"/>
    <col min="3845" max="3845" width="4.42578125" style="566" customWidth="1"/>
    <col min="3846" max="3846" width="3.42578125" style="566" customWidth="1"/>
    <col min="3847" max="3847" width="6.7109375" style="566" customWidth="1"/>
    <col min="3848" max="3848" width="5" style="566" customWidth="1"/>
    <col min="3849" max="3849" width="5.140625" style="566" customWidth="1"/>
    <col min="3850" max="3850" width="5.42578125" style="566" customWidth="1"/>
    <col min="3851" max="3851" width="9.7109375" style="566" customWidth="1"/>
    <col min="3852" max="3853" width="7.5703125" style="566" customWidth="1"/>
    <col min="3854" max="3854" width="7.28515625" style="566" customWidth="1"/>
    <col min="3855" max="3855" width="3.140625" style="566" customWidth="1"/>
    <col min="3856" max="3857" width="3.42578125" style="566" customWidth="1"/>
    <col min="3858" max="3858" width="3.85546875" style="566" customWidth="1"/>
    <col min="3859" max="3859" width="3.42578125" style="566" customWidth="1"/>
    <col min="3860" max="3860" width="5.5703125" style="566" customWidth="1"/>
    <col min="3861" max="3861" width="5.42578125" style="566" customWidth="1"/>
    <col min="3862" max="3862" width="6.42578125" style="566" customWidth="1"/>
    <col min="3863" max="3863" width="5.7109375" style="566" customWidth="1"/>
    <col min="3864" max="3864" width="5.5703125" style="566" customWidth="1"/>
    <col min="3865" max="3865" width="6.5703125" style="566" customWidth="1"/>
    <col min="3866" max="3866" width="4.85546875" style="566" customWidth="1"/>
    <col min="3867" max="3867" width="12.42578125" style="566" customWidth="1"/>
    <col min="3868" max="3868" width="5" style="566" customWidth="1"/>
    <col min="3869" max="3869" width="3.85546875" style="566" customWidth="1"/>
    <col min="3870" max="4094" width="9" style="566"/>
    <col min="4095" max="4096" width="5.140625" style="566" customWidth="1"/>
    <col min="4097" max="4097" width="7.42578125" style="566" customWidth="1"/>
    <col min="4098" max="4099" width="5.140625" style="566" customWidth="1"/>
    <col min="4100" max="4100" width="8.28515625" style="566" customWidth="1"/>
    <col min="4101" max="4101" width="4.42578125" style="566" customWidth="1"/>
    <col min="4102" max="4102" width="3.42578125" style="566" customWidth="1"/>
    <col min="4103" max="4103" width="6.7109375" style="566" customWidth="1"/>
    <col min="4104" max="4104" width="5" style="566" customWidth="1"/>
    <col min="4105" max="4105" width="5.140625" style="566" customWidth="1"/>
    <col min="4106" max="4106" width="5.42578125" style="566" customWidth="1"/>
    <col min="4107" max="4107" width="9.7109375" style="566" customWidth="1"/>
    <col min="4108" max="4109" width="7.5703125" style="566" customWidth="1"/>
    <col min="4110" max="4110" width="7.28515625" style="566" customWidth="1"/>
    <col min="4111" max="4111" width="3.140625" style="566" customWidth="1"/>
    <col min="4112" max="4113" width="3.42578125" style="566" customWidth="1"/>
    <col min="4114" max="4114" width="3.85546875" style="566" customWidth="1"/>
    <col min="4115" max="4115" width="3.42578125" style="566" customWidth="1"/>
    <col min="4116" max="4116" width="5.5703125" style="566" customWidth="1"/>
    <col min="4117" max="4117" width="5.42578125" style="566" customWidth="1"/>
    <col min="4118" max="4118" width="6.42578125" style="566" customWidth="1"/>
    <col min="4119" max="4119" width="5.7109375" style="566" customWidth="1"/>
    <col min="4120" max="4120" width="5.5703125" style="566" customWidth="1"/>
    <col min="4121" max="4121" width="6.5703125" style="566" customWidth="1"/>
    <col min="4122" max="4122" width="4.85546875" style="566" customWidth="1"/>
    <col min="4123" max="4123" width="12.42578125" style="566" customWidth="1"/>
    <col min="4124" max="4124" width="5" style="566" customWidth="1"/>
    <col min="4125" max="4125" width="3.85546875" style="566" customWidth="1"/>
    <col min="4126" max="4350" width="9" style="566"/>
    <col min="4351" max="4352" width="5.140625" style="566" customWidth="1"/>
    <col min="4353" max="4353" width="7.42578125" style="566" customWidth="1"/>
    <col min="4354" max="4355" width="5.140625" style="566" customWidth="1"/>
    <col min="4356" max="4356" width="8.28515625" style="566" customWidth="1"/>
    <col min="4357" max="4357" width="4.42578125" style="566" customWidth="1"/>
    <col min="4358" max="4358" width="3.42578125" style="566" customWidth="1"/>
    <col min="4359" max="4359" width="6.7109375" style="566" customWidth="1"/>
    <col min="4360" max="4360" width="5" style="566" customWidth="1"/>
    <col min="4361" max="4361" width="5.140625" style="566" customWidth="1"/>
    <col min="4362" max="4362" width="5.42578125" style="566" customWidth="1"/>
    <col min="4363" max="4363" width="9.7109375" style="566" customWidth="1"/>
    <col min="4364" max="4365" width="7.5703125" style="566" customWidth="1"/>
    <col min="4366" max="4366" width="7.28515625" style="566" customWidth="1"/>
    <col min="4367" max="4367" width="3.140625" style="566" customWidth="1"/>
    <col min="4368" max="4369" width="3.42578125" style="566" customWidth="1"/>
    <col min="4370" max="4370" width="3.85546875" style="566" customWidth="1"/>
    <col min="4371" max="4371" width="3.42578125" style="566" customWidth="1"/>
    <col min="4372" max="4372" width="5.5703125" style="566" customWidth="1"/>
    <col min="4373" max="4373" width="5.42578125" style="566" customWidth="1"/>
    <col min="4374" max="4374" width="6.42578125" style="566" customWidth="1"/>
    <col min="4375" max="4375" width="5.7109375" style="566" customWidth="1"/>
    <col min="4376" max="4376" width="5.5703125" style="566" customWidth="1"/>
    <col min="4377" max="4377" width="6.5703125" style="566" customWidth="1"/>
    <col min="4378" max="4378" width="4.85546875" style="566" customWidth="1"/>
    <col min="4379" max="4379" width="12.42578125" style="566" customWidth="1"/>
    <col min="4380" max="4380" width="5" style="566" customWidth="1"/>
    <col min="4381" max="4381" width="3.85546875" style="566" customWidth="1"/>
    <col min="4382" max="4606" width="9" style="566"/>
    <col min="4607" max="4608" width="5.140625" style="566" customWidth="1"/>
    <col min="4609" max="4609" width="7.42578125" style="566" customWidth="1"/>
    <col min="4610" max="4611" width="5.140625" style="566" customWidth="1"/>
    <col min="4612" max="4612" width="8.28515625" style="566" customWidth="1"/>
    <col min="4613" max="4613" width="4.42578125" style="566" customWidth="1"/>
    <col min="4614" max="4614" width="3.42578125" style="566" customWidth="1"/>
    <col min="4615" max="4615" width="6.7109375" style="566" customWidth="1"/>
    <col min="4616" max="4616" width="5" style="566" customWidth="1"/>
    <col min="4617" max="4617" width="5.140625" style="566" customWidth="1"/>
    <col min="4618" max="4618" width="5.42578125" style="566" customWidth="1"/>
    <col min="4619" max="4619" width="9.7109375" style="566" customWidth="1"/>
    <col min="4620" max="4621" width="7.5703125" style="566" customWidth="1"/>
    <col min="4622" max="4622" width="7.28515625" style="566" customWidth="1"/>
    <col min="4623" max="4623" width="3.140625" style="566" customWidth="1"/>
    <col min="4624" max="4625" width="3.42578125" style="566" customWidth="1"/>
    <col min="4626" max="4626" width="3.85546875" style="566" customWidth="1"/>
    <col min="4627" max="4627" width="3.42578125" style="566" customWidth="1"/>
    <col min="4628" max="4628" width="5.5703125" style="566" customWidth="1"/>
    <col min="4629" max="4629" width="5.42578125" style="566" customWidth="1"/>
    <col min="4630" max="4630" width="6.42578125" style="566" customWidth="1"/>
    <col min="4631" max="4631" width="5.7109375" style="566" customWidth="1"/>
    <col min="4632" max="4632" width="5.5703125" style="566" customWidth="1"/>
    <col min="4633" max="4633" width="6.5703125" style="566" customWidth="1"/>
    <col min="4634" max="4634" width="4.85546875" style="566" customWidth="1"/>
    <col min="4635" max="4635" width="12.42578125" style="566" customWidth="1"/>
    <col min="4636" max="4636" width="5" style="566" customWidth="1"/>
    <col min="4637" max="4637" width="3.85546875" style="566" customWidth="1"/>
    <col min="4638" max="4862" width="9" style="566"/>
    <col min="4863" max="4864" width="5.140625" style="566" customWidth="1"/>
    <col min="4865" max="4865" width="7.42578125" style="566" customWidth="1"/>
    <col min="4866" max="4867" width="5.140625" style="566" customWidth="1"/>
    <col min="4868" max="4868" width="8.28515625" style="566" customWidth="1"/>
    <col min="4869" max="4869" width="4.42578125" style="566" customWidth="1"/>
    <col min="4870" max="4870" width="3.42578125" style="566" customWidth="1"/>
    <col min="4871" max="4871" width="6.7109375" style="566" customWidth="1"/>
    <col min="4872" max="4872" width="5" style="566" customWidth="1"/>
    <col min="4873" max="4873" width="5.140625" style="566" customWidth="1"/>
    <col min="4874" max="4874" width="5.42578125" style="566" customWidth="1"/>
    <col min="4875" max="4875" width="9.7109375" style="566" customWidth="1"/>
    <col min="4876" max="4877" width="7.5703125" style="566" customWidth="1"/>
    <col min="4878" max="4878" width="7.28515625" style="566" customWidth="1"/>
    <col min="4879" max="4879" width="3.140625" style="566" customWidth="1"/>
    <col min="4880" max="4881" width="3.42578125" style="566" customWidth="1"/>
    <col min="4882" max="4882" width="3.85546875" style="566" customWidth="1"/>
    <col min="4883" max="4883" width="3.42578125" style="566" customWidth="1"/>
    <col min="4884" max="4884" width="5.5703125" style="566" customWidth="1"/>
    <col min="4885" max="4885" width="5.42578125" style="566" customWidth="1"/>
    <col min="4886" max="4886" width="6.42578125" style="566" customWidth="1"/>
    <col min="4887" max="4887" width="5.7109375" style="566" customWidth="1"/>
    <col min="4888" max="4888" width="5.5703125" style="566" customWidth="1"/>
    <col min="4889" max="4889" width="6.5703125" style="566" customWidth="1"/>
    <col min="4890" max="4890" width="4.85546875" style="566" customWidth="1"/>
    <col min="4891" max="4891" width="12.42578125" style="566" customWidth="1"/>
    <col min="4892" max="4892" width="5" style="566" customWidth="1"/>
    <col min="4893" max="4893" width="3.85546875" style="566" customWidth="1"/>
    <col min="4894" max="5118" width="9" style="566"/>
    <col min="5119" max="5120" width="5.140625" style="566" customWidth="1"/>
    <col min="5121" max="5121" width="7.42578125" style="566" customWidth="1"/>
    <col min="5122" max="5123" width="5.140625" style="566" customWidth="1"/>
    <col min="5124" max="5124" width="8.28515625" style="566" customWidth="1"/>
    <col min="5125" max="5125" width="4.42578125" style="566" customWidth="1"/>
    <col min="5126" max="5126" width="3.42578125" style="566" customWidth="1"/>
    <col min="5127" max="5127" width="6.7109375" style="566" customWidth="1"/>
    <col min="5128" max="5128" width="5" style="566" customWidth="1"/>
    <col min="5129" max="5129" width="5.140625" style="566" customWidth="1"/>
    <col min="5130" max="5130" width="5.42578125" style="566" customWidth="1"/>
    <col min="5131" max="5131" width="9.7109375" style="566" customWidth="1"/>
    <col min="5132" max="5133" width="7.5703125" style="566" customWidth="1"/>
    <col min="5134" max="5134" width="7.28515625" style="566" customWidth="1"/>
    <col min="5135" max="5135" width="3.140625" style="566" customWidth="1"/>
    <col min="5136" max="5137" width="3.42578125" style="566" customWidth="1"/>
    <col min="5138" max="5138" width="3.85546875" style="566" customWidth="1"/>
    <col min="5139" max="5139" width="3.42578125" style="566" customWidth="1"/>
    <col min="5140" max="5140" width="5.5703125" style="566" customWidth="1"/>
    <col min="5141" max="5141" width="5.42578125" style="566" customWidth="1"/>
    <col min="5142" max="5142" width="6.42578125" style="566" customWidth="1"/>
    <col min="5143" max="5143" width="5.7109375" style="566" customWidth="1"/>
    <col min="5144" max="5144" width="5.5703125" style="566" customWidth="1"/>
    <col min="5145" max="5145" width="6.5703125" style="566" customWidth="1"/>
    <col min="5146" max="5146" width="4.85546875" style="566" customWidth="1"/>
    <col min="5147" max="5147" width="12.42578125" style="566" customWidth="1"/>
    <col min="5148" max="5148" width="5" style="566" customWidth="1"/>
    <col min="5149" max="5149" width="3.85546875" style="566" customWidth="1"/>
    <col min="5150" max="5374" width="9" style="566"/>
    <col min="5375" max="5376" width="5.140625" style="566" customWidth="1"/>
    <col min="5377" max="5377" width="7.42578125" style="566" customWidth="1"/>
    <col min="5378" max="5379" width="5.140625" style="566" customWidth="1"/>
    <col min="5380" max="5380" width="8.28515625" style="566" customWidth="1"/>
    <col min="5381" max="5381" width="4.42578125" style="566" customWidth="1"/>
    <col min="5382" max="5382" width="3.42578125" style="566" customWidth="1"/>
    <col min="5383" max="5383" width="6.7109375" style="566" customWidth="1"/>
    <col min="5384" max="5384" width="5" style="566" customWidth="1"/>
    <col min="5385" max="5385" width="5.140625" style="566" customWidth="1"/>
    <col min="5386" max="5386" width="5.42578125" style="566" customWidth="1"/>
    <col min="5387" max="5387" width="9.7109375" style="566" customWidth="1"/>
    <col min="5388" max="5389" width="7.5703125" style="566" customWidth="1"/>
    <col min="5390" max="5390" width="7.28515625" style="566" customWidth="1"/>
    <col min="5391" max="5391" width="3.140625" style="566" customWidth="1"/>
    <col min="5392" max="5393" width="3.42578125" style="566" customWidth="1"/>
    <col min="5394" max="5394" width="3.85546875" style="566" customWidth="1"/>
    <col min="5395" max="5395" width="3.42578125" style="566" customWidth="1"/>
    <col min="5396" max="5396" width="5.5703125" style="566" customWidth="1"/>
    <col min="5397" max="5397" width="5.42578125" style="566" customWidth="1"/>
    <col min="5398" max="5398" width="6.42578125" style="566" customWidth="1"/>
    <col min="5399" max="5399" width="5.7109375" style="566" customWidth="1"/>
    <col min="5400" max="5400" width="5.5703125" style="566" customWidth="1"/>
    <col min="5401" max="5401" width="6.5703125" style="566" customWidth="1"/>
    <col min="5402" max="5402" width="4.85546875" style="566" customWidth="1"/>
    <col min="5403" max="5403" width="12.42578125" style="566" customWidth="1"/>
    <col min="5404" max="5404" width="5" style="566" customWidth="1"/>
    <col min="5405" max="5405" width="3.85546875" style="566" customWidth="1"/>
    <col min="5406" max="5630" width="9" style="566"/>
    <col min="5631" max="5632" width="5.140625" style="566" customWidth="1"/>
    <col min="5633" max="5633" width="7.42578125" style="566" customWidth="1"/>
    <col min="5634" max="5635" width="5.140625" style="566" customWidth="1"/>
    <col min="5636" max="5636" width="8.28515625" style="566" customWidth="1"/>
    <col min="5637" max="5637" width="4.42578125" style="566" customWidth="1"/>
    <col min="5638" max="5638" width="3.42578125" style="566" customWidth="1"/>
    <col min="5639" max="5639" width="6.7109375" style="566" customWidth="1"/>
    <col min="5640" max="5640" width="5" style="566" customWidth="1"/>
    <col min="5641" max="5641" width="5.140625" style="566" customWidth="1"/>
    <col min="5642" max="5642" width="5.42578125" style="566" customWidth="1"/>
    <col min="5643" max="5643" width="9.7109375" style="566" customWidth="1"/>
    <col min="5644" max="5645" width="7.5703125" style="566" customWidth="1"/>
    <col min="5646" max="5646" width="7.28515625" style="566" customWidth="1"/>
    <col min="5647" max="5647" width="3.140625" style="566" customWidth="1"/>
    <col min="5648" max="5649" width="3.42578125" style="566" customWidth="1"/>
    <col min="5650" max="5650" width="3.85546875" style="566" customWidth="1"/>
    <col min="5651" max="5651" width="3.42578125" style="566" customWidth="1"/>
    <col min="5652" max="5652" width="5.5703125" style="566" customWidth="1"/>
    <col min="5653" max="5653" width="5.42578125" style="566" customWidth="1"/>
    <col min="5654" max="5654" width="6.42578125" style="566" customWidth="1"/>
    <col min="5655" max="5655" width="5.7109375" style="566" customWidth="1"/>
    <col min="5656" max="5656" width="5.5703125" style="566" customWidth="1"/>
    <col min="5657" max="5657" width="6.5703125" style="566" customWidth="1"/>
    <col min="5658" max="5658" width="4.85546875" style="566" customWidth="1"/>
    <col min="5659" max="5659" width="12.42578125" style="566" customWidth="1"/>
    <col min="5660" max="5660" width="5" style="566" customWidth="1"/>
    <col min="5661" max="5661" width="3.85546875" style="566" customWidth="1"/>
    <col min="5662" max="5886" width="9" style="566"/>
    <col min="5887" max="5888" width="5.140625" style="566" customWidth="1"/>
    <col min="5889" max="5889" width="7.42578125" style="566" customWidth="1"/>
    <col min="5890" max="5891" width="5.140625" style="566" customWidth="1"/>
    <col min="5892" max="5892" width="8.28515625" style="566" customWidth="1"/>
    <col min="5893" max="5893" width="4.42578125" style="566" customWidth="1"/>
    <col min="5894" max="5894" width="3.42578125" style="566" customWidth="1"/>
    <col min="5895" max="5895" width="6.7109375" style="566" customWidth="1"/>
    <col min="5896" max="5896" width="5" style="566" customWidth="1"/>
    <col min="5897" max="5897" width="5.140625" style="566" customWidth="1"/>
    <col min="5898" max="5898" width="5.42578125" style="566" customWidth="1"/>
    <col min="5899" max="5899" width="9.7109375" style="566" customWidth="1"/>
    <col min="5900" max="5901" width="7.5703125" style="566" customWidth="1"/>
    <col min="5902" max="5902" width="7.28515625" style="566" customWidth="1"/>
    <col min="5903" max="5903" width="3.140625" style="566" customWidth="1"/>
    <col min="5904" max="5905" width="3.42578125" style="566" customWidth="1"/>
    <col min="5906" max="5906" width="3.85546875" style="566" customWidth="1"/>
    <col min="5907" max="5907" width="3.42578125" style="566" customWidth="1"/>
    <col min="5908" max="5908" width="5.5703125" style="566" customWidth="1"/>
    <col min="5909" max="5909" width="5.42578125" style="566" customWidth="1"/>
    <col min="5910" max="5910" width="6.42578125" style="566" customWidth="1"/>
    <col min="5911" max="5911" width="5.7109375" style="566" customWidth="1"/>
    <col min="5912" max="5912" width="5.5703125" style="566" customWidth="1"/>
    <col min="5913" max="5913" width="6.5703125" style="566" customWidth="1"/>
    <col min="5914" max="5914" width="4.85546875" style="566" customWidth="1"/>
    <col min="5915" max="5915" width="12.42578125" style="566" customWidth="1"/>
    <col min="5916" max="5916" width="5" style="566" customWidth="1"/>
    <col min="5917" max="5917" width="3.85546875" style="566" customWidth="1"/>
    <col min="5918" max="6142" width="9" style="566"/>
    <col min="6143" max="6144" width="5.140625" style="566" customWidth="1"/>
    <col min="6145" max="6145" width="7.42578125" style="566" customWidth="1"/>
    <col min="6146" max="6147" width="5.140625" style="566" customWidth="1"/>
    <col min="6148" max="6148" width="8.28515625" style="566" customWidth="1"/>
    <col min="6149" max="6149" width="4.42578125" style="566" customWidth="1"/>
    <col min="6150" max="6150" width="3.42578125" style="566" customWidth="1"/>
    <col min="6151" max="6151" width="6.7109375" style="566" customWidth="1"/>
    <col min="6152" max="6152" width="5" style="566" customWidth="1"/>
    <col min="6153" max="6153" width="5.140625" style="566" customWidth="1"/>
    <col min="6154" max="6154" width="5.42578125" style="566" customWidth="1"/>
    <col min="6155" max="6155" width="9.7109375" style="566" customWidth="1"/>
    <col min="6156" max="6157" width="7.5703125" style="566" customWidth="1"/>
    <col min="6158" max="6158" width="7.28515625" style="566" customWidth="1"/>
    <col min="6159" max="6159" width="3.140625" style="566" customWidth="1"/>
    <col min="6160" max="6161" width="3.42578125" style="566" customWidth="1"/>
    <col min="6162" max="6162" width="3.85546875" style="566" customWidth="1"/>
    <col min="6163" max="6163" width="3.42578125" style="566" customWidth="1"/>
    <col min="6164" max="6164" width="5.5703125" style="566" customWidth="1"/>
    <col min="6165" max="6165" width="5.42578125" style="566" customWidth="1"/>
    <col min="6166" max="6166" width="6.42578125" style="566" customWidth="1"/>
    <col min="6167" max="6167" width="5.7109375" style="566" customWidth="1"/>
    <col min="6168" max="6168" width="5.5703125" style="566" customWidth="1"/>
    <col min="6169" max="6169" width="6.5703125" style="566" customWidth="1"/>
    <col min="6170" max="6170" width="4.85546875" style="566" customWidth="1"/>
    <col min="6171" max="6171" width="12.42578125" style="566" customWidth="1"/>
    <col min="6172" max="6172" width="5" style="566" customWidth="1"/>
    <col min="6173" max="6173" width="3.85546875" style="566" customWidth="1"/>
    <col min="6174" max="6398" width="9" style="566"/>
    <col min="6399" max="6400" width="5.140625" style="566" customWidth="1"/>
    <col min="6401" max="6401" width="7.42578125" style="566" customWidth="1"/>
    <col min="6402" max="6403" width="5.140625" style="566" customWidth="1"/>
    <col min="6404" max="6404" width="8.28515625" style="566" customWidth="1"/>
    <col min="6405" max="6405" width="4.42578125" style="566" customWidth="1"/>
    <col min="6406" max="6406" width="3.42578125" style="566" customWidth="1"/>
    <col min="6407" max="6407" width="6.7109375" style="566" customWidth="1"/>
    <col min="6408" max="6408" width="5" style="566" customWidth="1"/>
    <col min="6409" max="6409" width="5.140625" style="566" customWidth="1"/>
    <col min="6410" max="6410" width="5.42578125" style="566" customWidth="1"/>
    <col min="6411" max="6411" width="9.7109375" style="566" customWidth="1"/>
    <col min="6412" max="6413" width="7.5703125" style="566" customWidth="1"/>
    <col min="6414" max="6414" width="7.28515625" style="566" customWidth="1"/>
    <col min="6415" max="6415" width="3.140625" style="566" customWidth="1"/>
    <col min="6416" max="6417" width="3.42578125" style="566" customWidth="1"/>
    <col min="6418" max="6418" width="3.85546875" style="566" customWidth="1"/>
    <col min="6419" max="6419" width="3.42578125" style="566" customWidth="1"/>
    <col min="6420" max="6420" width="5.5703125" style="566" customWidth="1"/>
    <col min="6421" max="6421" width="5.42578125" style="566" customWidth="1"/>
    <col min="6422" max="6422" width="6.42578125" style="566" customWidth="1"/>
    <col min="6423" max="6423" width="5.7109375" style="566" customWidth="1"/>
    <col min="6424" max="6424" width="5.5703125" style="566" customWidth="1"/>
    <col min="6425" max="6425" width="6.5703125" style="566" customWidth="1"/>
    <col min="6426" max="6426" width="4.85546875" style="566" customWidth="1"/>
    <col min="6427" max="6427" width="12.42578125" style="566" customWidth="1"/>
    <col min="6428" max="6428" width="5" style="566" customWidth="1"/>
    <col min="6429" max="6429" width="3.85546875" style="566" customWidth="1"/>
    <col min="6430" max="6654" width="9" style="566"/>
    <col min="6655" max="6656" width="5.140625" style="566" customWidth="1"/>
    <col min="6657" max="6657" width="7.42578125" style="566" customWidth="1"/>
    <col min="6658" max="6659" width="5.140625" style="566" customWidth="1"/>
    <col min="6660" max="6660" width="8.28515625" style="566" customWidth="1"/>
    <col min="6661" max="6661" width="4.42578125" style="566" customWidth="1"/>
    <col min="6662" max="6662" width="3.42578125" style="566" customWidth="1"/>
    <col min="6663" max="6663" width="6.7109375" style="566" customWidth="1"/>
    <col min="6664" max="6664" width="5" style="566" customWidth="1"/>
    <col min="6665" max="6665" width="5.140625" style="566" customWidth="1"/>
    <col min="6666" max="6666" width="5.42578125" style="566" customWidth="1"/>
    <col min="6667" max="6667" width="9.7109375" style="566" customWidth="1"/>
    <col min="6668" max="6669" width="7.5703125" style="566" customWidth="1"/>
    <col min="6670" max="6670" width="7.28515625" style="566" customWidth="1"/>
    <col min="6671" max="6671" width="3.140625" style="566" customWidth="1"/>
    <col min="6672" max="6673" width="3.42578125" style="566" customWidth="1"/>
    <col min="6674" max="6674" width="3.85546875" style="566" customWidth="1"/>
    <col min="6675" max="6675" width="3.42578125" style="566" customWidth="1"/>
    <col min="6676" max="6676" width="5.5703125" style="566" customWidth="1"/>
    <col min="6677" max="6677" width="5.42578125" style="566" customWidth="1"/>
    <col min="6678" max="6678" width="6.42578125" style="566" customWidth="1"/>
    <col min="6679" max="6679" width="5.7109375" style="566" customWidth="1"/>
    <col min="6680" max="6680" width="5.5703125" style="566" customWidth="1"/>
    <col min="6681" max="6681" width="6.5703125" style="566" customWidth="1"/>
    <col min="6682" max="6682" width="4.85546875" style="566" customWidth="1"/>
    <col min="6683" max="6683" width="12.42578125" style="566" customWidth="1"/>
    <col min="6684" max="6684" width="5" style="566" customWidth="1"/>
    <col min="6685" max="6685" width="3.85546875" style="566" customWidth="1"/>
    <col min="6686" max="6910" width="9" style="566"/>
    <col min="6911" max="6912" width="5.140625" style="566" customWidth="1"/>
    <col min="6913" max="6913" width="7.42578125" style="566" customWidth="1"/>
    <col min="6914" max="6915" width="5.140625" style="566" customWidth="1"/>
    <col min="6916" max="6916" width="8.28515625" style="566" customWidth="1"/>
    <col min="6917" max="6917" width="4.42578125" style="566" customWidth="1"/>
    <col min="6918" max="6918" width="3.42578125" style="566" customWidth="1"/>
    <col min="6919" max="6919" width="6.7109375" style="566" customWidth="1"/>
    <col min="6920" max="6920" width="5" style="566" customWidth="1"/>
    <col min="6921" max="6921" width="5.140625" style="566" customWidth="1"/>
    <col min="6922" max="6922" width="5.42578125" style="566" customWidth="1"/>
    <col min="6923" max="6923" width="9.7109375" style="566" customWidth="1"/>
    <col min="6924" max="6925" width="7.5703125" style="566" customWidth="1"/>
    <col min="6926" max="6926" width="7.28515625" style="566" customWidth="1"/>
    <col min="6927" max="6927" width="3.140625" style="566" customWidth="1"/>
    <col min="6928" max="6929" width="3.42578125" style="566" customWidth="1"/>
    <col min="6930" max="6930" width="3.85546875" style="566" customWidth="1"/>
    <col min="6931" max="6931" width="3.42578125" style="566" customWidth="1"/>
    <col min="6932" max="6932" width="5.5703125" style="566" customWidth="1"/>
    <col min="6933" max="6933" width="5.42578125" style="566" customWidth="1"/>
    <col min="6934" max="6934" width="6.42578125" style="566" customWidth="1"/>
    <col min="6935" max="6935" width="5.7109375" style="566" customWidth="1"/>
    <col min="6936" max="6936" width="5.5703125" style="566" customWidth="1"/>
    <col min="6937" max="6937" width="6.5703125" style="566" customWidth="1"/>
    <col min="6938" max="6938" width="4.85546875" style="566" customWidth="1"/>
    <col min="6939" max="6939" width="12.42578125" style="566" customWidth="1"/>
    <col min="6940" max="6940" width="5" style="566" customWidth="1"/>
    <col min="6941" max="6941" width="3.85546875" style="566" customWidth="1"/>
    <col min="6942" max="7166" width="9" style="566"/>
    <col min="7167" max="7168" width="5.140625" style="566" customWidth="1"/>
    <col min="7169" max="7169" width="7.42578125" style="566" customWidth="1"/>
    <col min="7170" max="7171" width="5.140625" style="566" customWidth="1"/>
    <col min="7172" max="7172" width="8.28515625" style="566" customWidth="1"/>
    <col min="7173" max="7173" width="4.42578125" style="566" customWidth="1"/>
    <col min="7174" max="7174" width="3.42578125" style="566" customWidth="1"/>
    <col min="7175" max="7175" width="6.7109375" style="566" customWidth="1"/>
    <col min="7176" max="7176" width="5" style="566" customWidth="1"/>
    <col min="7177" max="7177" width="5.140625" style="566" customWidth="1"/>
    <col min="7178" max="7178" width="5.42578125" style="566" customWidth="1"/>
    <col min="7179" max="7179" width="9.7109375" style="566" customWidth="1"/>
    <col min="7180" max="7181" width="7.5703125" style="566" customWidth="1"/>
    <col min="7182" max="7182" width="7.28515625" style="566" customWidth="1"/>
    <col min="7183" max="7183" width="3.140625" style="566" customWidth="1"/>
    <col min="7184" max="7185" width="3.42578125" style="566" customWidth="1"/>
    <col min="7186" max="7186" width="3.85546875" style="566" customWidth="1"/>
    <col min="7187" max="7187" width="3.42578125" style="566" customWidth="1"/>
    <col min="7188" max="7188" width="5.5703125" style="566" customWidth="1"/>
    <col min="7189" max="7189" width="5.42578125" style="566" customWidth="1"/>
    <col min="7190" max="7190" width="6.42578125" style="566" customWidth="1"/>
    <col min="7191" max="7191" width="5.7109375" style="566" customWidth="1"/>
    <col min="7192" max="7192" width="5.5703125" style="566" customWidth="1"/>
    <col min="7193" max="7193" width="6.5703125" style="566" customWidth="1"/>
    <col min="7194" max="7194" width="4.85546875" style="566" customWidth="1"/>
    <col min="7195" max="7195" width="12.42578125" style="566" customWidth="1"/>
    <col min="7196" max="7196" width="5" style="566" customWidth="1"/>
    <col min="7197" max="7197" width="3.85546875" style="566" customWidth="1"/>
    <col min="7198" max="7422" width="9" style="566"/>
    <col min="7423" max="7424" width="5.140625" style="566" customWidth="1"/>
    <col min="7425" max="7425" width="7.42578125" style="566" customWidth="1"/>
    <col min="7426" max="7427" width="5.140625" style="566" customWidth="1"/>
    <col min="7428" max="7428" width="8.28515625" style="566" customWidth="1"/>
    <col min="7429" max="7429" width="4.42578125" style="566" customWidth="1"/>
    <col min="7430" max="7430" width="3.42578125" style="566" customWidth="1"/>
    <col min="7431" max="7431" width="6.7109375" style="566" customWidth="1"/>
    <col min="7432" max="7432" width="5" style="566" customWidth="1"/>
    <col min="7433" max="7433" width="5.140625" style="566" customWidth="1"/>
    <col min="7434" max="7434" width="5.42578125" style="566" customWidth="1"/>
    <col min="7435" max="7435" width="9.7109375" style="566" customWidth="1"/>
    <col min="7436" max="7437" width="7.5703125" style="566" customWidth="1"/>
    <col min="7438" max="7438" width="7.28515625" style="566" customWidth="1"/>
    <col min="7439" max="7439" width="3.140625" style="566" customWidth="1"/>
    <col min="7440" max="7441" width="3.42578125" style="566" customWidth="1"/>
    <col min="7442" max="7442" width="3.85546875" style="566" customWidth="1"/>
    <col min="7443" max="7443" width="3.42578125" style="566" customWidth="1"/>
    <col min="7444" max="7444" width="5.5703125" style="566" customWidth="1"/>
    <col min="7445" max="7445" width="5.42578125" style="566" customWidth="1"/>
    <col min="7446" max="7446" width="6.42578125" style="566" customWidth="1"/>
    <col min="7447" max="7447" width="5.7109375" style="566" customWidth="1"/>
    <col min="7448" max="7448" width="5.5703125" style="566" customWidth="1"/>
    <col min="7449" max="7449" width="6.5703125" style="566" customWidth="1"/>
    <col min="7450" max="7450" width="4.85546875" style="566" customWidth="1"/>
    <col min="7451" max="7451" width="12.42578125" style="566" customWidth="1"/>
    <col min="7452" max="7452" width="5" style="566" customWidth="1"/>
    <col min="7453" max="7453" width="3.85546875" style="566" customWidth="1"/>
    <col min="7454" max="7678" width="9" style="566"/>
    <col min="7679" max="7680" width="5.140625" style="566" customWidth="1"/>
    <col min="7681" max="7681" width="7.42578125" style="566" customWidth="1"/>
    <col min="7682" max="7683" width="5.140625" style="566" customWidth="1"/>
    <col min="7684" max="7684" width="8.28515625" style="566" customWidth="1"/>
    <col min="7685" max="7685" width="4.42578125" style="566" customWidth="1"/>
    <col min="7686" max="7686" width="3.42578125" style="566" customWidth="1"/>
    <col min="7687" max="7687" width="6.7109375" style="566" customWidth="1"/>
    <col min="7688" max="7688" width="5" style="566" customWidth="1"/>
    <col min="7689" max="7689" width="5.140625" style="566" customWidth="1"/>
    <col min="7690" max="7690" width="5.42578125" style="566" customWidth="1"/>
    <col min="7691" max="7691" width="9.7109375" style="566" customWidth="1"/>
    <col min="7692" max="7693" width="7.5703125" style="566" customWidth="1"/>
    <col min="7694" max="7694" width="7.28515625" style="566" customWidth="1"/>
    <col min="7695" max="7695" width="3.140625" style="566" customWidth="1"/>
    <col min="7696" max="7697" width="3.42578125" style="566" customWidth="1"/>
    <col min="7698" max="7698" width="3.85546875" style="566" customWidth="1"/>
    <col min="7699" max="7699" width="3.42578125" style="566" customWidth="1"/>
    <col min="7700" max="7700" width="5.5703125" style="566" customWidth="1"/>
    <col min="7701" max="7701" width="5.42578125" style="566" customWidth="1"/>
    <col min="7702" max="7702" width="6.42578125" style="566" customWidth="1"/>
    <col min="7703" max="7703" width="5.7109375" style="566" customWidth="1"/>
    <col min="7704" max="7704" width="5.5703125" style="566" customWidth="1"/>
    <col min="7705" max="7705" width="6.5703125" style="566" customWidth="1"/>
    <col min="7706" max="7706" width="4.85546875" style="566" customWidth="1"/>
    <col min="7707" max="7707" width="12.42578125" style="566" customWidth="1"/>
    <col min="7708" max="7708" width="5" style="566" customWidth="1"/>
    <col min="7709" max="7709" width="3.85546875" style="566" customWidth="1"/>
    <col min="7710" max="7934" width="9" style="566"/>
    <col min="7935" max="7936" width="5.140625" style="566" customWidth="1"/>
    <col min="7937" max="7937" width="7.42578125" style="566" customWidth="1"/>
    <col min="7938" max="7939" width="5.140625" style="566" customWidth="1"/>
    <col min="7940" max="7940" width="8.28515625" style="566" customWidth="1"/>
    <col min="7941" max="7941" width="4.42578125" style="566" customWidth="1"/>
    <col min="7942" max="7942" width="3.42578125" style="566" customWidth="1"/>
    <col min="7943" max="7943" width="6.7109375" style="566" customWidth="1"/>
    <col min="7944" max="7944" width="5" style="566" customWidth="1"/>
    <col min="7945" max="7945" width="5.140625" style="566" customWidth="1"/>
    <col min="7946" max="7946" width="5.42578125" style="566" customWidth="1"/>
    <col min="7947" max="7947" width="9.7109375" style="566" customWidth="1"/>
    <col min="7948" max="7949" width="7.5703125" style="566" customWidth="1"/>
    <col min="7950" max="7950" width="7.28515625" style="566" customWidth="1"/>
    <col min="7951" max="7951" width="3.140625" style="566" customWidth="1"/>
    <col min="7952" max="7953" width="3.42578125" style="566" customWidth="1"/>
    <col min="7954" max="7954" width="3.85546875" style="566" customWidth="1"/>
    <col min="7955" max="7955" width="3.42578125" style="566" customWidth="1"/>
    <col min="7956" max="7956" width="5.5703125" style="566" customWidth="1"/>
    <col min="7957" max="7957" width="5.42578125" style="566" customWidth="1"/>
    <col min="7958" max="7958" width="6.42578125" style="566" customWidth="1"/>
    <col min="7959" max="7959" width="5.7109375" style="566" customWidth="1"/>
    <col min="7960" max="7960" width="5.5703125" style="566" customWidth="1"/>
    <col min="7961" max="7961" width="6.5703125" style="566" customWidth="1"/>
    <col min="7962" max="7962" width="4.85546875" style="566" customWidth="1"/>
    <col min="7963" max="7963" width="12.42578125" style="566" customWidth="1"/>
    <col min="7964" max="7964" width="5" style="566" customWidth="1"/>
    <col min="7965" max="7965" width="3.85546875" style="566" customWidth="1"/>
    <col min="7966" max="8190" width="9" style="566"/>
    <col min="8191" max="8192" width="5.140625" style="566" customWidth="1"/>
    <col min="8193" max="8193" width="7.42578125" style="566" customWidth="1"/>
    <col min="8194" max="8195" width="5.140625" style="566" customWidth="1"/>
    <col min="8196" max="8196" width="8.28515625" style="566" customWidth="1"/>
    <col min="8197" max="8197" width="4.42578125" style="566" customWidth="1"/>
    <col min="8198" max="8198" width="3.42578125" style="566" customWidth="1"/>
    <col min="8199" max="8199" width="6.7109375" style="566" customWidth="1"/>
    <col min="8200" max="8200" width="5" style="566" customWidth="1"/>
    <col min="8201" max="8201" width="5.140625" style="566" customWidth="1"/>
    <col min="8202" max="8202" width="5.42578125" style="566" customWidth="1"/>
    <col min="8203" max="8203" width="9.7109375" style="566" customWidth="1"/>
    <col min="8204" max="8205" width="7.5703125" style="566" customWidth="1"/>
    <col min="8206" max="8206" width="7.28515625" style="566" customWidth="1"/>
    <col min="8207" max="8207" width="3.140625" style="566" customWidth="1"/>
    <col min="8208" max="8209" width="3.42578125" style="566" customWidth="1"/>
    <col min="8210" max="8210" width="3.85546875" style="566" customWidth="1"/>
    <col min="8211" max="8211" width="3.42578125" style="566" customWidth="1"/>
    <col min="8212" max="8212" width="5.5703125" style="566" customWidth="1"/>
    <col min="8213" max="8213" width="5.42578125" style="566" customWidth="1"/>
    <col min="8214" max="8214" width="6.42578125" style="566" customWidth="1"/>
    <col min="8215" max="8215" width="5.7109375" style="566" customWidth="1"/>
    <col min="8216" max="8216" width="5.5703125" style="566" customWidth="1"/>
    <col min="8217" max="8217" width="6.5703125" style="566" customWidth="1"/>
    <col min="8218" max="8218" width="4.85546875" style="566" customWidth="1"/>
    <col min="8219" max="8219" width="12.42578125" style="566" customWidth="1"/>
    <col min="8220" max="8220" width="5" style="566" customWidth="1"/>
    <col min="8221" max="8221" width="3.85546875" style="566" customWidth="1"/>
    <col min="8222" max="8446" width="9" style="566"/>
    <col min="8447" max="8448" width="5.140625" style="566" customWidth="1"/>
    <col min="8449" max="8449" width="7.42578125" style="566" customWidth="1"/>
    <col min="8450" max="8451" width="5.140625" style="566" customWidth="1"/>
    <col min="8452" max="8452" width="8.28515625" style="566" customWidth="1"/>
    <col min="8453" max="8453" width="4.42578125" style="566" customWidth="1"/>
    <col min="8454" max="8454" width="3.42578125" style="566" customWidth="1"/>
    <col min="8455" max="8455" width="6.7109375" style="566" customWidth="1"/>
    <col min="8456" max="8456" width="5" style="566" customWidth="1"/>
    <col min="8457" max="8457" width="5.140625" style="566" customWidth="1"/>
    <col min="8458" max="8458" width="5.42578125" style="566" customWidth="1"/>
    <col min="8459" max="8459" width="9.7109375" style="566" customWidth="1"/>
    <col min="8460" max="8461" width="7.5703125" style="566" customWidth="1"/>
    <col min="8462" max="8462" width="7.28515625" style="566" customWidth="1"/>
    <col min="8463" max="8463" width="3.140625" style="566" customWidth="1"/>
    <col min="8464" max="8465" width="3.42578125" style="566" customWidth="1"/>
    <col min="8466" max="8466" width="3.85546875" style="566" customWidth="1"/>
    <col min="8467" max="8467" width="3.42578125" style="566" customWidth="1"/>
    <col min="8468" max="8468" width="5.5703125" style="566" customWidth="1"/>
    <col min="8469" max="8469" width="5.42578125" style="566" customWidth="1"/>
    <col min="8470" max="8470" width="6.42578125" style="566" customWidth="1"/>
    <col min="8471" max="8471" width="5.7109375" style="566" customWidth="1"/>
    <col min="8472" max="8472" width="5.5703125" style="566" customWidth="1"/>
    <col min="8473" max="8473" width="6.5703125" style="566" customWidth="1"/>
    <col min="8474" max="8474" width="4.85546875" style="566" customWidth="1"/>
    <col min="8475" max="8475" width="12.42578125" style="566" customWidth="1"/>
    <col min="8476" max="8476" width="5" style="566" customWidth="1"/>
    <col min="8477" max="8477" width="3.85546875" style="566" customWidth="1"/>
    <col min="8478" max="8702" width="9" style="566"/>
    <col min="8703" max="8704" width="5.140625" style="566" customWidth="1"/>
    <col min="8705" max="8705" width="7.42578125" style="566" customWidth="1"/>
    <col min="8706" max="8707" width="5.140625" style="566" customWidth="1"/>
    <col min="8708" max="8708" width="8.28515625" style="566" customWidth="1"/>
    <col min="8709" max="8709" width="4.42578125" style="566" customWidth="1"/>
    <col min="8710" max="8710" width="3.42578125" style="566" customWidth="1"/>
    <col min="8711" max="8711" width="6.7109375" style="566" customWidth="1"/>
    <col min="8712" max="8712" width="5" style="566" customWidth="1"/>
    <col min="8713" max="8713" width="5.140625" style="566" customWidth="1"/>
    <col min="8714" max="8714" width="5.42578125" style="566" customWidth="1"/>
    <col min="8715" max="8715" width="9.7109375" style="566" customWidth="1"/>
    <col min="8716" max="8717" width="7.5703125" style="566" customWidth="1"/>
    <col min="8718" max="8718" width="7.28515625" style="566" customWidth="1"/>
    <col min="8719" max="8719" width="3.140625" style="566" customWidth="1"/>
    <col min="8720" max="8721" width="3.42578125" style="566" customWidth="1"/>
    <col min="8722" max="8722" width="3.85546875" style="566" customWidth="1"/>
    <col min="8723" max="8723" width="3.42578125" style="566" customWidth="1"/>
    <col min="8724" max="8724" width="5.5703125" style="566" customWidth="1"/>
    <col min="8725" max="8725" width="5.42578125" style="566" customWidth="1"/>
    <col min="8726" max="8726" width="6.42578125" style="566" customWidth="1"/>
    <col min="8727" max="8727" width="5.7109375" style="566" customWidth="1"/>
    <col min="8728" max="8728" width="5.5703125" style="566" customWidth="1"/>
    <col min="8729" max="8729" width="6.5703125" style="566" customWidth="1"/>
    <col min="8730" max="8730" width="4.85546875" style="566" customWidth="1"/>
    <col min="8731" max="8731" width="12.42578125" style="566" customWidth="1"/>
    <col min="8732" max="8732" width="5" style="566" customWidth="1"/>
    <col min="8733" max="8733" width="3.85546875" style="566" customWidth="1"/>
    <col min="8734" max="8958" width="9" style="566"/>
    <col min="8959" max="8960" width="5.140625" style="566" customWidth="1"/>
    <col min="8961" max="8961" width="7.42578125" style="566" customWidth="1"/>
    <col min="8962" max="8963" width="5.140625" style="566" customWidth="1"/>
    <col min="8964" max="8964" width="8.28515625" style="566" customWidth="1"/>
    <col min="8965" max="8965" width="4.42578125" style="566" customWidth="1"/>
    <col min="8966" max="8966" width="3.42578125" style="566" customWidth="1"/>
    <col min="8967" max="8967" width="6.7109375" style="566" customWidth="1"/>
    <col min="8968" max="8968" width="5" style="566" customWidth="1"/>
    <col min="8969" max="8969" width="5.140625" style="566" customWidth="1"/>
    <col min="8970" max="8970" width="5.42578125" style="566" customWidth="1"/>
    <col min="8971" max="8971" width="9.7109375" style="566" customWidth="1"/>
    <col min="8972" max="8973" width="7.5703125" style="566" customWidth="1"/>
    <col min="8974" max="8974" width="7.28515625" style="566" customWidth="1"/>
    <col min="8975" max="8975" width="3.140625" style="566" customWidth="1"/>
    <col min="8976" max="8977" width="3.42578125" style="566" customWidth="1"/>
    <col min="8978" max="8978" width="3.85546875" style="566" customWidth="1"/>
    <col min="8979" max="8979" width="3.42578125" style="566" customWidth="1"/>
    <col min="8980" max="8980" width="5.5703125" style="566" customWidth="1"/>
    <col min="8981" max="8981" width="5.42578125" style="566" customWidth="1"/>
    <col min="8982" max="8982" width="6.42578125" style="566" customWidth="1"/>
    <col min="8983" max="8983" width="5.7109375" style="566" customWidth="1"/>
    <col min="8984" max="8984" width="5.5703125" style="566" customWidth="1"/>
    <col min="8985" max="8985" width="6.5703125" style="566" customWidth="1"/>
    <col min="8986" max="8986" width="4.85546875" style="566" customWidth="1"/>
    <col min="8987" max="8987" width="12.42578125" style="566" customWidth="1"/>
    <col min="8988" max="8988" width="5" style="566" customWidth="1"/>
    <col min="8989" max="8989" width="3.85546875" style="566" customWidth="1"/>
    <col min="8990" max="9214" width="9" style="566"/>
    <col min="9215" max="9216" width="5.140625" style="566" customWidth="1"/>
    <col min="9217" max="9217" width="7.42578125" style="566" customWidth="1"/>
    <col min="9218" max="9219" width="5.140625" style="566" customWidth="1"/>
    <col min="9220" max="9220" width="8.28515625" style="566" customWidth="1"/>
    <col min="9221" max="9221" width="4.42578125" style="566" customWidth="1"/>
    <col min="9222" max="9222" width="3.42578125" style="566" customWidth="1"/>
    <col min="9223" max="9223" width="6.7109375" style="566" customWidth="1"/>
    <col min="9224" max="9224" width="5" style="566" customWidth="1"/>
    <col min="9225" max="9225" width="5.140625" style="566" customWidth="1"/>
    <col min="9226" max="9226" width="5.42578125" style="566" customWidth="1"/>
    <col min="9227" max="9227" width="9.7109375" style="566" customWidth="1"/>
    <col min="9228" max="9229" width="7.5703125" style="566" customWidth="1"/>
    <col min="9230" max="9230" width="7.28515625" style="566" customWidth="1"/>
    <col min="9231" max="9231" width="3.140625" style="566" customWidth="1"/>
    <col min="9232" max="9233" width="3.42578125" style="566" customWidth="1"/>
    <col min="9234" max="9234" width="3.85546875" style="566" customWidth="1"/>
    <col min="9235" max="9235" width="3.42578125" style="566" customWidth="1"/>
    <col min="9236" max="9236" width="5.5703125" style="566" customWidth="1"/>
    <col min="9237" max="9237" width="5.42578125" style="566" customWidth="1"/>
    <col min="9238" max="9238" width="6.42578125" style="566" customWidth="1"/>
    <col min="9239" max="9239" width="5.7109375" style="566" customWidth="1"/>
    <col min="9240" max="9240" width="5.5703125" style="566" customWidth="1"/>
    <col min="9241" max="9241" width="6.5703125" style="566" customWidth="1"/>
    <col min="9242" max="9242" width="4.85546875" style="566" customWidth="1"/>
    <col min="9243" max="9243" width="12.42578125" style="566" customWidth="1"/>
    <col min="9244" max="9244" width="5" style="566" customWidth="1"/>
    <col min="9245" max="9245" width="3.85546875" style="566" customWidth="1"/>
    <col min="9246" max="9470" width="9" style="566"/>
    <col min="9471" max="9472" width="5.140625" style="566" customWidth="1"/>
    <col min="9473" max="9473" width="7.42578125" style="566" customWidth="1"/>
    <col min="9474" max="9475" width="5.140625" style="566" customWidth="1"/>
    <col min="9476" max="9476" width="8.28515625" style="566" customWidth="1"/>
    <col min="9477" max="9477" width="4.42578125" style="566" customWidth="1"/>
    <col min="9478" max="9478" width="3.42578125" style="566" customWidth="1"/>
    <col min="9479" max="9479" width="6.7109375" style="566" customWidth="1"/>
    <col min="9480" max="9480" width="5" style="566" customWidth="1"/>
    <col min="9481" max="9481" width="5.140625" style="566" customWidth="1"/>
    <col min="9482" max="9482" width="5.42578125" style="566" customWidth="1"/>
    <col min="9483" max="9483" width="9.7109375" style="566" customWidth="1"/>
    <col min="9484" max="9485" width="7.5703125" style="566" customWidth="1"/>
    <col min="9486" max="9486" width="7.28515625" style="566" customWidth="1"/>
    <col min="9487" max="9487" width="3.140625" style="566" customWidth="1"/>
    <col min="9488" max="9489" width="3.42578125" style="566" customWidth="1"/>
    <col min="9490" max="9490" width="3.85546875" style="566" customWidth="1"/>
    <col min="9491" max="9491" width="3.42578125" style="566" customWidth="1"/>
    <col min="9492" max="9492" width="5.5703125" style="566" customWidth="1"/>
    <col min="9493" max="9493" width="5.42578125" style="566" customWidth="1"/>
    <col min="9494" max="9494" width="6.42578125" style="566" customWidth="1"/>
    <col min="9495" max="9495" width="5.7109375" style="566" customWidth="1"/>
    <col min="9496" max="9496" width="5.5703125" style="566" customWidth="1"/>
    <col min="9497" max="9497" width="6.5703125" style="566" customWidth="1"/>
    <col min="9498" max="9498" width="4.85546875" style="566" customWidth="1"/>
    <col min="9499" max="9499" width="12.42578125" style="566" customWidth="1"/>
    <col min="9500" max="9500" width="5" style="566" customWidth="1"/>
    <col min="9501" max="9501" width="3.85546875" style="566" customWidth="1"/>
    <col min="9502" max="9726" width="9" style="566"/>
    <col min="9727" max="9728" width="5.140625" style="566" customWidth="1"/>
    <col min="9729" max="9729" width="7.42578125" style="566" customWidth="1"/>
    <col min="9730" max="9731" width="5.140625" style="566" customWidth="1"/>
    <col min="9732" max="9732" width="8.28515625" style="566" customWidth="1"/>
    <col min="9733" max="9733" width="4.42578125" style="566" customWidth="1"/>
    <col min="9734" max="9734" width="3.42578125" style="566" customWidth="1"/>
    <col min="9735" max="9735" width="6.7109375" style="566" customWidth="1"/>
    <col min="9736" max="9736" width="5" style="566" customWidth="1"/>
    <col min="9737" max="9737" width="5.140625" style="566" customWidth="1"/>
    <col min="9738" max="9738" width="5.42578125" style="566" customWidth="1"/>
    <col min="9739" max="9739" width="9.7109375" style="566" customWidth="1"/>
    <col min="9740" max="9741" width="7.5703125" style="566" customWidth="1"/>
    <col min="9742" max="9742" width="7.28515625" style="566" customWidth="1"/>
    <col min="9743" max="9743" width="3.140625" style="566" customWidth="1"/>
    <col min="9744" max="9745" width="3.42578125" style="566" customWidth="1"/>
    <col min="9746" max="9746" width="3.85546875" style="566" customWidth="1"/>
    <col min="9747" max="9747" width="3.42578125" style="566" customWidth="1"/>
    <col min="9748" max="9748" width="5.5703125" style="566" customWidth="1"/>
    <col min="9749" max="9749" width="5.42578125" style="566" customWidth="1"/>
    <col min="9750" max="9750" width="6.42578125" style="566" customWidth="1"/>
    <col min="9751" max="9751" width="5.7109375" style="566" customWidth="1"/>
    <col min="9752" max="9752" width="5.5703125" style="566" customWidth="1"/>
    <col min="9753" max="9753" width="6.5703125" style="566" customWidth="1"/>
    <col min="9754" max="9754" width="4.85546875" style="566" customWidth="1"/>
    <col min="9755" max="9755" width="12.42578125" style="566" customWidth="1"/>
    <col min="9756" max="9756" width="5" style="566" customWidth="1"/>
    <col min="9757" max="9757" width="3.85546875" style="566" customWidth="1"/>
    <col min="9758" max="9982" width="9" style="566"/>
    <col min="9983" max="9984" width="5.140625" style="566" customWidth="1"/>
    <col min="9985" max="9985" width="7.42578125" style="566" customWidth="1"/>
    <col min="9986" max="9987" width="5.140625" style="566" customWidth="1"/>
    <col min="9988" max="9988" width="8.28515625" style="566" customWidth="1"/>
    <col min="9989" max="9989" width="4.42578125" style="566" customWidth="1"/>
    <col min="9990" max="9990" width="3.42578125" style="566" customWidth="1"/>
    <col min="9991" max="9991" width="6.7109375" style="566" customWidth="1"/>
    <col min="9992" max="9992" width="5" style="566" customWidth="1"/>
    <col min="9993" max="9993" width="5.140625" style="566" customWidth="1"/>
    <col min="9994" max="9994" width="5.42578125" style="566" customWidth="1"/>
    <col min="9995" max="9995" width="9.7109375" style="566" customWidth="1"/>
    <col min="9996" max="9997" width="7.5703125" style="566" customWidth="1"/>
    <col min="9998" max="9998" width="7.28515625" style="566" customWidth="1"/>
    <col min="9999" max="9999" width="3.140625" style="566" customWidth="1"/>
    <col min="10000" max="10001" width="3.42578125" style="566" customWidth="1"/>
    <col min="10002" max="10002" width="3.85546875" style="566" customWidth="1"/>
    <col min="10003" max="10003" width="3.42578125" style="566" customWidth="1"/>
    <col min="10004" max="10004" width="5.5703125" style="566" customWidth="1"/>
    <col min="10005" max="10005" width="5.42578125" style="566" customWidth="1"/>
    <col min="10006" max="10006" width="6.42578125" style="566" customWidth="1"/>
    <col min="10007" max="10007" width="5.7109375" style="566" customWidth="1"/>
    <col min="10008" max="10008" width="5.5703125" style="566" customWidth="1"/>
    <col min="10009" max="10009" width="6.5703125" style="566" customWidth="1"/>
    <col min="10010" max="10010" width="4.85546875" style="566" customWidth="1"/>
    <col min="10011" max="10011" width="12.42578125" style="566" customWidth="1"/>
    <col min="10012" max="10012" width="5" style="566" customWidth="1"/>
    <col min="10013" max="10013" width="3.85546875" style="566" customWidth="1"/>
    <col min="10014" max="10238" width="9" style="566"/>
    <col min="10239" max="10240" width="5.140625" style="566" customWidth="1"/>
    <col min="10241" max="10241" width="7.42578125" style="566" customWidth="1"/>
    <col min="10242" max="10243" width="5.140625" style="566" customWidth="1"/>
    <col min="10244" max="10244" width="8.28515625" style="566" customWidth="1"/>
    <col min="10245" max="10245" width="4.42578125" style="566" customWidth="1"/>
    <col min="10246" max="10246" width="3.42578125" style="566" customWidth="1"/>
    <col min="10247" max="10247" width="6.7109375" style="566" customWidth="1"/>
    <col min="10248" max="10248" width="5" style="566" customWidth="1"/>
    <col min="10249" max="10249" width="5.140625" style="566" customWidth="1"/>
    <col min="10250" max="10250" width="5.42578125" style="566" customWidth="1"/>
    <col min="10251" max="10251" width="9.7109375" style="566" customWidth="1"/>
    <col min="10252" max="10253" width="7.5703125" style="566" customWidth="1"/>
    <col min="10254" max="10254" width="7.28515625" style="566" customWidth="1"/>
    <col min="10255" max="10255" width="3.140625" style="566" customWidth="1"/>
    <col min="10256" max="10257" width="3.42578125" style="566" customWidth="1"/>
    <col min="10258" max="10258" width="3.85546875" style="566" customWidth="1"/>
    <col min="10259" max="10259" width="3.42578125" style="566" customWidth="1"/>
    <col min="10260" max="10260" width="5.5703125" style="566" customWidth="1"/>
    <col min="10261" max="10261" width="5.42578125" style="566" customWidth="1"/>
    <col min="10262" max="10262" width="6.42578125" style="566" customWidth="1"/>
    <col min="10263" max="10263" width="5.7109375" style="566" customWidth="1"/>
    <col min="10264" max="10264" width="5.5703125" style="566" customWidth="1"/>
    <col min="10265" max="10265" width="6.5703125" style="566" customWidth="1"/>
    <col min="10266" max="10266" width="4.85546875" style="566" customWidth="1"/>
    <col min="10267" max="10267" width="12.42578125" style="566" customWidth="1"/>
    <col min="10268" max="10268" width="5" style="566" customWidth="1"/>
    <col min="10269" max="10269" width="3.85546875" style="566" customWidth="1"/>
    <col min="10270" max="10494" width="9" style="566"/>
    <col min="10495" max="10496" width="5.140625" style="566" customWidth="1"/>
    <col min="10497" max="10497" width="7.42578125" style="566" customWidth="1"/>
    <col min="10498" max="10499" width="5.140625" style="566" customWidth="1"/>
    <col min="10500" max="10500" width="8.28515625" style="566" customWidth="1"/>
    <col min="10501" max="10501" width="4.42578125" style="566" customWidth="1"/>
    <col min="10502" max="10502" width="3.42578125" style="566" customWidth="1"/>
    <col min="10503" max="10503" width="6.7109375" style="566" customWidth="1"/>
    <col min="10504" max="10504" width="5" style="566" customWidth="1"/>
    <col min="10505" max="10505" width="5.140625" style="566" customWidth="1"/>
    <col min="10506" max="10506" width="5.42578125" style="566" customWidth="1"/>
    <col min="10507" max="10507" width="9.7109375" style="566" customWidth="1"/>
    <col min="10508" max="10509" width="7.5703125" style="566" customWidth="1"/>
    <col min="10510" max="10510" width="7.28515625" style="566" customWidth="1"/>
    <col min="10511" max="10511" width="3.140625" style="566" customWidth="1"/>
    <col min="10512" max="10513" width="3.42578125" style="566" customWidth="1"/>
    <col min="10514" max="10514" width="3.85546875" style="566" customWidth="1"/>
    <col min="10515" max="10515" width="3.42578125" style="566" customWidth="1"/>
    <col min="10516" max="10516" width="5.5703125" style="566" customWidth="1"/>
    <col min="10517" max="10517" width="5.42578125" style="566" customWidth="1"/>
    <col min="10518" max="10518" width="6.42578125" style="566" customWidth="1"/>
    <col min="10519" max="10519" width="5.7109375" style="566" customWidth="1"/>
    <col min="10520" max="10520" width="5.5703125" style="566" customWidth="1"/>
    <col min="10521" max="10521" width="6.5703125" style="566" customWidth="1"/>
    <col min="10522" max="10522" width="4.85546875" style="566" customWidth="1"/>
    <col min="10523" max="10523" width="12.42578125" style="566" customWidth="1"/>
    <col min="10524" max="10524" width="5" style="566" customWidth="1"/>
    <col min="10525" max="10525" width="3.85546875" style="566" customWidth="1"/>
    <col min="10526" max="10750" width="9" style="566"/>
    <col min="10751" max="10752" width="5.140625" style="566" customWidth="1"/>
    <col min="10753" max="10753" width="7.42578125" style="566" customWidth="1"/>
    <col min="10754" max="10755" width="5.140625" style="566" customWidth="1"/>
    <col min="10756" max="10756" width="8.28515625" style="566" customWidth="1"/>
    <col min="10757" max="10757" width="4.42578125" style="566" customWidth="1"/>
    <col min="10758" max="10758" width="3.42578125" style="566" customWidth="1"/>
    <col min="10759" max="10759" width="6.7109375" style="566" customWidth="1"/>
    <col min="10760" max="10760" width="5" style="566" customWidth="1"/>
    <col min="10761" max="10761" width="5.140625" style="566" customWidth="1"/>
    <col min="10762" max="10762" width="5.42578125" style="566" customWidth="1"/>
    <col min="10763" max="10763" width="9.7109375" style="566" customWidth="1"/>
    <col min="10764" max="10765" width="7.5703125" style="566" customWidth="1"/>
    <col min="10766" max="10766" width="7.28515625" style="566" customWidth="1"/>
    <col min="10767" max="10767" width="3.140625" style="566" customWidth="1"/>
    <col min="10768" max="10769" width="3.42578125" style="566" customWidth="1"/>
    <col min="10770" max="10770" width="3.85546875" style="566" customWidth="1"/>
    <col min="10771" max="10771" width="3.42578125" style="566" customWidth="1"/>
    <col min="10772" max="10772" width="5.5703125" style="566" customWidth="1"/>
    <col min="10773" max="10773" width="5.42578125" style="566" customWidth="1"/>
    <col min="10774" max="10774" width="6.42578125" style="566" customWidth="1"/>
    <col min="10775" max="10775" width="5.7109375" style="566" customWidth="1"/>
    <col min="10776" max="10776" width="5.5703125" style="566" customWidth="1"/>
    <col min="10777" max="10777" width="6.5703125" style="566" customWidth="1"/>
    <col min="10778" max="10778" width="4.85546875" style="566" customWidth="1"/>
    <col min="10779" max="10779" width="12.42578125" style="566" customWidth="1"/>
    <col min="10780" max="10780" width="5" style="566" customWidth="1"/>
    <col min="10781" max="10781" width="3.85546875" style="566" customWidth="1"/>
    <col min="10782" max="11006" width="9" style="566"/>
    <col min="11007" max="11008" width="5.140625" style="566" customWidth="1"/>
    <col min="11009" max="11009" width="7.42578125" style="566" customWidth="1"/>
    <col min="11010" max="11011" width="5.140625" style="566" customWidth="1"/>
    <col min="11012" max="11012" width="8.28515625" style="566" customWidth="1"/>
    <col min="11013" max="11013" width="4.42578125" style="566" customWidth="1"/>
    <col min="11014" max="11014" width="3.42578125" style="566" customWidth="1"/>
    <col min="11015" max="11015" width="6.7109375" style="566" customWidth="1"/>
    <col min="11016" max="11016" width="5" style="566" customWidth="1"/>
    <col min="11017" max="11017" width="5.140625" style="566" customWidth="1"/>
    <col min="11018" max="11018" width="5.42578125" style="566" customWidth="1"/>
    <col min="11019" max="11019" width="9.7109375" style="566" customWidth="1"/>
    <col min="11020" max="11021" width="7.5703125" style="566" customWidth="1"/>
    <col min="11022" max="11022" width="7.28515625" style="566" customWidth="1"/>
    <col min="11023" max="11023" width="3.140625" style="566" customWidth="1"/>
    <col min="11024" max="11025" width="3.42578125" style="566" customWidth="1"/>
    <col min="11026" max="11026" width="3.85546875" style="566" customWidth="1"/>
    <col min="11027" max="11027" width="3.42578125" style="566" customWidth="1"/>
    <col min="11028" max="11028" width="5.5703125" style="566" customWidth="1"/>
    <col min="11029" max="11029" width="5.42578125" style="566" customWidth="1"/>
    <col min="11030" max="11030" width="6.42578125" style="566" customWidth="1"/>
    <col min="11031" max="11031" width="5.7109375" style="566" customWidth="1"/>
    <col min="11032" max="11032" width="5.5703125" style="566" customWidth="1"/>
    <col min="11033" max="11033" width="6.5703125" style="566" customWidth="1"/>
    <col min="11034" max="11034" width="4.85546875" style="566" customWidth="1"/>
    <col min="11035" max="11035" width="12.42578125" style="566" customWidth="1"/>
    <col min="11036" max="11036" width="5" style="566" customWidth="1"/>
    <col min="11037" max="11037" width="3.85546875" style="566" customWidth="1"/>
    <col min="11038" max="11262" width="9" style="566"/>
    <col min="11263" max="11264" width="5.140625" style="566" customWidth="1"/>
    <col min="11265" max="11265" width="7.42578125" style="566" customWidth="1"/>
    <col min="11266" max="11267" width="5.140625" style="566" customWidth="1"/>
    <col min="11268" max="11268" width="8.28515625" style="566" customWidth="1"/>
    <col min="11269" max="11269" width="4.42578125" style="566" customWidth="1"/>
    <col min="11270" max="11270" width="3.42578125" style="566" customWidth="1"/>
    <col min="11271" max="11271" width="6.7109375" style="566" customWidth="1"/>
    <col min="11272" max="11272" width="5" style="566" customWidth="1"/>
    <col min="11273" max="11273" width="5.140625" style="566" customWidth="1"/>
    <col min="11274" max="11274" width="5.42578125" style="566" customWidth="1"/>
    <col min="11275" max="11275" width="9.7109375" style="566" customWidth="1"/>
    <col min="11276" max="11277" width="7.5703125" style="566" customWidth="1"/>
    <col min="11278" max="11278" width="7.28515625" style="566" customWidth="1"/>
    <col min="11279" max="11279" width="3.140625" style="566" customWidth="1"/>
    <col min="11280" max="11281" width="3.42578125" style="566" customWidth="1"/>
    <col min="11282" max="11282" width="3.85546875" style="566" customWidth="1"/>
    <col min="11283" max="11283" width="3.42578125" style="566" customWidth="1"/>
    <col min="11284" max="11284" width="5.5703125" style="566" customWidth="1"/>
    <col min="11285" max="11285" width="5.42578125" style="566" customWidth="1"/>
    <col min="11286" max="11286" width="6.42578125" style="566" customWidth="1"/>
    <col min="11287" max="11287" width="5.7109375" style="566" customWidth="1"/>
    <col min="11288" max="11288" width="5.5703125" style="566" customWidth="1"/>
    <col min="11289" max="11289" width="6.5703125" style="566" customWidth="1"/>
    <col min="11290" max="11290" width="4.85546875" style="566" customWidth="1"/>
    <col min="11291" max="11291" width="12.42578125" style="566" customWidth="1"/>
    <col min="11292" max="11292" width="5" style="566" customWidth="1"/>
    <col min="11293" max="11293" width="3.85546875" style="566" customWidth="1"/>
    <col min="11294" max="11518" width="9" style="566"/>
    <col min="11519" max="11520" width="5.140625" style="566" customWidth="1"/>
    <col min="11521" max="11521" width="7.42578125" style="566" customWidth="1"/>
    <col min="11522" max="11523" width="5.140625" style="566" customWidth="1"/>
    <col min="11524" max="11524" width="8.28515625" style="566" customWidth="1"/>
    <col min="11525" max="11525" width="4.42578125" style="566" customWidth="1"/>
    <col min="11526" max="11526" width="3.42578125" style="566" customWidth="1"/>
    <col min="11527" max="11527" width="6.7109375" style="566" customWidth="1"/>
    <col min="11528" max="11528" width="5" style="566" customWidth="1"/>
    <col min="11529" max="11529" width="5.140625" style="566" customWidth="1"/>
    <col min="11530" max="11530" width="5.42578125" style="566" customWidth="1"/>
    <col min="11531" max="11531" width="9.7109375" style="566" customWidth="1"/>
    <col min="11532" max="11533" width="7.5703125" style="566" customWidth="1"/>
    <col min="11534" max="11534" width="7.28515625" style="566" customWidth="1"/>
    <col min="11535" max="11535" width="3.140625" style="566" customWidth="1"/>
    <col min="11536" max="11537" width="3.42578125" style="566" customWidth="1"/>
    <col min="11538" max="11538" width="3.85546875" style="566" customWidth="1"/>
    <col min="11539" max="11539" width="3.42578125" style="566" customWidth="1"/>
    <col min="11540" max="11540" width="5.5703125" style="566" customWidth="1"/>
    <col min="11541" max="11541" width="5.42578125" style="566" customWidth="1"/>
    <col min="11542" max="11542" width="6.42578125" style="566" customWidth="1"/>
    <col min="11543" max="11543" width="5.7109375" style="566" customWidth="1"/>
    <col min="11544" max="11544" width="5.5703125" style="566" customWidth="1"/>
    <col min="11545" max="11545" width="6.5703125" style="566" customWidth="1"/>
    <col min="11546" max="11546" width="4.85546875" style="566" customWidth="1"/>
    <col min="11547" max="11547" width="12.42578125" style="566" customWidth="1"/>
    <col min="11548" max="11548" width="5" style="566" customWidth="1"/>
    <col min="11549" max="11549" width="3.85546875" style="566" customWidth="1"/>
    <col min="11550" max="11774" width="9" style="566"/>
    <col min="11775" max="11776" width="5.140625" style="566" customWidth="1"/>
    <col min="11777" max="11777" width="7.42578125" style="566" customWidth="1"/>
    <col min="11778" max="11779" width="5.140625" style="566" customWidth="1"/>
    <col min="11780" max="11780" width="8.28515625" style="566" customWidth="1"/>
    <col min="11781" max="11781" width="4.42578125" style="566" customWidth="1"/>
    <col min="11782" max="11782" width="3.42578125" style="566" customWidth="1"/>
    <col min="11783" max="11783" width="6.7109375" style="566" customWidth="1"/>
    <col min="11784" max="11784" width="5" style="566" customWidth="1"/>
    <col min="11785" max="11785" width="5.140625" style="566" customWidth="1"/>
    <col min="11786" max="11786" width="5.42578125" style="566" customWidth="1"/>
    <col min="11787" max="11787" width="9.7109375" style="566" customWidth="1"/>
    <col min="11788" max="11789" width="7.5703125" style="566" customWidth="1"/>
    <col min="11790" max="11790" width="7.28515625" style="566" customWidth="1"/>
    <col min="11791" max="11791" width="3.140625" style="566" customWidth="1"/>
    <col min="11792" max="11793" width="3.42578125" style="566" customWidth="1"/>
    <col min="11794" max="11794" width="3.85546875" style="566" customWidth="1"/>
    <col min="11795" max="11795" width="3.42578125" style="566" customWidth="1"/>
    <col min="11796" max="11796" width="5.5703125" style="566" customWidth="1"/>
    <col min="11797" max="11797" width="5.42578125" style="566" customWidth="1"/>
    <col min="11798" max="11798" width="6.42578125" style="566" customWidth="1"/>
    <col min="11799" max="11799" width="5.7109375" style="566" customWidth="1"/>
    <col min="11800" max="11800" width="5.5703125" style="566" customWidth="1"/>
    <col min="11801" max="11801" width="6.5703125" style="566" customWidth="1"/>
    <col min="11802" max="11802" width="4.85546875" style="566" customWidth="1"/>
    <col min="11803" max="11803" width="12.42578125" style="566" customWidth="1"/>
    <col min="11804" max="11804" width="5" style="566" customWidth="1"/>
    <col min="11805" max="11805" width="3.85546875" style="566" customWidth="1"/>
    <col min="11806" max="12030" width="9" style="566"/>
    <col min="12031" max="12032" width="5.140625" style="566" customWidth="1"/>
    <col min="12033" max="12033" width="7.42578125" style="566" customWidth="1"/>
    <col min="12034" max="12035" width="5.140625" style="566" customWidth="1"/>
    <col min="12036" max="12036" width="8.28515625" style="566" customWidth="1"/>
    <col min="12037" max="12037" width="4.42578125" style="566" customWidth="1"/>
    <col min="12038" max="12038" width="3.42578125" style="566" customWidth="1"/>
    <col min="12039" max="12039" width="6.7109375" style="566" customWidth="1"/>
    <col min="12040" max="12040" width="5" style="566" customWidth="1"/>
    <col min="12041" max="12041" width="5.140625" style="566" customWidth="1"/>
    <col min="12042" max="12042" width="5.42578125" style="566" customWidth="1"/>
    <col min="12043" max="12043" width="9.7109375" style="566" customWidth="1"/>
    <col min="12044" max="12045" width="7.5703125" style="566" customWidth="1"/>
    <col min="12046" max="12046" width="7.28515625" style="566" customWidth="1"/>
    <col min="12047" max="12047" width="3.140625" style="566" customWidth="1"/>
    <col min="12048" max="12049" width="3.42578125" style="566" customWidth="1"/>
    <col min="12050" max="12050" width="3.85546875" style="566" customWidth="1"/>
    <col min="12051" max="12051" width="3.42578125" style="566" customWidth="1"/>
    <col min="12052" max="12052" width="5.5703125" style="566" customWidth="1"/>
    <col min="12053" max="12053" width="5.42578125" style="566" customWidth="1"/>
    <col min="12054" max="12054" width="6.42578125" style="566" customWidth="1"/>
    <col min="12055" max="12055" width="5.7109375" style="566" customWidth="1"/>
    <col min="12056" max="12056" width="5.5703125" style="566" customWidth="1"/>
    <col min="12057" max="12057" width="6.5703125" style="566" customWidth="1"/>
    <col min="12058" max="12058" width="4.85546875" style="566" customWidth="1"/>
    <col min="12059" max="12059" width="12.42578125" style="566" customWidth="1"/>
    <col min="12060" max="12060" width="5" style="566" customWidth="1"/>
    <col min="12061" max="12061" width="3.85546875" style="566" customWidth="1"/>
    <col min="12062" max="12286" width="9" style="566"/>
    <col min="12287" max="12288" width="5.140625" style="566" customWidth="1"/>
    <col min="12289" max="12289" width="7.42578125" style="566" customWidth="1"/>
    <col min="12290" max="12291" width="5.140625" style="566" customWidth="1"/>
    <col min="12292" max="12292" width="8.28515625" style="566" customWidth="1"/>
    <col min="12293" max="12293" width="4.42578125" style="566" customWidth="1"/>
    <col min="12294" max="12294" width="3.42578125" style="566" customWidth="1"/>
    <col min="12295" max="12295" width="6.7109375" style="566" customWidth="1"/>
    <col min="12296" max="12296" width="5" style="566" customWidth="1"/>
    <col min="12297" max="12297" width="5.140625" style="566" customWidth="1"/>
    <col min="12298" max="12298" width="5.42578125" style="566" customWidth="1"/>
    <col min="12299" max="12299" width="9.7109375" style="566" customWidth="1"/>
    <col min="12300" max="12301" width="7.5703125" style="566" customWidth="1"/>
    <col min="12302" max="12302" width="7.28515625" style="566" customWidth="1"/>
    <col min="12303" max="12303" width="3.140625" style="566" customWidth="1"/>
    <col min="12304" max="12305" width="3.42578125" style="566" customWidth="1"/>
    <col min="12306" max="12306" width="3.85546875" style="566" customWidth="1"/>
    <col min="12307" max="12307" width="3.42578125" style="566" customWidth="1"/>
    <col min="12308" max="12308" width="5.5703125" style="566" customWidth="1"/>
    <col min="12309" max="12309" width="5.42578125" style="566" customWidth="1"/>
    <col min="12310" max="12310" width="6.42578125" style="566" customWidth="1"/>
    <col min="12311" max="12311" width="5.7109375" style="566" customWidth="1"/>
    <col min="12312" max="12312" width="5.5703125" style="566" customWidth="1"/>
    <col min="12313" max="12313" width="6.5703125" style="566" customWidth="1"/>
    <col min="12314" max="12314" width="4.85546875" style="566" customWidth="1"/>
    <col min="12315" max="12315" width="12.42578125" style="566" customWidth="1"/>
    <col min="12316" max="12316" width="5" style="566" customWidth="1"/>
    <col min="12317" max="12317" width="3.85546875" style="566" customWidth="1"/>
    <col min="12318" max="12542" width="9" style="566"/>
    <col min="12543" max="12544" width="5.140625" style="566" customWidth="1"/>
    <col min="12545" max="12545" width="7.42578125" style="566" customWidth="1"/>
    <col min="12546" max="12547" width="5.140625" style="566" customWidth="1"/>
    <col min="12548" max="12548" width="8.28515625" style="566" customWidth="1"/>
    <col min="12549" max="12549" width="4.42578125" style="566" customWidth="1"/>
    <col min="12550" max="12550" width="3.42578125" style="566" customWidth="1"/>
    <col min="12551" max="12551" width="6.7109375" style="566" customWidth="1"/>
    <col min="12552" max="12552" width="5" style="566" customWidth="1"/>
    <col min="12553" max="12553" width="5.140625" style="566" customWidth="1"/>
    <col min="12554" max="12554" width="5.42578125" style="566" customWidth="1"/>
    <col min="12555" max="12555" width="9.7109375" style="566" customWidth="1"/>
    <col min="12556" max="12557" width="7.5703125" style="566" customWidth="1"/>
    <col min="12558" max="12558" width="7.28515625" style="566" customWidth="1"/>
    <col min="12559" max="12559" width="3.140625" style="566" customWidth="1"/>
    <col min="12560" max="12561" width="3.42578125" style="566" customWidth="1"/>
    <col min="12562" max="12562" width="3.85546875" style="566" customWidth="1"/>
    <col min="12563" max="12563" width="3.42578125" style="566" customWidth="1"/>
    <col min="12564" max="12564" width="5.5703125" style="566" customWidth="1"/>
    <col min="12565" max="12565" width="5.42578125" style="566" customWidth="1"/>
    <col min="12566" max="12566" width="6.42578125" style="566" customWidth="1"/>
    <col min="12567" max="12567" width="5.7109375" style="566" customWidth="1"/>
    <col min="12568" max="12568" width="5.5703125" style="566" customWidth="1"/>
    <col min="12569" max="12569" width="6.5703125" style="566" customWidth="1"/>
    <col min="12570" max="12570" width="4.85546875" style="566" customWidth="1"/>
    <col min="12571" max="12571" width="12.42578125" style="566" customWidth="1"/>
    <col min="12572" max="12572" width="5" style="566" customWidth="1"/>
    <col min="12573" max="12573" width="3.85546875" style="566" customWidth="1"/>
    <col min="12574" max="12798" width="9" style="566"/>
    <col min="12799" max="12800" width="5.140625" style="566" customWidth="1"/>
    <col min="12801" max="12801" width="7.42578125" style="566" customWidth="1"/>
    <col min="12802" max="12803" width="5.140625" style="566" customWidth="1"/>
    <col min="12804" max="12804" width="8.28515625" style="566" customWidth="1"/>
    <col min="12805" max="12805" width="4.42578125" style="566" customWidth="1"/>
    <col min="12806" max="12806" width="3.42578125" style="566" customWidth="1"/>
    <col min="12807" max="12807" width="6.7109375" style="566" customWidth="1"/>
    <col min="12808" max="12808" width="5" style="566" customWidth="1"/>
    <col min="12809" max="12809" width="5.140625" style="566" customWidth="1"/>
    <col min="12810" max="12810" width="5.42578125" style="566" customWidth="1"/>
    <col min="12811" max="12811" width="9.7109375" style="566" customWidth="1"/>
    <col min="12812" max="12813" width="7.5703125" style="566" customWidth="1"/>
    <col min="12814" max="12814" width="7.28515625" style="566" customWidth="1"/>
    <col min="12815" max="12815" width="3.140625" style="566" customWidth="1"/>
    <col min="12816" max="12817" width="3.42578125" style="566" customWidth="1"/>
    <col min="12818" max="12818" width="3.85546875" style="566" customWidth="1"/>
    <col min="12819" max="12819" width="3.42578125" style="566" customWidth="1"/>
    <col min="12820" max="12820" width="5.5703125" style="566" customWidth="1"/>
    <col min="12821" max="12821" width="5.42578125" style="566" customWidth="1"/>
    <col min="12822" max="12822" width="6.42578125" style="566" customWidth="1"/>
    <col min="12823" max="12823" width="5.7109375" style="566" customWidth="1"/>
    <col min="12824" max="12824" width="5.5703125" style="566" customWidth="1"/>
    <col min="12825" max="12825" width="6.5703125" style="566" customWidth="1"/>
    <col min="12826" max="12826" width="4.85546875" style="566" customWidth="1"/>
    <col min="12827" max="12827" width="12.42578125" style="566" customWidth="1"/>
    <col min="12828" max="12828" width="5" style="566" customWidth="1"/>
    <col min="12829" max="12829" width="3.85546875" style="566" customWidth="1"/>
    <col min="12830" max="13054" width="9" style="566"/>
    <col min="13055" max="13056" width="5.140625" style="566" customWidth="1"/>
    <col min="13057" max="13057" width="7.42578125" style="566" customWidth="1"/>
    <col min="13058" max="13059" width="5.140625" style="566" customWidth="1"/>
    <col min="13060" max="13060" width="8.28515625" style="566" customWidth="1"/>
    <col min="13061" max="13061" width="4.42578125" style="566" customWidth="1"/>
    <col min="13062" max="13062" width="3.42578125" style="566" customWidth="1"/>
    <col min="13063" max="13063" width="6.7109375" style="566" customWidth="1"/>
    <col min="13064" max="13064" width="5" style="566" customWidth="1"/>
    <col min="13065" max="13065" width="5.140625" style="566" customWidth="1"/>
    <col min="13066" max="13066" width="5.42578125" style="566" customWidth="1"/>
    <col min="13067" max="13067" width="9.7109375" style="566" customWidth="1"/>
    <col min="13068" max="13069" width="7.5703125" style="566" customWidth="1"/>
    <col min="13070" max="13070" width="7.28515625" style="566" customWidth="1"/>
    <col min="13071" max="13071" width="3.140625" style="566" customWidth="1"/>
    <col min="13072" max="13073" width="3.42578125" style="566" customWidth="1"/>
    <col min="13074" max="13074" width="3.85546875" style="566" customWidth="1"/>
    <col min="13075" max="13075" width="3.42578125" style="566" customWidth="1"/>
    <col min="13076" max="13076" width="5.5703125" style="566" customWidth="1"/>
    <col min="13077" max="13077" width="5.42578125" style="566" customWidth="1"/>
    <col min="13078" max="13078" width="6.42578125" style="566" customWidth="1"/>
    <col min="13079" max="13079" width="5.7109375" style="566" customWidth="1"/>
    <col min="13080" max="13080" width="5.5703125" style="566" customWidth="1"/>
    <col min="13081" max="13081" width="6.5703125" style="566" customWidth="1"/>
    <col min="13082" max="13082" width="4.85546875" style="566" customWidth="1"/>
    <col min="13083" max="13083" width="12.42578125" style="566" customWidth="1"/>
    <col min="13084" max="13084" width="5" style="566" customWidth="1"/>
    <col min="13085" max="13085" width="3.85546875" style="566" customWidth="1"/>
    <col min="13086" max="13310" width="9" style="566"/>
    <col min="13311" max="13312" width="5.140625" style="566" customWidth="1"/>
    <col min="13313" max="13313" width="7.42578125" style="566" customWidth="1"/>
    <col min="13314" max="13315" width="5.140625" style="566" customWidth="1"/>
    <col min="13316" max="13316" width="8.28515625" style="566" customWidth="1"/>
    <col min="13317" max="13317" width="4.42578125" style="566" customWidth="1"/>
    <col min="13318" max="13318" width="3.42578125" style="566" customWidth="1"/>
    <col min="13319" max="13319" width="6.7109375" style="566" customWidth="1"/>
    <col min="13320" max="13320" width="5" style="566" customWidth="1"/>
    <col min="13321" max="13321" width="5.140625" style="566" customWidth="1"/>
    <col min="13322" max="13322" width="5.42578125" style="566" customWidth="1"/>
    <col min="13323" max="13323" width="9.7109375" style="566" customWidth="1"/>
    <col min="13324" max="13325" width="7.5703125" style="566" customWidth="1"/>
    <col min="13326" max="13326" width="7.28515625" style="566" customWidth="1"/>
    <col min="13327" max="13327" width="3.140625" style="566" customWidth="1"/>
    <col min="13328" max="13329" width="3.42578125" style="566" customWidth="1"/>
    <col min="13330" max="13330" width="3.85546875" style="566" customWidth="1"/>
    <col min="13331" max="13331" width="3.42578125" style="566" customWidth="1"/>
    <col min="13332" max="13332" width="5.5703125" style="566" customWidth="1"/>
    <col min="13333" max="13333" width="5.42578125" style="566" customWidth="1"/>
    <col min="13334" max="13334" width="6.42578125" style="566" customWidth="1"/>
    <col min="13335" max="13335" width="5.7109375" style="566" customWidth="1"/>
    <col min="13336" max="13336" width="5.5703125" style="566" customWidth="1"/>
    <col min="13337" max="13337" width="6.5703125" style="566" customWidth="1"/>
    <col min="13338" max="13338" width="4.85546875" style="566" customWidth="1"/>
    <col min="13339" max="13339" width="12.42578125" style="566" customWidth="1"/>
    <col min="13340" max="13340" width="5" style="566" customWidth="1"/>
    <col min="13341" max="13341" width="3.85546875" style="566" customWidth="1"/>
    <col min="13342" max="13566" width="9" style="566"/>
    <col min="13567" max="13568" width="5.140625" style="566" customWidth="1"/>
    <col min="13569" max="13569" width="7.42578125" style="566" customWidth="1"/>
    <col min="13570" max="13571" width="5.140625" style="566" customWidth="1"/>
    <col min="13572" max="13572" width="8.28515625" style="566" customWidth="1"/>
    <col min="13573" max="13573" width="4.42578125" style="566" customWidth="1"/>
    <col min="13574" max="13574" width="3.42578125" style="566" customWidth="1"/>
    <col min="13575" max="13575" width="6.7109375" style="566" customWidth="1"/>
    <col min="13576" max="13576" width="5" style="566" customWidth="1"/>
    <col min="13577" max="13577" width="5.140625" style="566" customWidth="1"/>
    <col min="13578" max="13578" width="5.42578125" style="566" customWidth="1"/>
    <col min="13579" max="13579" width="9.7109375" style="566" customWidth="1"/>
    <col min="13580" max="13581" width="7.5703125" style="566" customWidth="1"/>
    <col min="13582" max="13582" width="7.28515625" style="566" customWidth="1"/>
    <col min="13583" max="13583" width="3.140625" style="566" customWidth="1"/>
    <col min="13584" max="13585" width="3.42578125" style="566" customWidth="1"/>
    <col min="13586" max="13586" width="3.85546875" style="566" customWidth="1"/>
    <col min="13587" max="13587" width="3.42578125" style="566" customWidth="1"/>
    <col min="13588" max="13588" width="5.5703125" style="566" customWidth="1"/>
    <col min="13589" max="13589" width="5.42578125" style="566" customWidth="1"/>
    <col min="13590" max="13590" width="6.42578125" style="566" customWidth="1"/>
    <col min="13591" max="13591" width="5.7109375" style="566" customWidth="1"/>
    <col min="13592" max="13592" width="5.5703125" style="566" customWidth="1"/>
    <col min="13593" max="13593" width="6.5703125" style="566" customWidth="1"/>
    <col min="13594" max="13594" width="4.85546875" style="566" customWidth="1"/>
    <col min="13595" max="13595" width="12.42578125" style="566" customWidth="1"/>
    <col min="13596" max="13596" width="5" style="566" customWidth="1"/>
    <col min="13597" max="13597" width="3.85546875" style="566" customWidth="1"/>
    <col min="13598" max="13822" width="9" style="566"/>
    <col min="13823" max="13824" width="5.140625" style="566" customWidth="1"/>
    <col min="13825" max="13825" width="7.42578125" style="566" customWidth="1"/>
    <col min="13826" max="13827" width="5.140625" style="566" customWidth="1"/>
    <col min="13828" max="13828" width="8.28515625" style="566" customWidth="1"/>
    <col min="13829" max="13829" width="4.42578125" style="566" customWidth="1"/>
    <col min="13830" max="13830" width="3.42578125" style="566" customWidth="1"/>
    <col min="13831" max="13831" width="6.7109375" style="566" customWidth="1"/>
    <col min="13832" max="13832" width="5" style="566" customWidth="1"/>
    <col min="13833" max="13833" width="5.140625" style="566" customWidth="1"/>
    <col min="13834" max="13834" width="5.42578125" style="566" customWidth="1"/>
    <col min="13835" max="13835" width="9.7109375" style="566" customWidth="1"/>
    <col min="13836" max="13837" width="7.5703125" style="566" customWidth="1"/>
    <col min="13838" max="13838" width="7.28515625" style="566" customWidth="1"/>
    <col min="13839" max="13839" width="3.140625" style="566" customWidth="1"/>
    <col min="13840" max="13841" width="3.42578125" style="566" customWidth="1"/>
    <col min="13842" max="13842" width="3.85546875" style="566" customWidth="1"/>
    <col min="13843" max="13843" width="3.42578125" style="566" customWidth="1"/>
    <col min="13844" max="13844" width="5.5703125" style="566" customWidth="1"/>
    <col min="13845" max="13845" width="5.42578125" style="566" customWidth="1"/>
    <col min="13846" max="13846" width="6.42578125" style="566" customWidth="1"/>
    <col min="13847" max="13847" width="5.7109375" style="566" customWidth="1"/>
    <col min="13848" max="13848" width="5.5703125" style="566" customWidth="1"/>
    <col min="13849" max="13849" width="6.5703125" style="566" customWidth="1"/>
    <col min="13850" max="13850" width="4.85546875" style="566" customWidth="1"/>
    <col min="13851" max="13851" width="12.42578125" style="566" customWidth="1"/>
    <col min="13852" max="13852" width="5" style="566" customWidth="1"/>
    <col min="13853" max="13853" width="3.85546875" style="566" customWidth="1"/>
    <col min="13854" max="14078" width="9" style="566"/>
    <col min="14079" max="14080" width="5.140625" style="566" customWidth="1"/>
    <col min="14081" max="14081" width="7.42578125" style="566" customWidth="1"/>
    <col min="14082" max="14083" width="5.140625" style="566" customWidth="1"/>
    <col min="14084" max="14084" width="8.28515625" style="566" customWidth="1"/>
    <col min="14085" max="14085" width="4.42578125" style="566" customWidth="1"/>
    <col min="14086" max="14086" width="3.42578125" style="566" customWidth="1"/>
    <col min="14087" max="14087" width="6.7109375" style="566" customWidth="1"/>
    <col min="14088" max="14088" width="5" style="566" customWidth="1"/>
    <col min="14089" max="14089" width="5.140625" style="566" customWidth="1"/>
    <col min="14090" max="14090" width="5.42578125" style="566" customWidth="1"/>
    <col min="14091" max="14091" width="9.7109375" style="566" customWidth="1"/>
    <col min="14092" max="14093" width="7.5703125" style="566" customWidth="1"/>
    <col min="14094" max="14094" width="7.28515625" style="566" customWidth="1"/>
    <col min="14095" max="14095" width="3.140625" style="566" customWidth="1"/>
    <col min="14096" max="14097" width="3.42578125" style="566" customWidth="1"/>
    <col min="14098" max="14098" width="3.85546875" style="566" customWidth="1"/>
    <col min="14099" max="14099" width="3.42578125" style="566" customWidth="1"/>
    <col min="14100" max="14100" width="5.5703125" style="566" customWidth="1"/>
    <col min="14101" max="14101" width="5.42578125" style="566" customWidth="1"/>
    <col min="14102" max="14102" width="6.42578125" style="566" customWidth="1"/>
    <col min="14103" max="14103" width="5.7109375" style="566" customWidth="1"/>
    <col min="14104" max="14104" width="5.5703125" style="566" customWidth="1"/>
    <col min="14105" max="14105" width="6.5703125" style="566" customWidth="1"/>
    <col min="14106" max="14106" width="4.85546875" style="566" customWidth="1"/>
    <col min="14107" max="14107" width="12.42578125" style="566" customWidth="1"/>
    <col min="14108" max="14108" width="5" style="566" customWidth="1"/>
    <col min="14109" max="14109" width="3.85546875" style="566" customWidth="1"/>
    <col min="14110" max="14334" width="9" style="566"/>
    <col min="14335" max="14336" width="5.140625" style="566" customWidth="1"/>
    <col min="14337" max="14337" width="7.42578125" style="566" customWidth="1"/>
    <col min="14338" max="14339" width="5.140625" style="566" customWidth="1"/>
    <col min="14340" max="14340" width="8.28515625" style="566" customWidth="1"/>
    <col min="14341" max="14341" width="4.42578125" style="566" customWidth="1"/>
    <col min="14342" max="14342" width="3.42578125" style="566" customWidth="1"/>
    <col min="14343" max="14343" width="6.7109375" style="566" customWidth="1"/>
    <col min="14344" max="14344" width="5" style="566" customWidth="1"/>
    <col min="14345" max="14345" width="5.140625" style="566" customWidth="1"/>
    <col min="14346" max="14346" width="5.42578125" style="566" customWidth="1"/>
    <col min="14347" max="14347" width="9.7109375" style="566" customWidth="1"/>
    <col min="14348" max="14349" width="7.5703125" style="566" customWidth="1"/>
    <col min="14350" max="14350" width="7.28515625" style="566" customWidth="1"/>
    <col min="14351" max="14351" width="3.140625" style="566" customWidth="1"/>
    <col min="14352" max="14353" width="3.42578125" style="566" customWidth="1"/>
    <col min="14354" max="14354" width="3.85546875" style="566" customWidth="1"/>
    <col min="14355" max="14355" width="3.42578125" style="566" customWidth="1"/>
    <col min="14356" max="14356" width="5.5703125" style="566" customWidth="1"/>
    <col min="14357" max="14357" width="5.42578125" style="566" customWidth="1"/>
    <col min="14358" max="14358" width="6.42578125" style="566" customWidth="1"/>
    <col min="14359" max="14359" width="5.7109375" style="566" customWidth="1"/>
    <col min="14360" max="14360" width="5.5703125" style="566" customWidth="1"/>
    <col min="14361" max="14361" width="6.5703125" style="566" customWidth="1"/>
    <col min="14362" max="14362" width="4.85546875" style="566" customWidth="1"/>
    <col min="14363" max="14363" width="12.42578125" style="566" customWidth="1"/>
    <col min="14364" max="14364" width="5" style="566" customWidth="1"/>
    <col min="14365" max="14365" width="3.85546875" style="566" customWidth="1"/>
    <col min="14366" max="14590" width="9" style="566"/>
    <col min="14591" max="14592" width="5.140625" style="566" customWidth="1"/>
    <col min="14593" max="14593" width="7.42578125" style="566" customWidth="1"/>
    <col min="14594" max="14595" width="5.140625" style="566" customWidth="1"/>
    <col min="14596" max="14596" width="8.28515625" style="566" customWidth="1"/>
    <col min="14597" max="14597" width="4.42578125" style="566" customWidth="1"/>
    <col min="14598" max="14598" width="3.42578125" style="566" customWidth="1"/>
    <col min="14599" max="14599" width="6.7109375" style="566" customWidth="1"/>
    <col min="14600" max="14600" width="5" style="566" customWidth="1"/>
    <col min="14601" max="14601" width="5.140625" style="566" customWidth="1"/>
    <col min="14602" max="14602" width="5.42578125" style="566" customWidth="1"/>
    <col min="14603" max="14603" width="9.7109375" style="566" customWidth="1"/>
    <col min="14604" max="14605" width="7.5703125" style="566" customWidth="1"/>
    <col min="14606" max="14606" width="7.28515625" style="566" customWidth="1"/>
    <col min="14607" max="14607" width="3.140625" style="566" customWidth="1"/>
    <col min="14608" max="14609" width="3.42578125" style="566" customWidth="1"/>
    <col min="14610" max="14610" width="3.85546875" style="566" customWidth="1"/>
    <col min="14611" max="14611" width="3.42578125" style="566" customWidth="1"/>
    <col min="14612" max="14612" width="5.5703125" style="566" customWidth="1"/>
    <col min="14613" max="14613" width="5.42578125" style="566" customWidth="1"/>
    <col min="14614" max="14614" width="6.42578125" style="566" customWidth="1"/>
    <col min="14615" max="14615" width="5.7109375" style="566" customWidth="1"/>
    <col min="14616" max="14616" width="5.5703125" style="566" customWidth="1"/>
    <col min="14617" max="14617" width="6.5703125" style="566" customWidth="1"/>
    <col min="14618" max="14618" width="4.85546875" style="566" customWidth="1"/>
    <col min="14619" max="14619" width="12.42578125" style="566" customWidth="1"/>
    <col min="14620" max="14620" width="5" style="566" customWidth="1"/>
    <col min="14621" max="14621" width="3.85546875" style="566" customWidth="1"/>
    <col min="14622" max="14846" width="9" style="566"/>
    <col min="14847" max="14848" width="5.140625" style="566" customWidth="1"/>
    <col min="14849" max="14849" width="7.42578125" style="566" customWidth="1"/>
    <col min="14850" max="14851" width="5.140625" style="566" customWidth="1"/>
    <col min="14852" max="14852" width="8.28515625" style="566" customWidth="1"/>
    <col min="14853" max="14853" width="4.42578125" style="566" customWidth="1"/>
    <col min="14854" max="14854" width="3.42578125" style="566" customWidth="1"/>
    <col min="14855" max="14855" width="6.7109375" style="566" customWidth="1"/>
    <col min="14856" max="14856" width="5" style="566" customWidth="1"/>
    <col min="14857" max="14857" width="5.140625" style="566" customWidth="1"/>
    <col min="14858" max="14858" width="5.42578125" style="566" customWidth="1"/>
    <col min="14859" max="14859" width="9.7109375" style="566" customWidth="1"/>
    <col min="14860" max="14861" width="7.5703125" style="566" customWidth="1"/>
    <col min="14862" max="14862" width="7.28515625" style="566" customWidth="1"/>
    <col min="14863" max="14863" width="3.140625" style="566" customWidth="1"/>
    <col min="14864" max="14865" width="3.42578125" style="566" customWidth="1"/>
    <col min="14866" max="14866" width="3.85546875" style="566" customWidth="1"/>
    <col min="14867" max="14867" width="3.42578125" style="566" customWidth="1"/>
    <col min="14868" max="14868" width="5.5703125" style="566" customWidth="1"/>
    <col min="14869" max="14869" width="5.42578125" style="566" customWidth="1"/>
    <col min="14870" max="14870" width="6.42578125" style="566" customWidth="1"/>
    <col min="14871" max="14871" width="5.7109375" style="566" customWidth="1"/>
    <col min="14872" max="14872" width="5.5703125" style="566" customWidth="1"/>
    <col min="14873" max="14873" width="6.5703125" style="566" customWidth="1"/>
    <col min="14874" max="14874" width="4.85546875" style="566" customWidth="1"/>
    <col min="14875" max="14875" width="12.42578125" style="566" customWidth="1"/>
    <col min="14876" max="14876" width="5" style="566" customWidth="1"/>
    <col min="14877" max="14877" width="3.85546875" style="566" customWidth="1"/>
    <col min="14878" max="15102" width="9" style="566"/>
    <col min="15103" max="15104" width="5.140625" style="566" customWidth="1"/>
    <col min="15105" max="15105" width="7.42578125" style="566" customWidth="1"/>
    <col min="15106" max="15107" width="5.140625" style="566" customWidth="1"/>
    <col min="15108" max="15108" width="8.28515625" style="566" customWidth="1"/>
    <col min="15109" max="15109" width="4.42578125" style="566" customWidth="1"/>
    <col min="15110" max="15110" width="3.42578125" style="566" customWidth="1"/>
    <col min="15111" max="15111" width="6.7109375" style="566" customWidth="1"/>
    <col min="15112" max="15112" width="5" style="566" customWidth="1"/>
    <col min="15113" max="15113" width="5.140625" style="566" customWidth="1"/>
    <col min="15114" max="15114" width="5.42578125" style="566" customWidth="1"/>
    <col min="15115" max="15115" width="9.7109375" style="566" customWidth="1"/>
    <col min="15116" max="15117" width="7.5703125" style="566" customWidth="1"/>
    <col min="15118" max="15118" width="7.28515625" style="566" customWidth="1"/>
    <col min="15119" max="15119" width="3.140625" style="566" customWidth="1"/>
    <col min="15120" max="15121" width="3.42578125" style="566" customWidth="1"/>
    <col min="15122" max="15122" width="3.85546875" style="566" customWidth="1"/>
    <col min="15123" max="15123" width="3.42578125" style="566" customWidth="1"/>
    <col min="15124" max="15124" width="5.5703125" style="566" customWidth="1"/>
    <col min="15125" max="15125" width="5.42578125" style="566" customWidth="1"/>
    <col min="15126" max="15126" width="6.42578125" style="566" customWidth="1"/>
    <col min="15127" max="15127" width="5.7109375" style="566" customWidth="1"/>
    <col min="15128" max="15128" width="5.5703125" style="566" customWidth="1"/>
    <col min="15129" max="15129" width="6.5703125" style="566" customWidth="1"/>
    <col min="15130" max="15130" width="4.85546875" style="566" customWidth="1"/>
    <col min="15131" max="15131" width="12.42578125" style="566" customWidth="1"/>
    <col min="15132" max="15132" width="5" style="566" customWidth="1"/>
    <col min="15133" max="15133" width="3.85546875" style="566" customWidth="1"/>
    <col min="15134" max="15358" width="9" style="566"/>
    <col min="15359" max="15360" width="5.140625" style="566" customWidth="1"/>
    <col min="15361" max="15361" width="7.42578125" style="566" customWidth="1"/>
    <col min="15362" max="15363" width="5.140625" style="566" customWidth="1"/>
    <col min="15364" max="15364" width="8.28515625" style="566" customWidth="1"/>
    <col min="15365" max="15365" width="4.42578125" style="566" customWidth="1"/>
    <col min="15366" max="15366" width="3.42578125" style="566" customWidth="1"/>
    <col min="15367" max="15367" width="6.7109375" style="566" customWidth="1"/>
    <col min="15368" max="15368" width="5" style="566" customWidth="1"/>
    <col min="15369" max="15369" width="5.140625" style="566" customWidth="1"/>
    <col min="15370" max="15370" width="5.42578125" style="566" customWidth="1"/>
    <col min="15371" max="15371" width="9.7109375" style="566" customWidth="1"/>
    <col min="15372" max="15373" width="7.5703125" style="566" customWidth="1"/>
    <col min="15374" max="15374" width="7.28515625" style="566" customWidth="1"/>
    <col min="15375" max="15375" width="3.140625" style="566" customWidth="1"/>
    <col min="15376" max="15377" width="3.42578125" style="566" customWidth="1"/>
    <col min="15378" max="15378" width="3.85546875" style="566" customWidth="1"/>
    <col min="15379" max="15379" width="3.42578125" style="566" customWidth="1"/>
    <col min="15380" max="15380" width="5.5703125" style="566" customWidth="1"/>
    <col min="15381" max="15381" width="5.42578125" style="566" customWidth="1"/>
    <col min="15382" max="15382" width="6.42578125" style="566" customWidth="1"/>
    <col min="15383" max="15383" width="5.7109375" style="566" customWidth="1"/>
    <col min="15384" max="15384" width="5.5703125" style="566" customWidth="1"/>
    <col min="15385" max="15385" width="6.5703125" style="566" customWidth="1"/>
    <col min="15386" max="15386" width="4.85546875" style="566" customWidth="1"/>
    <col min="15387" max="15387" width="12.42578125" style="566" customWidth="1"/>
    <col min="15388" max="15388" width="5" style="566" customWidth="1"/>
    <col min="15389" max="15389" width="3.85546875" style="566" customWidth="1"/>
    <col min="15390" max="15614" width="9" style="566"/>
    <col min="15615" max="15616" width="5.140625" style="566" customWidth="1"/>
    <col min="15617" max="15617" width="7.42578125" style="566" customWidth="1"/>
    <col min="15618" max="15619" width="5.140625" style="566" customWidth="1"/>
    <col min="15620" max="15620" width="8.28515625" style="566" customWidth="1"/>
    <col min="15621" max="15621" width="4.42578125" style="566" customWidth="1"/>
    <col min="15622" max="15622" width="3.42578125" style="566" customWidth="1"/>
    <col min="15623" max="15623" width="6.7109375" style="566" customWidth="1"/>
    <col min="15624" max="15624" width="5" style="566" customWidth="1"/>
    <col min="15625" max="15625" width="5.140625" style="566" customWidth="1"/>
    <col min="15626" max="15626" width="5.42578125" style="566" customWidth="1"/>
    <col min="15627" max="15627" width="9.7109375" style="566" customWidth="1"/>
    <col min="15628" max="15629" width="7.5703125" style="566" customWidth="1"/>
    <col min="15630" max="15630" width="7.28515625" style="566" customWidth="1"/>
    <col min="15631" max="15631" width="3.140625" style="566" customWidth="1"/>
    <col min="15632" max="15633" width="3.42578125" style="566" customWidth="1"/>
    <col min="15634" max="15634" width="3.85546875" style="566" customWidth="1"/>
    <col min="15635" max="15635" width="3.42578125" style="566" customWidth="1"/>
    <col min="15636" max="15636" width="5.5703125" style="566" customWidth="1"/>
    <col min="15637" max="15637" width="5.42578125" style="566" customWidth="1"/>
    <col min="15638" max="15638" width="6.42578125" style="566" customWidth="1"/>
    <col min="15639" max="15639" width="5.7109375" style="566" customWidth="1"/>
    <col min="15640" max="15640" width="5.5703125" style="566" customWidth="1"/>
    <col min="15641" max="15641" width="6.5703125" style="566" customWidth="1"/>
    <col min="15642" max="15642" width="4.85546875" style="566" customWidth="1"/>
    <col min="15643" max="15643" width="12.42578125" style="566" customWidth="1"/>
    <col min="15644" max="15644" width="5" style="566" customWidth="1"/>
    <col min="15645" max="15645" width="3.85546875" style="566" customWidth="1"/>
    <col min="15646" max="15870" width="9" style="566"/>
    <col min="15871" max="15872" width="5.140625" style="566" customWidth="1"/>
    <col min="15873" max="15873" width="7.42578125" style="566" customWidth="1"/>
    <col min="15874" max="15875" width="5.140625" style="566" customWidth="1"/>
    <col min="15876" max="15876" width="8.28515625" style="566" customWidth="1"/>
    <col min="15877" max="15877" width="4.42578125" style="566" customWidth="1"/>
    <col min="15878" max="15878" width="3.42578125" style="566" customWidth="1"/>
    <col min="15879" max="15879" width="6.7109375" style="566" customWidth="1"/>
    <col min="15880" max="15880" width="5" style="566" customWidth="1"/>
    <col min="15881" max="15881" width="5.140625" style="566" customWidth="1"/>
    <col min="15882" max="15882" width="5.42578125" style="566" customWidth="1"/>
    <col min="15883" max="15883" width="9.7109375" style="566" customWidth="1"/>
    <col min="15884" max="15885" width="7.5703125" style="566" customWidth="1"/>
    <col min="15886" max="15886" width="7.28515625" style="566" customWidth="1"/>
    <col min="15887" max="15887" width="3.140625" style="566" customWidth="1"/>
    <col min="15888" max="15889" width="3.42578125" style="566" customWidth="1"/>
    <col min="15890" max="15890" width="3.85546875" style="566" customWidth="1"/>
    <col min="15891" max="15891" width="3.42578125" style="566" customWidth="1"/>
    <col min="15892" max="15892" width="5.5703125" style="566" customWidth="1"/>
    <col min="15893" max="15893" width="5.42578125" style="566" customWidth="1"/>
    <col min="15894" max="15894" width="6.42578125" style="566" customWidth="1"/>
    <col min="15895" max="15895" width="5.7109375" style="566" customWidth="1"/>
    <col min="15896" max="15896" width="5.5703125" style="566" customWidth="1"/>
    <col min="15897" max="15897" width="6.5703125" style="566" customWidth="1"/>
    <col min="15898" max="15898" width="4.85546875" style="566" customWidth="1"/>
    <col min="15899" max="15899" width="12.42578125" style="566" customWidth="1"/>
    <col min="15900" max="15900" width="5" style="566" customWidth="1"/>
    <col min="15901" max="15901" width="3.85546875" style="566" customWidth="1"/>
    <col min="15902" max="16126" width="9" style="566"/>
    <col min="16127" max="16128" width="5.140625" style="566" customWidth="1"/>
    <col min="16129" max="16129" width="7.42578125" style="566" customWidth="1"/>
    <col min="16130" max="16131" width="5.140625" style="566" customWidth="1"/>
    <col min="16132" max="16132" width="8.28515625" style="566" customWidth="1"/>
    <col min="16133" max="16133" width="4.42578125" style="566" customWidth="1"/>
    <col min="16134" max="16134" width="3.42578125" style="566" customWidth="1"/>
    <col min="16135" max="16135" width="6.7109375" style="566" customWidth="1"/>
    <col min="16136" max="16136" width="5" style="566" customWidth="1"/>
    <col min="16137" max="16137" width="5.140625" style="566" customWidth="1"/>
    <col min="16138" max="16138" width="5.42578125" style="566" customWidth="1"/>
    <col min="16139" max="16139" width="9.7109375" style="566" customWidth="1"/>
    <col min="16140" max="16141" width="7.5703125" style="566" customWidth="1"/>
    <col min="16142" max="16142" width="7.28515625" style="566" customWidth="1"/>
    <col min="16143" max="16143" width="3.140625" style="566" customWidth="1"/>
    <col min="16144" max="16145" width="3.42578125" style="566" customWidth="1"/>
    <col min="16146" max="16146" width="3.85546875" style="566" customWidth="1"/>
    <col min="16147" max="16147" width="3.42578125" style="566" customWidth="1"/>
    <col min="16148" max="16148" width="5.5703125" style="566" customWidth="1"/>
    <col min="16149" max="16149" width="5.42578125" style="566" customWidth="1"/>
    <col min="16150" max="16150" width="6.42578125" style="566" customWidth="1"/>
    <col min="16151" max="16151" width="5.7109375" style="566" customWidth="1"/>
    <col min="16152" max="16152" width="5.5703125" style="566" customWidth="1"/>
    <col min="16153" max="16153" width="6.5703125" style="566" customWidth="1"/>
    <col min="16154" max="16154" width="4.85546875" style="566" customWidth="1"/>
    <col min="16155" max="16155" width="12.42578125" style="566" customWidth="1"/>
    <col min="16156" max="16156" width="5" style="566" customWidth="1"/>
    <col min="16157" max="16157" width="3.85546875" style="566" customWidth="1"/>
    <col min="16158" max="16383" width="9" style="566"/>
    <col min="16384" max="16384" width="9.140625" style="566" customWidth="1"/>
  </cols>
  <sheetData>
    <row r="1" spans="1:28" s="673" customFormat="1" ht="24.4" customHeight="1">
      <c r="A1" s="2812" t="s">
        <v>1980</v>
      </c>
      <c r="B1" s="2812"/>
      <c r="C1" s="2812"/>
      <c r="D1" s="2812"/>
      <c r="E1" s="2812"/>
      <c r="F1" s="2812"/>
      <c r="G1" s="2812"/>
      <c r="H1" s="2813"/>
      <c r="I1" s="2814" t="s">
        <v>33</v>
      </c>
      <c r="J1" s="2814"/>
      <c r="K1" s="2814"/>
      <c r="L1" s="2814"/>
      <c r="M1" s="2814"/>
      <c r="N1" s="2814"/>
      <c r="O1" s="2815"/>
      <c r="P1" s="2816" t="s">
        <v>1366</v>
      </c>
      <c r="Q1" s="2816"/>
      <c r="R1" s="2816"/>
      <c r="S1" s="2816"/>
      <c r="T1" s="2816"/>
      <c r="U1" s="2816"/>
      <c r="V1" s="2816"/>
      <c r="W1" s="2817"/>
      <c r="X1" s="2818" t="s">
        <v>56</v>
      </c>
      <c r="Y1" s="2819"/>
      <c r="Z1" s="2819"/>
      <c r="AA1" s="2819"/>
      <c r="AB1" s="2820"/>
    </row>
    <row r="2" spans="1:28" s="673" customFormat="1" ht="45.95" customHeight="1" thickBot="1">
      <c r="A2" s="2812"/>
      <c r="B2" s="2812"/>
      <c r="C2" s="2812"/>
      <c r="D2" s="2812"/>
      <c r="E2" s="2812"/>
      <c r="F2" s="2812"/>
      <c r="G2" s="2812"/>
      <c r="H2" s="2813"/>
      <c r="I2" s="2814"/>
      <c r="J2" s="2814"/>
      <c r="K2" s="2814"/>
      <c r="L2" s="2814"/>
      <c r="M2" s="2814"/>
      <c r="N2" s="2814"/>
      <c r="O2" s="2815"/>
      <c r="P2" s="2816"/>
      <c r="Q2" s="2816"/>
      <c r="R2" s="2816"/>
      <c r="S2" s="2816"/>
      <c r="T2" s="2816"/>
      <c r="U2" s="2816"/>
      <c r="V2" s="2816"/>
      <c r="W2" s="2817"/>
      <c r="X2" s="2821"/>
      <c r="Y2" s="2822"/>
      <c r="Z2" s="2822"/>
      <c r="AA2" s="2822"/>
      <c r="AB2" s="2823"/>
    </row>
    <row r="3" spans="1:28" s="673" customFormat="1" ht="12" customHeight="1">
      <c r="A3" s="2824" t="s">
        <v>333</v>
      </c>
      <c r="B3" s="2783" t="s">
        <v>39</v>
      </c>
      <c r="C3" s="2827" t="s">
        <v>53</v>
      </c>
      <c r="D3" s="2830" t="s">
        <v>60</v>
      </c>
      <c r="E3" s="2779"/>
      <c r="F3" s="2779"/>
      <c r="G3" s="2779"/>
      <c r="H3" s="2779"/>
      <c r="I3" s="2831"/>
      <c r="J3" s="2796" t="s">
        <v>41</v>
      </c>
      <c r="K3" s="2796" t="s">
        <v>302</v>
      </c>
      <c r="L3" s="2799" t="s">
        <v>27</v>
      </c>
      <c r="M3" s="2779" t="s">
        <v>71</v>
      </c>
      <c r="N3" s="2779"/>
      <c r="O3" s="2779"/>
      <c r="P3" s="2779"/>
      <c r="Q3" s="2779"/>
      <c r="R3" s="2779"/>
      <c r="S3" s="2779"/>
      <c r="T3" s="2779"/>
      <c r="U3" s="2779"/>
      <c r="V3" s="2779"/>
      <c r="W3" s="2779"/>
      <c r="X3" s="2796" t="s">
        <v>303</v>
      </c>
      <c r="Y3" s="2796" t="s">
        <v>35</v>
      </c>
      <c r="Z3" s="2802" t="s">
        <v>51</v>
      </c>
      <c r="AA3" s="2783" t="s">
        <v>50</v>
      </c>
      <c r="AB3" s="2786" t="s">
        <v>24</v>
      </c>
    </row>
    <row r="4" spans="1:28" s="674" customFormat="1" ht="13.5" customHeight="1">
      <c r="A4" s="2825"/>
      <c r="B4" s="2784"/>
      <c r="C4" s="2828"/>
      <c r="D4" s="2832"/>
      <c r="E4" s="2727"/>
      <c r="F4" s="2727"/>
      <c r="G4" s="2727"/>
      <c r="H4" s="2727"/>
      <c r="I4" s="2833"/>
      <c r="J4" s="2797"/>
      <c r="K4" s="2797"/>
      <c r="L4" s="2800"/>
      <c r="M4" s="2727"/>
      <c r="N4" s="2727"/>
      <c r="O4" s="2727"/>
      <c r="P4" s="2727"/>
      <c r="Q4" s="2727"/>
      <c r="R4" s="2727"/>
      <c r="S4" s="2727"/>
      <c r="T4" s="2727"/>
      <c r="U4" s="2727"/>
      <c r="V4" s="2727"/>
      <c r="W4" s="2727"/>
      <c r="X4" s="2797"/>
      <c r="Y4" s="2797"/>
      <c r="Z4" s="2803"/>
      <c r="AA4" s="2784"/>
      <c r="AB4" s="2787"/>
    </row>
    <row r="5" spans="1:28" s="674" customFormat="1" ht="23.25" customHeight="1">
      <c r="A5" s="2825"/>
      <c r="B5" s="2784"/>
      <c r="C5" s="2828"/>
      <c r="D5" s="2789" t="s">
        <v>26</v>
      </c>
      <c r="E5" s="2790"/>
      <c r="F5" s="2790" t="s">
        <v>112</v>
      </c>
      <c r="G5" s="2790"/>
      <c r="H5" s="2790"/>
      <c r="I5" s="2731" t="s">
        <v>1357</v>
      </c>
      <c r="J5" s="2797"/>
      <c r="K5" s="2797"/>
      <c r="L5" s="2800"/>
      <c r="M5" s="2794" t="s">
        <v>305</v>
      </c>
      <c r="N5" s="2794"/>
      <c r="O5" s="2794"/>
      <c r="P5" s="2794"/>
      <c r="Q5" s="2794"/>
      <c r="R5" s="2794"/>
      <c r="S5" s="2794"/>
      <c r="T5" s="2794"/>
      <c r="U5" s="2794"/>
      <c r="V5" s="2794"/>
      <c r="W5" s="2794"/>
      <c r="X5" s="2797"/>
      <c r="Y5" s="2797"/>
      <c r="Z5" s="2803"/>
      <c r="AA5" s="2784"/>
      <c r="AB5" s="2787"/>
    </row>
    <row r="6" spans="1:28" s="674" customFormat="1" ht="43.5" customHeight="1" thickBot="1">
      <c r="A6" s="2826"/>
      <c r="B6" s="2785"/>
      <c r="C6" s="2829"/>
      <c r="D6" s="2791"/>
      <c r="E6" s="2792"/>
      <c r="F6" s="675" t="s">
        <v>117</v>
      </c>
      <c r="G6" s="2793" t="s">
        <v>116</v>
      </c>
      <c r="H6" s="2793"/>
      <c r="I6" s="2793"/>
      <c r="J6" s="2798"/>
      <c r="K6" s="2798"/>
      <c r="L6" s="2801"/>
      <c r="M6" s="2795"/>
      <c r="N6" s="2795"/>
      <c r="O6" s="2795"/>
      <c r="P6" s="2795"/>
      <c r="Q6" s="2795"/>
      <c r="R6" s="2795"/>
      <c r="S6" s="2795"/>
      <c r="T6" s="2795"/>
      <c r="U6" s="2795"/>
      <c r="V6" s="2795"/>
      <c r="W6" s="2795"/>
      <c r="X6" s="2798"/>
      <c r="Y6" s="2798"/>
      <c r="Z6" s="2804"/>
      <c r="AA6" s="2785"/>
      <c r="AB6" s="2788"/>
    </row>
    <row r="7" spans="1:28" s="673" customFormat="1" ht="60" customHeight="1">
      <c r="A7" s="2723" t="s">
        <v>1981</v>
      </c>
      <c r="B7" s="2726">
        <v>1</v>
      </c>
      <c r="C7" s="2721">
        <f>D7</f>
        <v>85</v>
      </c>
      <c r="D7" s="2726">
        <v>85</v>
      </c>
      <c r="E7" s="2726"/>
      <c r="F7" s="2726">
        <v>74</v>
      </c>
      <c r="G7" s="2782">
        <v>11</v>
      </c>
      <c r="H7" s="2782"/>
      <c r="I7" s="2773">
        <v>0</v>
      </c>
      <c r="J7" s="2776">
        <f>'Team Hamlet 70'!D25</f>
        <v>70</v>
      </c>
      <c r="K7" s="2776" t="s">
        <v>190</v>
      </c>
      <c r="L7" s="2777" t="s">
        <v>134</v>
      </c>
      <c r="M7" s="2779" t="str">
        <f>'Team Hamlet 70'!O7</f>
        <v xml:space="preserve">رمضان والی گلی جھوگیاں ربنواز والی گلی  ریاض والی گلی  جامع مسجد نسیم والی گلی  باقر والی گلی                </v>
      </c>
      <c r="N7" s="2779"/>
      <c r="O7" s="2779"/>
      <c r="P7" s="2779"/>
      <c r="Q7" s="2779"/>
      <c r="R7" s="2779"/>
      <c r="S7" s="2779"/>
      <c r="T7" s="2779"/>
      <c r="U7" s="2779"/>
      <c r="V7" s="2779"/>
      <c r="W7" s="2779"/>
      <c r="X7" s="2772" t="s">
        <v>924</v>
      </c>
      <c r="Y7" s="2766" t="s">
        <v>28</v>
      </c>
      <c r="Z7" s="2767" t="s">
        <v>34</v>
      </c>
      <c r="AA7" s="2768" t="s">
        <v>1358</v>
      </c>
      <c r="AB7" s="2805">
        <v>70</v>
      </c>
    </row>
    <row r="8" spans="1:28" s="673" customFormat="1" ht="50.25" customHeight="1">
      <c r="A8" s="2724"/>
      <c r="B8" s="2725"/>
      <c r="C8" s="2722"/>
      <c r="D8" s="2725"/>
      <c r="E8" s="2725"/>
      <c r="F8" s="2725"/>
      <c r="G8" s="2751"/>
      <c r="H8" s="2751"/>
      <c r="I8" s="2774"/>
      <c r="J8" s="2765"/>
      <c r="K8" s="2765"/>
      <c r="L8" s="2778"/>
      <c r="M8" s="2727"/>
      <c r="N8" s="2727"/>
      <c r="O8" s="2727"/>
      <c r="P8" s="2727"/>
      <c r="Q8" s="2727"/>
      <c r="R8" s="2727"/>
      <c r="S8" s="2727"/>
      <c r="T8" s="2727"/>
      <c r="U8" s="2727"/>
      <c r="V8" s="2727"/>
      <c r="W8" s="2727"/>
      <c r="X8" s="2728"/>
      <c r="Y8" s="2759"/>
      <c r="Z8" s="2754"/>
      <c r="AA8" s="2769"/>
      <c r="AB8" s="2806"/>
    </row>
    <row r="9" spans="1:28" s="673" customFormat="1" ht="53.25" customHeight="1" thickBot="1">
      <c r="A9" s="2724"/>
      <c r="B9" s="2725"/>
      <c r="C9" s="2722"/>
      <c r="D9" s="2725"/>
      <c r="E9" s="2725"/>
      <c r="F9" s="2725"/>
      <c r="G9" s="2751"/>
      <c r="H9" s="2751"/>
      <c r="I9" s="2775"/>
      <c r="J9" s="2765"/>
      <c r="K9" s="2765"/>
      <c r="L9" s="2778"/>
      <c r="M9" s="2728" t="s">
        <v>184</v>
      </c>
      <c r="N9" s="2728"/>
      <c r="O9" s="2731" t="s">
        <v>478</v>
      </c>
      <c r="P9" s="2731"/>
      <c r="Q9" s="2731"/>
      <c r="R9" s="2731"/>
      <c r="S9" s="2728" t="s">
        <v>1359</v>
      </c>
      <c r="T9" s="2728"/>
      <c r="U9" s="2728"/>
      <c r="V9" s="2731" t="s">
        <v>480</v>
      </c>
      <c r="W9" s="2731"/>
      <c r="X9" s="2728"/>
      <c r="Y9" s="2759"/>
      <c r="Z9" s="2755"/>
      <c r="AA9" s="2770"/>
      <c r="AB9" s="2806"/>
    </row>
    <row r="10" spans="1:28" s="673" customFormat="1" ht="60" customHeight="1">
      <c r="A10" s="2723" t="s">
        <v>1982</v>
      </c>
      <c r="B10" s="2725">
        <v>2</v>
      </c>
      <c r="C10" s="2721">
        <f>D10</f>
        <v>48</v>
      </c>
      <c r="D10" s="2726">
        <v>48</v>
      </c>
      <c r="E10" s="2726"/>
      <c r="F10" s="2725">
        <v>42</v>
      </c>
      <c r="G10" s="2751">
        <v>6</v>
      </c>
      <c r="H10" s="2751"/>
      <c r="I10" s="2762">
        <v>0</v>
      </c>
      <c r="J10" s="2765">
        <f>'Team Hamlet 70'!K25</f>
        <v>73</v>
      </c>
      <c r="K10" s="2732" t="s">
        <v>579</v>
      </c>
      <c r="L10" s="2778" t="s">
        <v>134</v>
      </c>
      <c r="M10" s="2727" t="str">
        <f>'Team Hamlet 70'!O10</f>
        <v xml:space="preserve">عمران کے گھر سے ۔ عبدالستار والی کریانہ گلی ۔ سلیم کاڈیرہ والی گلی ۔ مین روڑ والے گھر ۔ اقبال  ٹاؤن فیز ٹو ۔ عرفان والی گلی ۔ منیر والی گلی ۔ خالد محمود والی گلی ۔ انصر عباس والی گلی ، شیر زبیرمسجد بہار مدینہ  کے گھر تک           </v>
      </c>
      <c r="N10" s="2727"/>
      <c r="O10" s="2727"/>
      <c r="P10" s="2727"/>
      <c r="Q10" s="2727"/>
      <c r="R10" s="2727"/>
      <c r="S10" s="2727"/>
      <c r="T10" s="2727"/>
      <c r="U10" s="2727"/>
      <c r="V10" s="2727"/>
      <c r="W10" s="2727"/>
      <c r="X10" s="2772" t="s">
        <v>924</v>
      </c>
      <c r="Y10" s="2759" t="s">
        <v>30</v>
      </c>
      <c r="Z10" s="2771" t="s">
        <v>1360</v>
      </c>
      <c r="AA10" s="2771"/>
      <c r="AB10" s="2806"/>
    </row>
    <row r="11" spans="1:28" s="673" customFormat="1" ht="54.75" customHeight="1">
      <c r="A11" s="2724"/>
      <c r="B11" s="2725"/>
      <c r="C11" s="2722"/>
      <c r="D11" s="2725"/>
      <c r="E11" s="2725"/>
      <c r="F11" s="2725"/>
      <c r="G11" s="2751"/>
      <c r="H11" s="2751"/>
      <c r="I11" s="2763"/>
      <c r="J11" s="2765"/>
      <c r="K11" s="2732"/>
      <c r="L11" s="2778"/>
      <c r="M11" s="2727"/>
      <c r="N11" s="2727"/>
      <c r="O11" s="2727"/>
      <c r="P11" s="2727"/>
      <c r="Q11" s="2727"/>
      <c r="R11" s="2727"/>
      <c r="S11" s="2727"/>
      <c r="T11" s="2727"/>
      <c r="U11" s="2727"/>
      <c r="V11" s="2727"/>
      <c r="W11" s="2727"/>
      <c r="X11" s="2728"/>
      <c r="Y11" s="2759"/>
      <c r="Z11" s="2753" t="s">
        <v>34</v>
      </c>
      <c r="AA11" s="2756" t="s">
        <v>1361</v>
      </c>
      <c r="AB11" s="2806"/>
    </row>
    <row r="12" spans="1:28" s="673" customFormat="1" ht="53.25" customHeight="1" thickBot="1">
      <c r="A12" s="2724"/>
      <c r="B12" s="2725"/>
      <c r="C12" s="2722"/>
      <c r="D12" s="2725"/>
      <c r="E12" s="2725"/>
      <c r="F12" s="2725"/>
      <c r="G12" s="2751"/>
      <c r="H12" s="2751"/>
      <c r="I12" s="2764"/>
      <c r="J12" s="2765"/>
      <c r="K12" s="2732"/>
      <c r="L12" s="2778"/>
      <c r="M12" s="2780" t="s">
        <v>1362</v>
      </c>
      <c r="N12" s="2780"/>
      <c r="O12" s="2731" t="s">
        <v>478</v>
      </c>
      <c r="P12" s="2731"/>
      <c r="Q12" s="2731"/>
      <c r="R12" s="2731"/>
      <c r="S12" s="2781" t="s">
        <v>1984</v>
      </c>
      <c r="T12" s="2781"/>
      <c r="U12" s="2781"/>
      <c r="V12" s="2731" t="s">
        <v>480</v>
      </c>
      <c r="W12" s="2731"/>
      <c r="X12" s="2728"/>
      <c r="Y12" s="2759"/>
      <c r="Z12" s="2754"/>
      <c r="AA12" s="2757"/>
      <c r="AB12" s="2806"/>
    </row>
    <row r="13" spans="1:28" s="673" customFormat="1" ht="51.75" customHeight="1">
      <c r="A13" s="2723" t="s">
        <v>1983</v>
      </c>
      <c r="B13" s="2725">
        <v>2</v>
      </c>
      <c r="C13" s="2721">
        <f>D13</f>
        <v>66</v>
      </c>
      <c r="D13" s="2726">
        <v>66</v>
      </c>
      <c r="E13" s="2726"/>
      <c r="F13" s="2725">
        <v>47</v>
      </c>
      <c r="G13" s="2751">
        <v>9</v>
      </c>
      <c r="H13" s="2751"/>
      <c r="I13" s="2808" t="s">
        <v>1368</v>
      </c>
      <c r="J13" s="2765">
        <f>'Team Hamlet 70'!D46</f>
        <v>66</v>
      </c>
      <c r="K13" s="2765" t="s">
        <v>1363</v>
      </c>
      <c r="L13" s="2778" t="s">
        <v>134</v>
      </c>
      <c r="M13" s="2727" t="str">
        <f>'Team Hamlet 70'!O28</f>
        <v xml:space="preserve">کاشف کے گھر سے ۔کباڑیہ والی گلی ۔ جواۓ لینڈ والی گلی ۔ الفلاح شاہین سٹی ۔ وحید والی گلی ۔ ارشد والی گلی ۔ خورشید والے گھر ۔مین روڑ  گورئمنٹ گرلز پرائمری سکول والی گلی  ۔ اکبر والی گلی جھوپڑیاں ۔ الہی بخش والی جھونپڑی ۔            </v>
      </c>
      <c r="N13" s="2727"/>
      <c r="O13" s="2727"/>
      <c r="P13" s="2727"/>
      <c r="Q13" s="2727"/>
      <c r="R13" s="2727"/>
      <c r="S13" s="2727"/>
      <c r="T13" s="2727"/>
      <c r="U13" s="2727"/>
      <c r="V13" s="2727"/>
      <c r="W13" s="2727"/>
      <c r="X13" s="2728" t="s">
        <v>933</v>
      </c>
      <c r="Y13" s="2759" t="s">
        <v>31</v>
      </c>
      <c r="Z13" s="2755"/>
      <c r="AA13" s="2758"/>
      <c r="AB13" s="2806"/>
    </row>
    <row r="14" spans="1:28" s="673" customFormat="1" ht="48" customHeight="1">
      <c r="A14" s="2724"/>
      <c r="B14" s="2725"/>
      <c r="C14" s="2722"/>
      <c r="D14" s="2725"/>
      <c r="E14" s="2725"/>
      <c r="F14" s="2725"/>
      <c r="G14" s="2751"/>
      <c r="H14" s="2751"/>
      <c r="I14" s="2809"/>
      <c r="J14" s="2765"/>
      <c r="K14" s="2765"/>
      <c r="L14" s="2778"/>
      <c r="M14" s="2727"/>
      <c r="N14" s="2727"/>
      <c r="O14" s="2727"/>
      <c r="P14" s="2727"/>
      <c r="Q14" s="2727"/>
      <c r="R14" s="2727"/>
      <c r="S14" s="2727"/>
      <c r="T14" s="2727"/>
      <c r="U14" s="2727"/>
      <c r="V14" s="2727"/>
      <c r="W14" s="2727"/>
      <c r="X14" s="2728"/>
      <c r="Y14" s="2759"/>
      <c r="Z14" s="2761" t="s">
        <v>1364</v>
      </c>
      <c r="AA14" s="2761"/>
      <c r="AB14" s="2807"/>
    </row>
    <row r="15" spans="1:28" s="673" customFormat="1" ht="48.75" customHeight="1" thickBot="1">
      <c r="A15" s="2724"/>
      <c r="B15" s="2750"/>
      <c r="C15" s="2722"/>
      <c r="D15" s="2725"/>
      <c r="E15" s="2725"/>
      <c r="F15" s="2750"/>
      <c r="G15" s="2752"/>
      <c r="H15" s="2752"/>
      <c r="I15" s="2810"/>
      <c r="J15" s="2730"/>
      <c r="K15" s="2730"/>
      <c r="L15" s="2811"/>
      <c r="M15" s="2730" t="s">
        <v>1985</v>
      </c>
      <c r="N15" s="2730"/>
      <c r="O15" s="2731" t="s">
        <v>478</v>
      </c>
      <c r="P15" s="2731"/>
      <c r="Q15" s="2731"/>
      <c r="R15" s="2731"/>
      <c r="S15" s="2732" t="s">
        <v>1365</v>
      </c>
      <c r="T15" s="2732"/>
      <c r="U15" s="2732"/>
      <c r="V15" s="2731" t="s">
        <v>480</v>
      </c>
      <c r="W15" s="2731"/>
      <c r="X15" s="2729"/>
      <c r="Y15" s="2760"/>
      <c r="Z15" s="2744" t="s">
        <v>1209</v>
      </c>
      <c r="AA15" s="2745"/>
      <c r="AB15" s="2746"/>
    </row>
    <row r="16" spans="1:28" s="673" customFormat="1" ht="36.75" customHeight="1" thickBot="1">
      <c r="A16" s="676">
        <v>104</v>
      </c>
      <c r="B16" s="677">
        <f>SUM(B7:B15)</f>
        <v>5</v>
      </c>
      <c r="C16" s="678">
        <f>SUM(C7:C15)</f>
        <v>199</v>
      </c>
      <c r="D16" s="2739">
        <f>SUM(D7:D15)</f>
        <v>199</v>
      </c>
      <c r="E16" s="2739"/>
      <c r="F16" s="677">
        <f>SUM(F7:F15)</f>
        <v>163</v>
      </c>
      <c r="G16" s="2740">
        <f>SUM(G7:H15)</f>
        <v>26</v>
      </c>
      <c r="H16" s="2740"/>
      <c r="I16" s="679">
        <v>10</v>
      </c>
      <c r="J16" s="680">
        <f>SUM(J7:J15)</f>
        <v>209</v>
      </c>
      <c r="K16" s="2741" t="s">
        <v>1225</v>
      </c>
      <c r="L16" s="2742"/>
      <c r="M16" s="681" t="s">
        <v>1238</v>
      </c>
      <c r="N16" s="2743" t="s">
        <v>78</v>
      </c>
      <c r="O16" s="2743"/>
      <c r="P16" s="2743">
        <v>15</v>
      </c>
      <c r="Q16" s="2743"/>
      <c r="R16" s="2743" t="s">
        <v>77</v>
      </c>
      <c r="S16" s="2743"/>
      <c r="T16" s="2743"/>
      <c r="U16" s="681">
        <v>12</v>
      </c>
      <c r="V16" s="681" t="s">
        <v>76</v>
      </c>
      <c r="W16" s="681">
        <v>1</v>
      </c>
      <c r="X16" s="681" t="s">
        <v>75</v>
      </c>
      <c r="Y16" s="681"/>
      <c r="Z16" s="2747"/>
      <c r="AA16" s="2748"/>
      <c r="AB16" s="2749"/>
    </row>
    <row r="17" spans="1:34" s="682" customFormat="1" ht="45.95" customHeight="1">
      <c r="A17" s="2706" t="s">
        <v>695</v>
      </c>
      <c r="B17" s="2707"/>
      <c r="C17" s="2707"/>
      <c r="D17" s="2708" t="s">
        <v>696</v>
      </c>
      <c r="E17" s="2707"/>
      <c r="F17" s="2707"/>
      <c r="G17" s="2707"/>
      <c r="H17" s="2707"/>
      <c r="I17" s="2707"/>
      <c r="J17" s="2707"/>
      <c r="K17" s="2707"/>
      <c r="L17" s="2709" t="s">
        <v>697</v>
      </c>
      <c r="M17" s="2710"/>
      <c r="N17" s="2710"/>
      <c r="O17" s="2710"/>
      <c r="P17" s="2710"/>
      <c r="Q17" s="2710"/>
      <c r="R17" s="2710"/>
      <c r="S17" s="2710"/>
      <c r="T17" s="2710"/>
      <c r="U17" s="2711"/>
      <c r="V17" s="2709" t="s">
        <v>698</v>
      </c>
      <c r="W17" s="2710"/>
      <c r="X17" s="2710"/>
      <c r="Y17" s="2710"/>
      <c r="Z17" s="2710"/>
      <c r="AA17" s="2710"/>
      <c r="AB17" s="2733"/>
      <c r="AC17" s="669"/>
    </row>
    <row r="18" spans="1:34" s="682" customFormat="1" ht="99" customHeight="1" thickBot="1">
      <c r="A18" s="2734" t="s">
        <v>42</v>
      </c>
      <c r="B18" s="2735"/>
      <c r="C18" s="2735"/>
      <c r="D18" s="2735"/>
      <c r="E18" s="2735"/>
      <c r="F18" s="2735"/>
      <c r="G18" s="2735"/>
      <c r="H18" s="2735"/>
      <c r="I18" s="2735"/>
      <c r="J18" s="2735"/>
      <c r="K18" s="2735"/>
      <c r="L18" s="2736" t="s">
        <v>1037</v>
      </c>
      <c r="M18" s="2737"/>
      <c r="N18" s="2737"/>
      <c r="O18" s="2737"/>
      <c r="P18" s="2737"/>
      <c r="Q18" s="2737"/>
      <c r="R18" s="2737"/>
      <c r="S18" s="2737"/>
      <c r="T18" s="2737"/>
      <c r="U18" s="2737"/>
      <c r="V18" s="2737"/>
      <c r="W18" s="2737"/>
      <c r="X18" s="2737"/>
      <c r="Y18" s="2737"/>
      <c r="Z18" s="2737"/>
      <c r="AA18" s="2737"/>
      <c r="AB18" s="2738"/>
      <c r="AC18" s="671"/>
    </row>
    <row r="19" spans="1:34" s="673" customFormat="1" ht="24.4" customHeight="1">
      <c r="A19" s="2812" t="s">
        <v>1367</v>
      </c>
      <c r="B19" s="2812"/>
      <c r="C19" s="2812"/>
      <c r="D19" s="2812"/>
      <c r="E19" s="2812"/>
      <c r="F19" s="2812"/>
      <c r="G19" s="2812"/>
      <c r="H19" s="2813"/>
      <c r="I19" s="2814" t="s">
        <v>33</v>
      </c>
      <c r="J19" s="2814"/>
      <c r="K19" s="2814"/>
      <c r="L19" s="2814"/>
      <c r="M19" s="2814"/>
      <c r="N19" s="2814"/>
      <c r="O19" s="2815"/>
      <c r="P19" s="2816" t="s">
        <v>1366</v>
      </c>
      <c r="Q19" s="2816"/>
      <c r="R19" s="2816"/>
      <c r="S19" s="2816"/>
      <c r="T19" s="2816"/>
      <c r="U19" s="2816"/>
      <c r="V19" s="2816"/>
      <c r="W19" s="2817"/>
      <c r="X19" s="2818" t="s">
        <v>56</v>
      </c>
      <c r="Y19" s="2819"/>
      <c r="Z19" s="2819"/>
      <c r="AA19" s="2819"/>
      <c r="AB19" s="2820"/>
    </row>
    <row r="20" spans="1:34" s="673" customFormat="1" ht="45.95" customHeight="1" thickBot="1">
      <c r="A20" s="2812"/>
      <c r="B20" s="2812"/>
      <c r="C20" s="2812"/>
      <c r="D20" s="2812"/>
      <c r="E20" s="2812"/>
      <c r="F20" s="2812"/>
      <c r="G20" s="2812"/>
      <c r="H20" s="2813"/>
      <c r="I20" s="2814"/>
      <c r="J20" s="2814"/>
      <c r="K20" s="2814"/>
      <c r="L20" s="2814"/>
      <c r="M20" s="2814"/>
      <c r="N20" s="2814"/>
      <c r="O20" s="2815"/>
      <c r="P20" s="2816"/>
      <c r="Q20" s="2816"/>
      <c r="R20" s="2816"/>
      <c r="S20" s="2816"/>
      <c r="T20" s="2816"/>
      <c r="U20" s="2816"/>
      <c r="V20" s="2816"/>
      <c r="W20" s="2817"/>
      <c r="X20" s="2821"/>
      <c r="Y20" s="2822"/>
      <c r="Z20" s="2822"/>
      <c r="AA20" s="2822"/>
      <c r="AB20" s="2823"/>
    </row>
    <row r="21" spans="1:34" ht="12" customHeight="1">
      <c r="A21" s="2824" t="s">
        <v>333</v>
      </c>
      <c r="B21" s="2301" t="s">
        <v>39</v>
      </c>
      <c r="C21" s="2386" t="s">
        <v>53</v>
      </c>
      <c r="D21" s="2389" t="s">
        <v>60</v>
      </c>
      <c r="E21" s="1997"/>
      <c r="F21" s="1997"/>
      <c r="G21" s="1997"/>
      <c r="H21" s="1997"/>
      <c r="I21" s="2390"/>
      <c r="J21" s="2393" t="s">
        <v>41</v>
      </c>
      <c r="K21" s="2593" t="s">
        <v>149</v>
      </c>
      <c r="L21" s="2413" t="s">
        <v>27</v>
      </c>
      <c r="M21" s="1996" t="s">
        <v>71</v>
      </c>
      <c r="N21" s="1997"/>
      <c r="O21" s="1997"/>
      <c r="P21" s="1997"/>
      <c r="Q21" s="1997"/>
      <c r="R21" s="1997"/>
      <c r="S21" s="1997"/>
      <c r="T21" s="1997"/>
      <c r="U21" s="1997"/>
      <c r="V21" s="1997"/>
      <c r="W21" s="1998"/>
      <c r="X21" s="2396" t="s">
        <v>303</v>
      </c>
      <c r="Y21" s="2396" t="s">
        <v>35</v>
      </c>
      <c r="Z21" s="2596" t="s">
        <v>51</v>
      </c>
      <c r="AA21" s="2301" t="s">
        <v>50</v>
      </c>
      <c r="AB21" s="2386" t="s">
        <v>24</v>
      </c>
    </row>
    <row r="22" spans="1:34" s="615" customFormat="1" ht="13.5" customHeight="1">
      <c r="A22" s="2825"/>
      <c r="B22" s="2302"/>
      <c r="C22" s="2387"/>
      <c r="D22" s="2391"/>
      <c r="E22" s="2000"/>
      <c r="F22" s="2000"/>
      <c r="G22" s="2000"/>
      <c r="H22" s="2000"/>
      <c r="I22" s="2392"/>
      <c r="J22" s="2394"/>
      <c r="K22" s="2594"/>
      <c r="L22" s="2414"/>
      <c r="M22" s="1999"/>
      <c r="N22" s="2000"/>
      <c r="O22" s="2000"/>
      <c r="P22" s="2000"/>
      <c r="Q22" s="2000"/>
      <c r="R22" s="2000"/>
      <c r="S22" s="2000"/>
      <c r="T22" s="2000"/>
      <c r="U22" s="2000"/>
      <c r="V22" s="2000"/>
      <c r="W22" s="2001"/>
      <c r="X22" s="2397"/>
      <c r="Y22" s="2397"/>
      <c r="Z22" s="2597"/>
      <c r="AA22" s="2302"/>
      <c r="AB22" s="2387"/>
    </row>
    <row r="23" spans="1:34" s="615" customFormat="1" ht="23.25" customHeight="1">
      <c r="A23" s="2825"/>
      <c r="B23" s="2302"/>
      <c r="C23" s="2387"/>
      <c r="D23" s="2399" t="s">
        <v>26</v>
      </c>
      <c r="E23" s="2400"/>
      <c r="F23" s="2403" t="s">
        <v>112</v>
      </c>
      <c r="G23" s="2404"/>
      <c r="H23" s="2864"/>
      <c r="I23" s="2865" t="s">
        <v>1284</v>
      </c>
      <c r="J23" s="2394"/>
      <c r="K23" s="2594"/>
      <c r="L23" s="2414"/>
      <c r="M23" s="2339" t="s">
        <v>305</v>
      </c>
      <c r="N23" s="2410"/>
      <c r="O23" s="2410"/>
      <c r="P23" s="2410"/>
      <c r="Q23" s="2410"/>
      <c r="R23" s="2410"/>
      <c r="S23" s="2410"/>
      <c r="T23" s="2410"/>
      <c r="U23" s="2410"/>
      <c r="V23" s="2410"/>
      <c r="W23" s="1976"/>
      <c r="X23" s="2397"/>
      <c r="Y23" s="2397"/>
      <c r="Z23" s="2597"/>
      <c r="AA23" s="2302"/>
      <c r="AB23" s="2387"/>
    </row>
    <row r="24" spans="1:34" s="615" customFormat="1" ht="43.5" customHeight="1" thickBot="1">
      <c r="A24" s="2826"/>
      <c r="B24" s="2303"/>
      <c r="C24" s="2388"/>
      <c r="D24" s="2401"/>
      <c r="E24" s="2402"/>
      <c r="F24" s="568" t="s">
        <v>117</v>
      </c>
      <c r="G24" s="1967" t="s">
        <v>116</v>
      </c>
      <c r="H24" s="1969"/>
      <c r="I24" s="2303"/>
      <c r="J24" s="2395"/>
      <c r="K24" s="2595"/>
      <c r="L24" s="2415"/>
      <c r="M24" s="2288"/>
      <c r="N24" s="2411"/>
      <c r="O24" s="2411"/>
      <c r="P24" s="2411"/>
      <c r="Q24" s="2411"/>
      <c r="R24" s="2411"/>
      <c r="S24" s="2411"/>
      <c r="T24" s="2411"/>
      <c r="U24" s="2411"/>
      <c r="V24" s="2411"/>
      <c r="W24" s="2289"/>
      <c r="X24" s="2398"/>
      <c r="Y24" s="2398"/>
      <c r="Z24" s="2598"/>
      <c r="AA24" s="2303"/>
      <c r="AB24" s="2388"/>
    </row>
    <row r="25" spans="1:34" ht="60" customHeight="1">
      <c r="A25" s="2911" t="s">
        <v>1285</v>
      </c>
      <c r="B25" s="2374">
        <v>2</v>
      </c>
      <c r="C25" s="2721">
        <f>D25</f>
        <v>66</v>
      </c>
      <c r="D25" s="2375">
        <v>66</v>
      </c>
      <c r="E25" s="2376"/>
      <c r="F25" s="2374">
        <v>54</v>
      </c>
      <c r="G25" s="1996">
        <v>12</v>
      </c>
      <c r="H25" s="1998"/>
      <c r="I25" s="2007">
        <v>0</v>
      </c>
      <c r="J25" s="1995">
        <v>65</v>
      </c>
      <c r="K25" s="2038" t="s">
        <v>1286</v>
      </c>
      <c r="L25" s="2301" t="s">
        <v>134</v>
      </c>
      <c r="M25" s="1983" t="str">
        <f>'Team Hamlet 71'!O7</f>
        <v xml:space="preserve">. عدنان  کے گھر  والی گلی  .عدنان سٹی ۔جامع مسجد سبحان ۔  کچی ابادی  ایم ندیم والی گلی  . علمگیر  پٹھان والی گلی  ۔ناصر  کے گھروالی گلی              </v>
      </c>
      <c r="N25" s="1984"/>
      <c r="O25" s="1984"/>
      <c r="P25" s="1984"/>
      <c r="Q25" s="1984"/>
      <c r="R25" s="1984"/>
      <c r="S25" s="1984"/>
      <c r="T25" s="1984"/>
      <c r="U25" s="1984"/>
      <c r="V25" s="1984"/>
      <c r="W25" s="1985"/>
      <c r="X25" s="2903" t="s">
        <v>924</v>
      </c>
      <c r="Y25" s="2851" t="s">
        <v>28</v>
      </c>
      <c r="Z25" s="2853" t="s">
        <v>34</v>
      </c>
      <c r="AA25" s="2905" t="s">
        <v>1287</v>
      </c>
      <c r="AB25" s="2012">
        <v>71</v>
      </c>
    </row>
    <row r="26" spans="1:34" ht="19.5" customHeight="1">
      <c r="A26" s="1971"/>
      <c r="B26" s="2349"/>
      <c r="C26" s="2722"/>
      <c r="D26" s="1977"/>
      <c r="E26" s="1978"/>
      <c r="F26" s="2349"/>
      <c r="G26" s="2355"/>
      <c r="H26" s="2356"/>
      <c r="I26" s="2008"/>
      <c r="J26" s="1924"/>
      <c r="K26" s="2039"/>
      <c r="L26" s="2302"/>
      <c r="M26" s="1986"/>
      <c r="N26" s="1987"/>
      <c r="O26" s="1987"/>
      <c r="P26" s="1987"/>
      <c r="Q26" s="1987"/>
      <c r="R26" s="1987"/>
      <c r="S26" s="1987"/>
      <c r="T26" s="1987"/>
      <c r="U26" s="1987"/>
      <c r="V26" s="1987"/>
      <c r="W26" s="1988"/>
      <c r="X26" s="2529"/>
      <c r="Y26" s="2842"/>
      <c r="Z26" s="2606"/>
      <c r="AA26" s="2906"/>
      <c r="AB26" s="2013"/>
    </row>
    <row r="27" spans="1:34" ht="53.25" customHeight="1" thickBot="1">
      <c r="A27" s="2912"/>
      <c r="B27" s="2373"/>
      <c r="C27" s="2722"/>
      <c r="D27" s="2288"/>
      <c r="E27" s="2289"/>
      <c r="F27" s="2373"/>
      <c r="G27" s="1999"/>
      <c r="H27" s="2001"/>
      <c r="I27" s="2910"/>
      <c r="J27" s="1982"/>
      <c r="K27" s="2094"/>
      <c r="L27" s="2902"/>
      <c r="M27" s="2854" t="s">
        <v>1288</v>
      </c>
      <c r="N27" s="2855"/>
      <c r="O27" s="1950" t="s">
        <v>478</v>
      </c>
      <c r="P27" s="1951"/>
      <c r="Q27" s="1951"/>
      <c r="R27" s="1952"/>
      <c r="S27" s="2854" t="s">
        <v>1289</v>
      </c>
      <c r="T27" s="2856"/>
      <c r="U27" s="2855"/>
      <c r="V27" s="1950" t="s">
        <v>480</v>
      </c>
      <c r="W27" s="1952"/>
      <c r="X27" s="2530"/>
      <c r="Y27" s="2852"/>
      <c r="Z27" s="2607"/>
      <c r="AA27" s="2907"/>
      <c r="AB27" s="2013"/>
    </row>
    <row r="28" spans="1:34" ht="60" customHeight="1" thickBot="1">
      <c r="A28" s="2273">
        <v>0</v>
      </c>
      <c r="B28" s="2275">
        <v>0</v>
      </c>
      <c r="C28" s="2721">
        <f>D28</f>
        <v>46</v>
      </c>
      <c r="D28" s="2375">
        <v>46</v>
      </c>
      <c r="E28" s="2376"/>
      <c r="F28" s="2275">
        <v>42</v>
      </c>
      <c r="G28" s="1975">
        <v>4</v>
      </c>
      <c r="H28" s="2354"/>
      <c r="I28" s="2374" t="s">
        <v>1290</v>
      </c>
      <c r="J28" s="1923">
        <v>74</v>
      </c>
      <c r="K28" s="2894" t="s">
        <v>1291</v>
      </c>
      <c r="L28" s="2865" t="s">
        <v>134</v>
      </c>
      <c r="M28" s="2716" t="str">
        <f>'Team Hamlet 71'!O10</f>
        <v xml:space="preserve">حمید  کے گھر سے ۔کچی ابادی  ایم اعجاز والی گلی  کلانجاں والا ۔  مدرسہ زینت القرآن -والی گلی  وارث والی گلی،  -  واسا والی گلی - ٹویا آبادی مکمل۔              </v>
      </c>
      <c r="N28" s="2717"/>
      <c r="O28" s="2717"/>
      <c r="P28" s="2717"/>
      <c r="Q28" s="2717"/>
      <c r="R28" s="2717"/>
      <c r="S28" s="2717"/>
      <c r="T28" s="2717"/>
      <c r="U28" s="2717"/>
      <c r="V28" s="2717"/>
      <c r="W28" s="2718"/>
      <c r="X28" s="2903" t="s">
        <v>924</v>
      </c>
      <c r="Y28" s="2841" t="s">
        <v>30</v>
      </c>
      <c r="Z28" s="2908" t="s">
        <v>1292</v>
      </c>
      <c r="AA28" s="2909"/>
      <c r="AB28" s="2013"/>
    </row>
    <row r="29" spans="1:34" ht="54.75" customHeight="1">
      <c r="A29" s="2347"/>
      <c r="B29" s="2349"/>
      <c r="C29" s="2722"/>
      <c r="D29" s="1977"/>
      <c r="E29" s="1978"/>
      <c r="F29" s="2349"/>
      <c r="G29" s="2355"/>
      <c r="H29" s="2356"/>
      <c r="I29" s="2349"/>
      <c r="J29" s="1924"/>
      <c r="K29" s="2895"/>
      <c r="L29" s="2302"/>
      <c r="M29" s="1986"/>
      <c r="N29" s="1987"/>
      <c r="O29" s="1987"/>
      <c r="P29" s="1987"/>
      <c r="Q29" s="1987"/>
      <c r="R29" s="1987"/>
      <c r="S29" s="1987"/>
      <c r="T29" s="1987"/>
      <c r="U29" s="1987"/>
      <c r="V29" s="1987"/>
      <c r="W29" s="1988"/>
      <c r="X29" s="2529"/>
      <c r="Y29" s="2842"/>
      <c r="Z29" s="2605" t="s">
        <v>34</v>
      </c>
      <c r="AA29" s="2859" t="s">
        <v>1293</v>
      </c>
      <c r="AB29" s="2013"/>
      <c r="AG29" s="2605" t="s">
        <v>34</v>
      </c>
      <c r="AH29" s="2897" t="s">
        <v>1294</v>
      </c>
    </row>
    <row r="30" spans="1:34" ht="53.25" customHeight="1" thickBot="1">
      <c r="A30" s="2372"/>
      <c r="B30" s="2373"/>
      <c r="C30" s="2722"/>
      <c r="D30" s="2288"/>
      <c r="E30" s="2289"/>
      <c r="F30" s="2373"/>
      <c r="G30" s="1999"/>
      <c r="H30" s="2001"/>
      <c r="I30" s="2350"/>
      <c r="J30" s="1982"/>
      <c r="K30" s="2896"/>
      <c r="L30" s="2902"/>
      <c r="M30" s="2876" t="s">
        <v>1295</v>
      </c>
      <c r="N30" s="2877"/>
      <c r="O30" s="1950" t="s">
        <v>478</v>
      </c>
      <c r="P30" s="1951"/>
      <c r="Q30" s="1951"/>
      <c r="R30" s="1952"/>
      <c r="S30" s="2876" t="s">
        <v>1296</v>
      </c>
      <c r="T30" s="2881"/>
      <c r="U30" s="2877"/>
      <c r="V30" s="1950" t="s">
        <v>480</v>
      </c>
      <c r="W30" s="1952"/>
      <c r="X30" s="2904"/>
      <c r="Y30" s="2852"/>
      <c r="Z30" s="2606"/>
      <c r="AA30" s="2860"/>
      <c r="AB30" s="2013"/>
      <c r="AG30" s="2606"/>
      <c r="AH30" s="2898"/>
    </row>
    <row r="31" spans="1:34" ht="51.75" customHeight="1">
      <c r="A31" s="2273">
        <v>0</v>
      </c>
      <c r="B31" s="2275">
        <v>0</v>
      </c>
      <c r="C31" s="2721">
        <f>D31</f>
        <v>71</v>
      </c>
      <c r="D31" s="2375">
        <v>71</v>
      </c>
      <c r="E31" s="2376"/>
      <c r="F31" s="2275">
        <v>32</v>
      </c>
      <c r="G31" s="1975">
        <v>8</v>
      </c>
      <c r="H31" s="2354"/>
      <c r="I31" s="1995" t="s">
        <v>1369</v>
      </c>
      <c r="J31" s="1923">
        <v>55</v>
      </c>
      <c r="K31" s="2894" t="s">
        <v>1297</v>
      </c>
      <c r="L31" s="2865" t="s">
        <v>134</v>
      </c>
      <c r="M31" s="2716" t="str">
        <f>'Team Hamlet 71'!O28</f>
        <v xml:space="preserve">عابدکے گھر سے-کچی آبادی ۔  ایم علیم والی گلی اعجاز والی گلی  گلیکسی سکول  و سکول والا مین روڈ مسجد طارق والی- مین روڈ ۔ کچرا فیکٹری  ظفر بھابھہ والی گلی ۔ نالج سکول۔              </v>
      </c>
      <c r="N31" s="2717"/>
      <c r="O31" s="2717"/>
      <c r="P31" s="2717"/>
      <c r="Q31" s="2717"/>
      <c r="R31" s="2717"/>
      <c r="S31" s="2717"/>
      <c r="T31" s="2717"/>
      <c r="U31" s="2717"/>
      <c r="V31" s="2717"/>
      <c r="W31" s="2718"/>
      <c r="X31" s="2528" t="s">
        <v>924</v>
      </c>
      <c r="Y31" s="2841" t="s">
        <v>31</v>
      </c>
      <c r="Z31" s="2607"/>
      <c r="AA31" s="2861"/>
      <c r="AB31" s="2013"/>
      <c r="AG31" s="2607"/>
      <c r="AH31" s="2899"/>
    </row>
    <row r="32" spans="1:34" ht="57.75" customHeight="1">
      <c r="A32" s="2347"/>
      <c r="B32" s="2349"/>
      <c r="C32" s="2722"/>
      <c r="D32" s="1977"/>
      <c r="E32" s="1978"/>
      <c r="F32" s="2349"/>
      <c r="G32" s="2355"/>
      <c r="H32" s="2356"/>
      <c r="I32" s="1924"/>
      <c r="J32" s="1924"/>
      <c r="K32" s="2895"/>
      <c r="L32" s="2302"/>
      <c r="M32" s="1986"/>
      <c r="N32" s="1987"/>
      <c r="O32" s="1987"/>
      <c r="P32" s="1987"/>
      <c r="Q32" s="1987"/>
      <c r="R32" s="1987"/>
      <c r="S32" s="1987"/>
      <c r="T32" s="1987"/>
      <c r="U32" s="1987"/>
      <c r="V32" s="1987"/>
      <c r="W32" s="1988"/>
      <c r="X32" s="2529"/>
      <c r="Y32" s="2842"/>
      <c r="Z32" s="2900" t="s">
        <v>1298</v>
      </c>
      <c r="AA32" s="2901"/>
      <c r="AB32" s="2014"/>
      <c r="AG32" s="2608" t="s">
        <v>1299</v>
      </c>
      <c r="AH32" s="2608"/>
    </row>
    <row r="33" spans="1:30" ht="48.75" customHeight="1" thickBot="1">
      <c r="A33" s="2348"/>
      <c r="B33" s="2350"/>
      <c r="C33" s="2722"/>
      <c r="D33" s="2288"/>
      <c r="E33" s="2289"/>
      <c r="F33" s="2350"/>
      <c r="G33" s="2357"/>
      <c r="H33" s="2358"/>
      <c r="I33" s="1925"/>
      <c r="J33" s="1925"/>
      <c r="K33" s="2896"/>
      <c r="L33" s="2303"/>
      <c r="M33" s="2563" t="s">
        <v>1300</v>
      </c>
      <c r="N33" s="2564"/>
      <c r="O33" s="1967" t="s">
        <v>478</v>
      </c>
      <c r="P33" s="1968"/>
      <c r="Q33" s="1968"/>
      <c r="R33" s="1969"/>
      <c r="S33" s="2891" t="s">
        <v>1301</v>
      </c>
      <c r="T33" s="2892"/>
      <c r="U33" s="2893"/>
      <c r="V33" s="1967" t="s">
        <v>1301</v>
      </c>
      <c r="W33" s="1969"/>
      <c r="X33" s="2530"/>
      <c r="Y33" s="2843"/>
      <c r="Z33" s="2554" t="s">
        <v>1209</v>
      </c>
      <c r="AA33" s="2555"/>
      <c r="AB33" s="2556"/>
    </row>
    <row r="34" spans="1:30" ht="32.25" customHeight="1" thickBot="1">
      <c r="A34" s="653">
        <v>3</v>
      </c>
      <c r="B34" s="654">
        <v>2</v>
      </c>
      <c r="C34" s="655">
        <f>SUM(C25:C33)</f>
        <v>183</v>
      </c>
      <c r="D34" s="2514">
        <f>SUM(D25:D33)</f>
        <v>183</v>
      </c>
      <c r="E34" s="2515"/>
      <c r="F34" s="654">
        <f>SUM(F25:F33)</f>
        <v>128</v>
      </c>
      <c r="G34" s="2499">
        <f>SUM(G25:H33)</f>
        <v>24</v>
      </c>
      <c r="H34" s="2500"/>
      <c r="I34" s="667">
        <v>31</v>
      </c>
      <c r="J34" s="667">
        <f>SUM(J25:J33)</f>
        <v>194</v>
      </c>
      <c r="K34" s="2704" t="s">
        <v>1225</v>
      </c>
      <c r="L34" s="2705"/>
      <c r="M34" s="668" t="s">
        <v>1238</v>
      </c>
      <c r="N34" s="2560" t="s">
        <v>78</v>
      </c>
      <c r="O34" s="2562"/>
      <c r="P34" s="2560">
        <v>15</v>
      </c>
      <c r="Q34" s="2562"/>
      <c r="R34" s="2560" t="s">
        <v>77</v>
      </c>
      <c r="S34" s="2561"/>
      <c r="T34" s="2562"/>
      <c r="U34" s="665">
        <v>13</v>
      </c>
      <c r="V34" s="642" t="s">
        <v>76</v>
      </c>
      <c r="W34" s="642">
        <v>1</v>
      </c>
      <c r="X34" s="642" t="s">
        <v>75</v>
      </c>
      <c r="Y34" s="642"/>
      <c r="Z34" s="2557"/>
      <c r="AA34" s="2558"/>
      <c r="AB34" s="2559"/>
    </row>
    <row r="35" spans="1:30" s="643" customFormat="1" ht="45.95" customHeight="1">
      <c r="A35" s="2712" t="s">
        <v>695</v>
      </c>
      <c r="B35" s="2713"/>
      <c r="C35" s="2714"/>
      <c r="D35" s="2709" t="s">
        <v>696</v>
      </c>
      <c r="E35" s="2710"/>
      <c r="F35" s="2710"/>
      <c r="G35" s="2710"/>
      <c r="H35" s="2710"/>
      <c r="I35" s="2710"/>
      <c r="J35" s="2710"/>
      <c r="K35" s="2711"/>
      <c r="L35" s="2709" t="s">
        <v>697</v>
      </c>
      <c r="M35" s="2710"/>
      <c r="N35" s="2710"/>
      <c r="O35" s="2710"/>
      <c r="P35" s="2710"/>
      <c r="Q35" s="2710"/>
      <c r="R35" s="2710"/>
      <c r="S35" s="2710"/>
      <c r="T35" s="2710"/>
      <c r="U35" s="2711"/>
      <c r="V35" s="2709" t="s">
        <v>698</v>
      </c>
      <c r="W35" s="2710"/>
      <c r="X35" s="2710"/>
      <c r="Y35" s="2710"/>
      <c r="Z35" s="2710"/>
      <c r="AA35" s="2710"/>
      <c r="AB35" s="2733"/>
      <c r="AC35" s="669"/>
    </row>
    <row r="36" spans="1:30" s="643" customFormat="1" ht="99" customHeight="1" thickBot="1">
      <c r="A36" s="2835" t="s">
        <v>42</v>
      </c>
      <c r="B36" s="2836"/>
      <c r="C36" s="2836"/>
      <c r="D36" s="2836"/>
      <c r="E36" s="2836"/>
      <c r="F36" s="2836"/>
      <c r="G36" s="2836"/>
      <c r="H36" s="2836"/>
      <c r="I36" s="2836"/>
      <c r="J36" s="2836"/>
      <c r="K36" s="2837"/>
      <c r="L36" s="670"/>
      <c r="M36" s="2838" t="s">
        <v>699</v>
      </c>
      <c r="N36" s="2839"/>
      <c r="O36" s="2839"/>
      <c r="P36" s="2839"/>
      <c r="Q36" s="2839"/>
      <c r="R36" s="2839"/>
      <c r="S36" s="2839"/>
      <c r="T36" s="2839"/>
      <c r="U36" s="2839"/>
      <c r="V36" s="2839"/>
      <c r="W36" s="2839"/>
      <c r="X36" s="2839"/>
      <c r="Y36" s="2839"/>
      <c r="Z36" s="2839"/>
      <c r="AA36" s="2839"/>
      <c r="AB36" s="2840"/>
      <c r="AC36" s="671"/>
    </row>
    <row r="37" spans="1:30" s="673" customFormat="1" ht="24.4" customHeight="1">
      <c r="A37" s="2812" t="s">
        <v>1367</v>
      </c>
      <c r="B37" s="2812"/>
      <c r="C37" s="2812"/>
      <c r="D37" s="2812"/>
      <c r="E37" s="2812"/>
      <c r="F37" s="2812"/>
      <c r="G37" s="2812"/>
      <c r="H37" s="2813"/>
      <c r="I37" s="2814" t="s">
        <v>33</v>
      </c>
      <c r="J37" s="2814"/>
      <c r="K37" s="2814"/>
      <c r="L37" s="2814"/>
      <c r="M37" s="2814"/>
      <c r="N37" s="2814"/>
      <c r="O37" s="2815"/>
      <c r="P37" s="2816" t="s">
        <v>1366</v>
      </c>
      <c r="Q37" s="2816"/>
      <c r="R37" s="2816"/>
      <c r="S37" s="2816"/>
      <c r="T37" s="2816"/>
      <c r="U37" s="2816"/>
      <c r="V37" s="2816"/>
      <c r="W37" s="2817"/>
      <c r="X37" s="2818" t="s">
        <v>56</v>
      </c>
      <c r="Y37" s="2819"/>
      <c r="Z37" s="2819"/>
      <c r="AA37" s="2819"/>
      <c r="AB37" s="2820"/>
    </row>
    <row r="38" spans="1:30" s="673" customFormat="1" ht="45.95" customHeight="1" thickBot="1">
      <c r="A38" s="2812"/>
      <c r="B38" s="2812"/>
      <c r="C38" s="2812"/>
      <c r="D38" s="2812"/>
      <c r="E38" s="2812"/>
      <c r="F38" s="2812"/>
      <c r="G38" s="2812"/>
      <c r="H38" s="2813"/>
      <c r="I38" s="2814"/>
      <c r="J38" s="2814"/>
      <c r="K38" s="2814"/>
      <c r="L38" s="2814"/>
      <c r="M38" s="2814"/>
      <c r="N38" s="2814"/>
      <c r="O38" s="2815"/>
      <c r="P38" s="2816"/>
      <c r="Q38" s="2816"/>
      <c r="R38" s="2816"/>
      <c r="S38" s="2816"/>
      <c r="T38" s="2816"/>
      <c r="U38" s="2816"/>
      <c r="V38" s="2816"/>
      <c r="W38" s="2817"/>
      <c r="X38" s="2821"/>
      <c r="Y38" s="2822"/>
      <c r="Z38" s="2822"/>
      <c r="AA38" s="2822"/>
      <c r="AB38" s="2823"/>
    </row>
    <row r="39" spans="1:30" ht="8.25" customHeight="1" thickBot="1">
      <c r="A39" s="567"/>
      <c r="B39" s="567"/>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row>
    <row r="40" spans="1:30" ht="26.45" customHeight="1">
      <c r="A40" s="2824" t="s">
        <v>333</v>
      </c>
      <c r="B40" s="2301" t="s">
        <v>39</v>
      </c>
      <c r="C40" s="2386" t="s">
        <v>53</v>
      </c>
      <c r="D40" s="2389" t="s">
        <v>60</v>
      </c>
      <c r="E40" s="1997"/>
      <c r="F40" s="1997"/>
      <c r="G40" s="1997"/>
      <c r="H40" s="1997"/>
      <c r="I40" s="2390"/>
      <c r="J40" s="2393" t="s">
        <v>41</v>
      </c>
      <c r="K40" s="2593" t="s">
        <v>149</v>
      </c>
      <c r="L40" s="2413" t="s">
        <v>27</v>
      </c>
      <c r="M40" s="1996" t="s">
        <v>71</v>
      </c>
      <c r="N40" s="1997"/>
      <c r="O40" s="1997"/>
      <c r="P40" s="1997"/>
      <c r="Q40" s="1997"/>
      <c r="R40" s="1997"/>
      <c r="S40" s="1997"/>
      <c r="T40" s="1997"/>
      <c r="U40" s="1997"/>
      <c r="V40" s="1997"/>
      <c r="W40" s="1998"/>
      <c r="X40" s="2396" t="s">
        <v>303</v>
      </c>
      <c r="Y40" s="2396" t="s">
        <v>35</v>
      </c>
      <c r="Z40" s="2596" t="s">
        <v>51</v>
      </c>
      <c r="AA40" s="2301" t="s">
        <v>50</v>
      </c>
      <c r="AB40" s="2386" t="s">
        <v>24</v>
      </c>
    </row>
    <row r="41" spans="1:30" ht="26.45" customHeight="1">
      <c r="A41" s="2825"/>
      <c r="B41" s="2302"/>
      <c r="C41" s="2387"/>
      <c r="D41" s="2391"/>
      <c r="E41" s="2000"/>
      <c r="F41" s="2000"/>
      <c r="G41" s="2000"/>
      <c r="H41" s="2000"/>
      <c r="I41" s="2392"/>
      <c r="J41" s="2394"/>
      <c r="K41" s="2594"/>
      <c r="L41" s="2414"/>
      <c r="M41" s="1999"/>
      <c r="N41" s="2000"/>
      <c r="O41" s="2000"/>
      <c r="P41" s="2000"/>
      <c r="Q41" s="2000"/>
      <c r="R41" s="2000"/>
      <c r="S41" s="2000"/>
      <c r="T41" s="2000"/>
      <c r="U41" s="2000"/>
      <c r="V41" s="2000"/>
      <c r="W41" s="2001"/>
      <c r="X41" s="2397"/>
      <c r="Y41" s="2397"/>
      <c r="Z41" s="2597"/>
      <c r="AA41" s="2302"/>
      <c r="AB41" s="2387"/>
    </row>
    <row r="42" spans="1:30" ht="26.45" customHeight="1">
      <c r="A42" s="2825"/>
      <c r="B42" s="2302"/>
      <c r="C42" s="2387"/>
      <c r="D42" s="2399" t="s">
        <v>26</v>
      </c>
      <c r="E42" s="2400"/>
      <c r="F42" s="2403" t="s">
        <v>112</v>
      </c>
      <c r="G42" s="2404"/>
      <c r="H42" s="2864"/>
      <c r="I42" s="2865" t="s">
        <v>1284</v>
      </c>
      <c r="J42" s="2394"/>
      <c r="K42" s="2594"/>
      <c r="L42" s="2414"/>
      <c r="M42" s="2339" t="s">
        <v>305</v>
      </c>
      <c r="N42" s="2410"/>
      <c r="O42" s="2410"/>
      <c r="P42" s="2410"/>
      <c r="Q42" s="2410"/>
      <c r="R42" s="2410"/>
      <c r="S42" s="2410"/>
      <c r="T42" s="2410"/>
      <c r="U42" s="2410"/>
      <c r="V42" s="2410"/>
      <c r="W42" s="1976"/>
      <c r="X42" s="2397"/>
      <c r="Y42" s="2397"/>
      <c r="Z42" s="2597"/>
      <c r="AA42" s="2302"/>
      <c r="AB42" s="2387"/>
    </row>
    <row r="43" spans="1:30" ht="39.75" customHeight="1" thickBot="1">
      <c r="A43" s="2826"/>
      <c r="B43" s="2303"/>
      <c r="C43" s="2388"/>
      <c r="D43" s="2401"/>
      <c r="E43" s="2402"/>
      <c r="F43" s="568" t="s">
        <v>117</v>
      </c>
      <c r="G43" s="1967" t="s">
        <v>116</v>
      </c>
      <c r="H43" s="1969"/>
      <c r="I43" s="2303"/>
      <c r="J43" s="2395"/>
      <c r="K43" s="2595"/>
      <c r="L43" s="2415"/>
      <c r="M43" s="2288"/>
      <c r="N43" s="2411"/>
      <c r="O43" s="2411"/>
      <c r="P43" s="2411"/>
      <c r="Q43" s="2411"/>
      <c r="R43" s="2411"/>
      <c r="S43" s="2411"/>
      <c r="T43" s="2411"/>
      <c r="U43" s="2411"/>
      <c r="V43" s="2411"/>
      <c r="W43" s="2289"/>
      <c r="X43" s="2398"/>
      <c r="Y43" s="2398"/>
      <c r="Z43" s="2598"/>
      <c r="AA43" s="2303"/>
      <c r="AB43" s="2388"/>
    </row>
    <row r="44" spans="1:30" ht="60" customHeight="1">
      <c r="A44" s="2869">
        <v>0</v>
      </c>
      <c r="B44" s="2577">
        <v>2</v>
      </c>
      <c r="C44" s="2721">
        <f>D44</f>
        <v>82</v>
      </c>
      <c r="D44" s="2478">
        <v>82</v>
      </c>
      <c r="E44" s="2479"/>
      <c r="F44" s="2577">
        <v>74</v>
      </c>
      <c r="G44" s="1926">
        <v>8</v>
      </c>
      <c r="H44" s="1928"/>
      <c r="I44" s="2568">
        <v>0</v>
      </c>
      <c r="J44" s="2857">
        <v>73</v>
      </c>
      <c r="K44" s="2845" t="s">
        <v>1302</v>
      </c>
      <c r="L44" s="2857" t="s">
        <v>134</v>
      </c>
      <c r="M44" s="2888" t="str">
        <f>'Team Hamlet 72'!O7</f>
        <v xml:space="preserve">مصطفی آباد ۔ لنک نمبر1 لنک نمبر2 لنک نمبر3 لنک نمبر4 لنک نمبر5              </v>
      </c>
      <c r="N44" s="2889"/>
      <c r="O44" s="2889"/>
      <c r="P44" s="2889"/>
      <c r="Q44" s="2889"/>
      <c r="R44" s="2889"/>
      <c r="S44" s="2889"/>
      <c r="T44" s="2889"/>
      <c r="U44" s="2889"/>
      <c r="V44" s="2889"/>
      <c r="W44" s="2890"/>
      <c r="X44" s="2845" t="s">
        <v>924</v>
      </c>
      <c r="Y44" s="2851" t="s">
        <v>28</v>
      </c>
      <c r="Z44" s="2853" t="s">
        <v>34</v>
      </c>
      <c r="AA44" s="2165" t="s">
        <v>1303</v>
      </c>
      <c r="AB44" s="2012">
        <v>72</v>
      </c>
    </row>
    <row r="45" spans="1:30" ht="19.5" customHeight="1">
      <c r="A45" s="2532"/>
      <c r="B45" s="2504"/>
      <c r="C45" s="2722"/>
      <c r="D45" s="2480"/>
      <c r="E45" s="2481"/>
      <c r="F45" s="2504"/>
      <c r="G45" s="2044"/>
      <c r="H45" s="2046"/>
      <c r="I45" s="2569"/>
      <c r="J45" s="2485"/>
      <c r="K45" s="2846"/>
      <c r="L45" s="2485"/>
      <c r="M45" s="2602"/>
      <c r="N45" s="2603"/>
      <c r="O45" s="2603"/>
      <c r="P45" s="2603"/>
      <c r="Q45" s="2603"/>
      <c r="R45" s="2603"/>
      <c r="S45" s="2603"/>
      <c r="T45" s="2603"/>
      <c r="U45" s="2603"/>
      <c r="V45" s="2603"/>
      <c r="W45" s="2604"/>
      <c r="X45" s="2846"/>
      <c r="Y45" s="2842"/>
      <c r="Z45" s="2606"/>
      <c r="AA45" s="2166"/>
      <c r="AB45" s="2013"/>
    </row>
    <row r="46" spans="1:30" ht="51" customHeight="1" thickBot="1">
      <c r="A46" s="2533"/>
      <c r="B46" s="2534"/>
      <c r="C46" s="2722"/>
      <c r="D46" s="2482"/>
      <c r="E46" s="2483"/>
      <c r="F46" s="2534"/>
      <c r="G46" s="1929"/>
      <c r="H46" s="1931"/>
      <c r="I46" s="2719"/>
      <c r="J46" s="2523"/>
      <c r="K46" s="2887"/>
      <c r="L46" s="2523"/>
      <c r="M46" s="2854" t="s">
        <v>1304</v>
      </c>
      <c r="N46" s="2855"/>
      <c r="O46" s="1950" t="s">
        <v>478</v>
      </c>
      <c r="P46" s="1951"/>
      <c r="Q46" s="1951"/>
      <c r="R46" s="1952"/>
      <c r="S46" s="2854" t="s">
        <v>579</v>
      </c>
      <c r="T46" s="2856"/>
      <c r="U46" s="2855"/>
      <c r="V46" s="1950" t="s">
        <v>480</v>
      </c>
      <c r="W46" s="1952"/>
      <c r="X46" s="2847"/>
      <c r="Y46" s="2852"/>
      <c r="Z46" s="2607"/>
      <c r="AA46" s="2167"/>
      <c r="AB46" s="2013"/>
      <c r="AD46" s="566">
        <f>15+69</f>
        <v>84</v>
      </c>
    </row>
    <row r="47" spans="1:30" ht="60" customHeight="1" thickBot="1">
      <c r="A47" s="2531">
        <v>0</v>
      </c>
      <c r="B47" s="2503">
        <v>0</v>
      </c>
      <c r="C47" s="2721">
        <f>D47</f>
        <v>78</v>
      </c>
      <c r="D47" s="2478">
        <v>78</v>
      </c>
      <c r="E47" s="2479"/>
      <c r="F47" s="2503">
        <v>65</v>
      </c>
      <c r="G47" s="2510">
        <v>13</v>
      </c>
      <c r="H47" s="2511"/>
      <c r="I47" s="2577">
        <v>0</v>
      </c>
      <c r="J47" s="2884">
        <v>73</v>
      </c>
      <c r="K47" s="2484" t="s">
        <v>1305</v>
      </c>
      <c r="L47" s="2484" t="s">
        <v>134</v>
      </c>
      <c r="M47" s="2599" t="str">
        <f>'Team Hamlet 72'!O10</f>
        <v xml:space="preserve"> مصطفی آباد ۔ اشرف گھبل والی گلی  سجاد کھوکھر  والی گلی ۔ ادریس  والی گلی ۔ دوکانیں  والی گلی  پٹرول پمپ  والی گلی               </v>
      </c>
      <c r="N47" s="2600"/>
      <c r="O47" s="2600"/>
      <c r="P47" s="2600"/>
      <c r="Q47" s="2600"/>
      <c r="R47" s="2600"/>
      <c r="S47" s="2600"/>
      <c r="T47" s="2600"/>
      <c r="U47" s="2600"/>
      <c r="V47" s="2600"/>
      <c r="W47" s="2601"/>
      <c r="X47" s="2845" t="s">
        <v>924</v>
      </c>
      <c r="Y47" s="2841" t="s">
        <v>30</v>
      </c>
      <c r="Z47" s="2882" t="s">
        <v>1306</v>
      </c>
      <c r="AA47" s="2883"/>
      <c r="AB47" s="2013"/>
    </row>
    <row r="48" spans="1:30" ht="51.75" customHeight="1">
      <c r="A48" s="2532"/>
      <c r="B48" s="2504"/>
      <c r="C48" s="2722"/>
      <c r="D48" s="2480"/>
      <c r="E48" s="2481"/>
      <c r="F48" s="2504"/>
      <c r="G48" s="2044"/>
      <c r="H48" s="2046"/>
      <c r="I48" s="2504"/>
      <c r="J48" s="2885"/>
      <c r="K48" s="2485"/>
      <c r="L48" s="2485"/>
      <c r="M48" s="2602"/>
      <c r="N48" s="2603"/>
      <c r="O48" s="2603"/>
      <c r="P48" s="2603"/>
      <c r="Q48" s="2603"/>
      <c r="R48" s="2603"/>
      <c r="S48" s="2603"/>
      <c r="T48" s="2603"/>
      <c r="U48" s="2603"/>
      <c r="V48" s="2603"/>
      <c r="W48" s="2604"/>
      <c r="X48" s="2846"/>
      <c r="Y48" s="2842"/>
      <c r="Z48" s="2605" t="s">
        <v>34</v>
      </c>
      <c r="AA48" s="2165" t="s">
        <v>1307</v>
      </c>
      <c r="AB48" s="2013"/>
    </row>
    <row r="49" spans="1:33" ht="48" customHeight="1" thickBot="1">
      <c r="A49" s="2533"/>
      <c r="B49" s="2534"/>
      <c r="C49" s="2722"/>
      <c r="D49" s="2482"/>
      <c r="E49" s="2483"/>
      <c r="F49" s="2534"/>
      <c r="G49" s="1929"/>
      <c r="H49" s="1931"/>
      <c r="I49" s="2505"/>
      <c r="J49" s="2886"/>
      <c r="K49" s="2523"/>
      <c r="L49" s="2523"/>
      <c r="M49" s="2854" t="s">
        <v>1308</v>
      </c>
      <c r="N49" s="2855"/>
      <c r="O49" s="1950" t="s">
        <v>478</v>
      </c>
      <c r="P49" s="1951"/>
      <c r="Q49" s="1951"/>
      <c r="R49" s="1952"/>
      <c r="S49" s="2854" t="s">
        <v>1309</v>
      </c>
      <c r="T49" s="2856"/>
      <c r="U49" s="2855"/>
      <c r="V49" s="1950" t="s">
        <v>480</v>
      </c>
      <c r="W49" s="1952"/>
      <c r="X49" s="2847"/>
      <c r="Y49" s="2852"/>
      <c r="Z49" s="2606"/>
      <c r="AA49" s="2166"/>
      <c r="AB49" s="2013"/>
    </row>
    <row r="50" spans="1:33" ht="60" customHeight="1">
      <c r="A50" s="2531">
        <v>0</v>
      </c>
      <c r="B50" s="2503">
        <v>6</v>
      </c>
      <c r="C50" s="2721">
        <f>D50</f>
        <v>82</v>
      </c>
      <c r="D50" s="2478">
        <v>82</v>
      </c>
      <c r="E50" s="2479"/>
      <c r="F50" s="2503">
        <v>65</v>
      </c>
      <c r="G50" s="2510">
        <v>14</v>
      </c>
      <c r="H50" s="2511"/>
      <c r="I50" s="2568" t="s">
        <v>1370</v>
      </c>
      <c r="J50" s="2484">
        <v>68</v>
      </c>
      <c r="K50" s="2484" t="s">
        <v>185</v>
      </c>
      <c r="L50" s="2484" t="s">
        <v>134</v>
      </c>
      <c r="M50" s="2599" t="str">
        <f>'Team Hamlet 72'!O28</f>
        <v xml:space="preserve">پٹرول پمپ  والی گلی ۔ چوہدری رفیق والی  گلی ۔ جامع مسجد اللہ والی ۔مسجد گلی ۔ لنک نمبر 4  اختر کھوکر  والی گلی ۔ مسجد  بہاد مدینہ  مین روڑ پائپ فیکٹری ۔ پٹرول  پمپ والی گلی ۔             </v>
      </c>
      <c r="N50" s="2600"/>
      <c r="O50" s="2600"/>
      <c r="P50" s="2600"/>
      <c r="Q50" s="2600"/>
      <c r="R50" s="2600"/>
      <c r="S50" s="2600"/>
      <c r="T50" s="2600"/>
      <c r="U50" s="2600"/>
      <c r="V50" s="2600"/>
      <c r="W50" s="2601"/>
      <c r="X50" s="2845" t="s">
        <v>924</v>
      </c>
      <c r="Y50" s="2841" t="s">
        <v>31</v>
      </c>
      <c r="Z50" s="2607"/>
      <c r="AA50" s="2167"/>
      <c r="AB50" s="2013"/>
    </row>
    <row r="51" spans="1:33" ht="49.5" customHeight="1">
      <c r="A51" s="2532"/>
      <c r="B51" s="2504"/>
      <c r="C51" s="2722"/>
      <c r="D51" s="2480"/>
      <c r="E51" s="2481"/>
      <c r="F51" s="2504"/>
      <c r="G51" s="2044"/>
      <c r="H51" s="2046"/>
      <c r="I51" s="2569"/>
      <c r="J51" s="2485"/>
      <c r="K51" s="2485"/>
      <c r="L51" s="2485"/>
      <c r="M51" s="2602"/>
      <c r="N51" s="2603"/>
      <c r="O51" s="2603"/>
      <c r="P51" s="2603"/>
      <c r="Q51" s="2603"/>
      <c r="R51" s="2603"/>
      <c r="S51" s="2603"/>
      <c r="T51" s="2603"/>
      <c r="U51" s="2603"/>
      <c r="V51" s="2603"/>
      <c r="W51" s="2604"/>
      <c r="X51" s="2846"/>
      <c r="Y51" s="2842"/>
      <c r="Z51" s="2871" t="s">
        <v>1310</v>
      </c>
      <c r="AA51" s="2872"/>
      <c r="AB51" s="2014"/>
    </row>
    <row r="52" spans="1:33" ht="50.25" customHeight="1" thickBot="1">
      <c r="A52" s="2834"/>
      <c r="B52" s="2505"/>
      <c r="C52" s="2722"/>
      <c r="D52" s="2482"/>
      <c r="E52" s="2483"/>
      <c r="F52" s="2505"/>
      <c r="G52" s="2512"/>
      <c r="H52" s="2513"/>
      <c r="I52" s="2719"/>
      <c r="J52" s="2486"/>
      <c r="K52" s="2486"/>
      <c r="L52" s="2486"/>
      <c r="M52" s="2848" t="s">
        <v>1311</v>
      </c>
      <c r="N52" s="2849"/>
      <c r="O52" s="1967" t="s">
        <v>478</v>
      </c>
      <c r="P52" s="1968"/>
      <c r="Q52" s="1968"/>
      <c r="R52" s="1969"/>
      <c r="S52" s="2848" t="s">
        <v>1312</v>
      </c>
      <c r="T52" s="2850"/>
      <c r="U52" s="2849"/>
      <c r="V52" s="1967" t="s">
        <v>480</v>
      </c>
      <c r="W52" s="1969"/>
      <c r="X52" s="2847"/>
      <c r="Y52" s="2843"/>
      <c r="Z52" s="2554" t="s">
        <v>1209</v>
      </c>
      <c r="AA52" s="2555"/>
      <c r="AB52" s="2556"/>
    </row>
    <row r="53" spans="1:33" ht="36.75" customHeight="1" thickBot="1">
      <c r="A53" s="595">
        <v>0</v>
      </c>
      <c r="B53" s="596">
        <v>8</v>
      </c>
      <c r="C53" s="663">
        <f>SUM(C44:C52)</f>
        <v>242</v>
      </c>
      <c r="D53" s="2359">
        <f>SUM(D44:E52)</f>
        <v>242</v>
      </c>
      <c r="E53" s="2360"/>
      <c r="F53" s="596">
        <f>SUM(F44:F52)</f>
        <v>204</v>
      </c>
      <c r="G53" s="2361">
        <f>SUM(G44:H52)</f>
        <v>35</v>
      </c>
      <c r="H53" s="2362"/>
      <c r="I53" s="664">
        <v>3</v>
      </c>
      <c r="J53" s="664">
        <f>SUM(J44:J52)</f>
        <v>214</v>
      </c>
      <c r="K53" s="2704" t="s">
        <v>1225</v>
      </c>
      <c r="L53" s="2705"/>
      <c r="M53" s="668" t="s">
        <v>1238</v>
      </c>
      <c r="N53" s="2560" t="s">
        <v>78</v>
      </c>
      <c r="O53" s="2562"/>
      <c r="P53" s="2560">
        <v>15</v>
      </c>
      <c r="Q53" s="2562"/>
      <c r="R53" s="2560" t="s">
        <v>77</v>
      </c>
      <c r="S53" s="2561"/>
      <c r="T53" s="2562"/>
      <c r="U53" s="665">
        <v>16</v>
      </c>
      <c r="V53" s="642" t="s">
        <v>76</v>
      </c>
      <c r="W53" s="642">
        <v>1</v>
      </c>
      <c r="X53" s="642" t="s">
        <v>75</v>
      </c>
      <c r="Y53" s="642"/>
      <c r="Z53" s="2557"/>
      <c r="AA53" s="2558"/>
      <c r="AB53" s="2559"/>
    </row>
    <row r="54" spans="1:33" s="643" customFormat="1" ht="45.95" customHeight="1">
      <c r="A54" s="2712" t="s">
        <v>695</v>
      </c>
      <c r="B54" s="2713"/>
      <c r="C54" s="2714"/>
      <c r="D54" s="2709" t="s">
        <v>696</v>
      </c>
      <c r="E54" s="2710"/>
      <c r="F54" s="2710"/>
      <c r="G54" s="2710"/>
      <c r="H54" s="2710"/>
      <c r="I54" s="2710"/>
      <c r="J54" s="2710"/>
      <c r="K54" s="2711"/>
      <c r="L54" s="2709" t="s">
        <v>697</v>
      </c>
      <c r="M54" s="2710"/>
      <c r="N54" s="2710"/>
      <c r="O54" s="2710"/>
      <c r="P54" s="2710"/>
      <c r="Q54" s="2710"/>
      <c r="R54" s="2710"/>
      <c r="S54" s="2710"/>
      <c r="T54" s="2710"/>
      <c r="U54" s="2711"/>
      <c r="V54" s="2709" t="s">
        <v>698</v>
      </c>
      <c r="W54" s="2710"/>
      <c r="X54" s="2710"/>
      <c r="Y54" s="2710"/>
      <c r="Z54" s="2710"/>
      <c r="AA54" s="2710"/>
      <c r="AB54" s="2733"/>
      <c r="AC54" s="669"/>
    </row>
    <row r="55" spans="1:33" s="643" customFormat="1" ht="99" customHeight="1" thickBot="1">
      <c r="A55" s="2835" t="s">
        <v>42</v>
      </c>
      <c r="B55" s="2836"/>
      <c r="C55" s="2836"/>
      <c r="D55" s="2836"/>
      <c r="E55" s="2836"/>
      <c r="F55" s="2836"/>
      <c r="G55" s="2836"/>
      <c r="H55" s="2836"/>
      <c r="I55" s="2836"/>
      <c r="J55" s="2836"/>
      <c r="K55" s="2837"/>
      <c r="L55" s="670"/>
      <c r="M55" s="2838" t="s">
        <v>699</v>
      </c>
      <c r="N55" s="2839"/>
      <c r="O55" s="2839"/>
      <c r="P55" s="2839"/>
      <c r="Q55" s="2839"/>
      <c r="R55" s="2839"/>
      <c r="S55" s="2839"/>
      <c r="T55" s="2839"/>
      <c r="U55" s="2839"/>
      <c r="V55" s="2839"/>
      <c r="W55" s="2839"/>
      <c r="X55" s="2839"/>
      <c r="Y55" s="2839"/>
      <c r="Z55" s="2839"/>
      <c r="AA55" s="2839"/>
      <c r="AB55" s="2840"/>
      <c r="AC55" s="671"/>
    </row>
    <row r="56" spans="1:33" s="673" customFormat="1" ht="24.4" customHeight="1">
      <c r="A56" s="2812" t="s">
        <v>1367</v>
      </c>
      <c r="B56" s="2812"/>
      <c r="C56" s="2812"/>
      <c r="D56" s="2812"/>
      <c r="E56" s="2812"/>
      <c r="F56" s="2812"/>
      <c r="G56" s="2812"/>
      <c r="H56" s="2813"/>
      <c r="I56" s="2814" t="s">
        <v>33</v>
      </c>
      <c r="J56" s="2814"/>
      <c r="K56" s="2814"/>
      <c r="L56" s="2814"/>
      <c r="M56" s="2814"/>
      <c r="N56" s="2814"/>
      <c r="O56" s="2815"/>
      <c r="P56" s="2816" t="s">
        <v>1366</v>
      </c>
      <c r="Q56" s="2816"/>
      <c r="R56" s="2816"/>
      <c r="S56" s="2816"/>
      <c r="T56" s="2816"/>
      <c r="U56" s="2816"/>
      <c r="V56" s="2816"/>
      <c r="W56" s="2817"/>
      <c r="X56" s="2818" t="s">
        <v>56</v>
      </c>
      <c r="Y56" s="2819"/>
      <c r="Z56" s="2819"/>
      <c r="AA56" s="2819"/>
      <c r="AB56" s="2820"/>
    </row>
    <row r="57" spans="1:33" s="673" customFormat="1" ht="45.95" customHeight="1" thickBot="1">
      <c r="A57" s="2812"/>
      <c r="B57" s="2812"/>
      <c r="C57" s="2812"/>
      <c r="D57" s="2812"/>
      <c r="E57" s="2812"/>
      <c r="F57" s="2812"/>
      <c r="G57" s="2812"/>
      <c r="H57" s="2813"/>
      <c r="I57" s="2814"/>
      <c r="J57" s="2814"/>
      <c r="K57" s="2814"/>
      <c r="L57" s="2814"/>
      <c r="M57" s="2814"/>
      <c r="N57" s="2814"/>
      <c r="O57" s="2815"/>
      <c r="P57" s="2816"/>
      <c r="Q57" s="2816"/>
      <c r="R57" s="2816"/>
      <c r="S57" s="2816"/>
      <c r="T57" s="2816"/>
      <c r="U57" s="2816"/>
      <c r="V57" s="2816"/>
      <c r="W57" s="2817"/>
      <c r="X57" s="2821"/>
      <c r="Y57" s="2822"/>
      <c r="Z57" s="2822"/>
      <c r="AA57" s="2822"/>
      <c r="AB57" s="2823"/>
    </row>
    <row r="58" spans="1:33" ht="24" customHeight="1" thickBot="1">
      <c r="A58" s="567"/>
      <c r="B58" s="567"/>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row>
    <row r="59" spans="1:33" ht="20.25" customHeight="1">
      <c r="A59" s="2824" t="s">
        <v>333</v>
      </c>
      <c r="B59" s="2301" t="s">
        <v>39</v>
      </c>
      <c r="C59" s="2386" t="s">
        <v>53</v>
      </c>
      <c r="D59" s="2389" t="s">
        <v>60</v>
      </c>
      <c r="E59" s="1997"/>
      <c r="F59" s="1997"/>
      <c r="G59" s="1997"/>
      <c r="H59" s="1997"/>
      <c r="I59" s="2390"/>
      <c r="J59" s="2393" t="s">
        <v>41</v>
      </c>
      <c r="K59" s="2593" t="s">
        <v>149</v>
      </c>
      <c r="L59" s="2413" t="s">
        <v>27</v>
      </c>
      <c r="M59" s="1996" t="s">
        <v>71</v>
      </c>
      <c r="N59" s="1997"/>
      <c r="O59" s="1997"/>
      <c r="P59" s="1997"/>
      <c r="Q59" s="1997"/>
      <c r="R59" s="1997"/>
      <c r="S59" s="1997"/>
      <c r="T59" s="1997"/>
      <c r="U59" s="1997"/>
      <c r="V59" s="1997"/>
      <c r="W59" s="1998"/>
      <c r="X59" s="2396" t="s">
        <v>303</v>
      </c>
      <c r="Y59" s="2396" t="s">
        <v>35</v>
      </c>
      <c r="Z59" s="2596" t="s">
        <v>51</v>
      </c>
      <c r="AA59" s="2301" t="s">
        <v>50</v>
      </c>
      <c r="AB59" s="2386" t="s">
        <v>24</v>
      </c>
    </row>
    <row r="60" spans="1:33" ht="19.5" customHeight="1">
      <c r="A60" s="2825"/>
      <c r="B60" s="2302"/>
      <c r="C60" s="2387"/>
      <c r="D60" s="2391"/>
      <c r="E60" s="2000"/>
      <c r="F60" s="2000"/>
      <c r="G60" s="2000"/>
      <c r="H60" s="2000"/>
      <c r="I60" s="2392"/>
      <c r="J60" s="2394"/>
      <c r="K60" s="2594"/>
      <c r="L60" s="2414"/>
      <c r="M60" s="1999"/>
      <c r="N60" s="2000"/>
      <c r="O60" s="2000"/>
      <c r="P60" s="2000"/>
      <c r="Q60" s="2000"/>
      <c r="R60" s="2000"/>
      <c r="S60" s="2000"/>
      <c r="T60" s="2000"/>
      <c r="U60" s="2000"/>
      <c r="V60" s="2000"/>
      <c r="W60" s="2001"/>
      <c r="X60" s="2397"/>
      <c r="Y60" s="2397"/>
      <c r="Z60" s="2597"/>
      <c r="AA60" s="2302"/>
      <c r="AB60" s="2387"/>
    </row>
    <row r="61" spans="1:33" ht="24.75" customHeight="1">
      <c r="A61" s="2825"/>
      <c r="B61" s="2302"/>
      <c r="C61" s="2387"/>
      <c r="D61" s="2399" t="s">
        <v>26</v>
      </c>
      <c r="E61" s="2400"/>
      <c r="F61" s="2403" t="s">
        <v>112</v>
      </c>
      <c r="G61" s="2404"/>
      <c r="H61" s="2864"/>
      <c r="I61" s="2865" t="s">
        <v>1284</v>
      </c>
      <c r="J61" s="2394"/>
      <c r="K61" s="2594"/>
      <c r="L61" s="2414"/>
      <c r="M61" s="2339" t="s">
        <v>305</v>
      </c>
      <c r="N61" s="2410"/>
      <c r="O61" s="2410"/>
      <c r="P61" s="2410"/>
      <c r="Q61" s="2410"/>
      <c r="R61" s="2410"/>
      <c r="S61" s="2410"/>
      <c r="T61" s="2410"/>
      <c r="U61" s="2410"/>
      <c r="V61" s="2410"/>
      <c r="W61" s="1976"/>
      <c r="X61" s="2397"/>
      <c r="Y61" s="2397"/>
      <c r="Z61" s="2597"/>
      <c r="AA61" s="2302"/>
      <c r="AB61" s="2387"/>
    </row>
    <row r="62" spans="1:33" ht="24.75" customHeight="1" thickBot="1">
      <c r="A62" s="2826"/>
      <c r="B62" s="2303"/>
      <c r="C62" s="2388"/>
      <c r="D62" s="2401"/>
      <c r="E62" s="2402"/>
      <c r="F62" s="568" t="s">
        <v>117</v>
      </c>
      <c r="G62" s="1967" t="s">
        <v>116</v>
      </c>
      <c r="H62" s="1969"/>
      <c r="I62" s="2303"/>
      <c r="J62" s="2395"/>
      <c r="K62" s="2595"/>
      <c r="L62" s="2415"/>
      <c r="M62" s="2288"/>
      <c r="N62" s="2411"/>
      <c r="O62" s="2411"/>
      <c r="P62" s="2411"/>
      <c r="Q62" s="2411"/>
      <c r="R62" s="2411"/>
      <c r="S62" s="2411"/>
      <c r="T62" s="2411"/>
      <c r="U62" s="2411"/>
      <c r="V62" s="2411"/>
      <c r="W62" s="2289"/>
      <c r="X62" s="2398"/>
      <c r="Y62" s="2398"/>
      <c r="Z62" s="2598"/>
      <c r="AA62" s="2303"/>
      <c r="AB62" s="2388"/>
    </row>
    <row r="63" spans="1:33" ht="60" customHeight="1">
      <c r="A63" s="2869">
        <v>0</v>
      </c>
      <c r="B63" s="2577">
        <v>0</v>
      </c>
      <c r="C63" s="2721">
        <f>D63</f>
        <v>69</v>
      </c>
      <c r="D63" s="2478">
        <v>69</v>
      </c>
      <c r="E63" s="2479"/>
      <c r="F63" s="2577">
        <v>57</v>
      </c>
      <c r="G63" s="1926">
        <v>12</v>
      </c>
      <c r="H63" s="1928"/>
      <c r="I63" s="2577">
        <v>0</v>
      </c>
      <c r="J63" s="2857">
        <v>68</v>
      </c>
      <c r="K63" s="2857" t="s">
        <v>1313</v>
      </c>
      <c r="L63" s="2857" t="s">
        <v>134</v>
      </c>
      <c r="M63" s="2574" t="str">
        <f>'Team Hamlet  73'!O7</f>
        <v xml:space="preserve"> بڈھا کھوہ-Adوالی گلی -  علی حسن والی گلی -  اکبر ساجد + دکان والی گلی  حاجی اللہ بخش والی گلی  مسجد بلال والی گلی  PIA Colony،  بی بلاک               </v>
      </c>
      <c r="N63" s="2575"/>
      <c r="O63" s="2575"/>
      <c r="P63" s="2575"/>
      <c r="Q63" s="2575"/>
      <c r="R63" s="2575"/>
      <c r="S63" s="2575"/>
      <c r="T63" s="2575"/>
      <c r="U63" s="2575"/>
      <c r="V63" s="2575"/>
      <c r="W63" s="2576"/>
      <c r="X63" s="2878" t="s">
        <v>2155</v>
      </c>
      <c r="Y63" s="2851" t="s">
        <v>28</v>
      </c>
      <c r="Z63" s="2605" t="s">
        <v>34</v>
      </c>
      <c r="AA63" s="2870" t="s">
        <v>1314</v>
      </c>
      <c r="AB63" s="2012">
        <v>73</v>
      </c>
      <c r="AF63" s="2853" t="s">
        <v>34</v>
      </c>
      <c r="AG63" s="2859" t="s">
        <v>1315</v>
      </c>
    </row>
    <row r="64" spans="1:33" ht="67.5" customHeight="1">
      <c r="A64" s="2532"/>
      <c r="B64" s="2504"/>
      <c r="C64" s="2722"/>
      <c r="D64" s="2480"/>
      <c r="E64" s="2481"/>
      <c r="F64" s="2504"/>
      <c r="G64" s="2044"/>
      <c r="H64" s="2046"/>
      <c r="I64" s="2504"/>
      <c r="J64" s="2485"/>
      <c r="K64" s="2485"/>
      <c r="L64" s="2485"/>
      <c r="M64" s="2496"/>
      <c r="N64" s="2497"/>
      <c r="O64" s="2497"/>
      <c r="P64" s="2497"/>
      <c r="Q64" s="2497"/>
      <c r="R64" s="2497"/>
      <c r="S64" s="2497"/>
      <c r="T64" s="2497"/>
      <c r="U64" s="2497"/>
      <c r="V64" s="2497"/>
      <c r="W64" s="2498"/>
      <c r="X64" s="2879"/>
      <c r="Y64" s="2842"/>
      <c r="Z64" s="2606"/>
      <c r="AA64" s="2860"/>
      <c r="AB64" s="2013"/>
      <c r="AF64" s="2606"/>
      <c r="AG64" s="2860"/>
    </row>
    <row r="65" spans="1:33" ht="45" customHeight="1" thickBot="1">
      <c r="A65" s="2533"/>
      <c r="B65" s="2534"/>
      <c r="C65" s="2722"/>
      <c r="D65" s="2482"/>
      <c r="E65" s="2483"/>
      <c r="F65" s="2534"/>
      <c r="G65" s="1929"/>
      <c r="H65" s="1931"/>
      <c r="I65" s="2505"/>
      <c r="J65" s="2523"/>
      <c r="K65" s="2523"/>
      <c r="L65" s="2523"/>
      <c r="M65" s="2854" t="s">
        <v>1316</v>
      </c>
      <c r="N65" s="2855"/>
      <c r="O65" s="1950" t="s">
        <v>478</v>
      </c>
      <c r="P65" s="1951"/>
      <c r="Q65" s="1951"/>
      <c r="R65" s="1952"/>
      <c r="S65" s="2876" t="s">
        <v>1317</v>
      </c>
      <c r="T65" s="2881"/>
      <c r="U65" s="2877"/>
      <c r="V65" s="1950" t="s">
        <v>480</v>
      </c>
      <c r="W65" s="1952"/>
      <c r="X65" s="2880"/>
      <c r="Y65" s="2852"/>
      <c r="Z65" s="2607"/>
      <c r="AA65" s="2861"/>
      <c r="AB65" s="2013"/>
      <c r="AF65" s="2607"/>
      <c r="AG65" s="2861"/>
    </row>
    <row r="66" spans="1:33" ht="60" customHeight="1">
      <c r="A66" s="2531">
        <v>0</v>
      </c>
      <c r="B66" s="2503">
        <v>5</v>
      </c>
      <c r="C66" s="2721">
        <f>D66</f>
        <v>47</v>
      </c>
      <c r="D66" s="2478">
        <v>47</v>
      </c>
      <c r="E66" s="2479"/>
      <c r="F66" s="2503">
        <v>39</v>
      </c>
      <c r="G66" s="2510">
        <v>8</v>
      </c>
      <c r="H66" s="2511"/>
      <c r="I66" s="2577">
        <v>0</v>
      </c>
      <c r="J66" s="2484">
        <v>90</v>
      </c>
      <c r="K66" s="2484" t="s">
        <v>1318</v>
      </c>
      <c r="L66" s="2484" t="s">
        <v>134</v>
      </c>
      <c r="M66" s="2599" t="str">
        <f>'Team Hamlet  73'!O10</f>
        <v xml:space="preserve">جعفر نایچ والی گلی  .  والی گلی B بلاک ۔  . عبدالرحمن والی گلی  بی بلاک قاری ہاوس ۔  پالر والی گلی                </v>
      </c>
      <c r="N66" s="2600"/>
      <c r="O66" s="2600"/>
      <c r="P66" s="2600"/>
      <c r="Q66" s="2600"/>
      <c r="R66" s="2600"/>
      <c r="S66" s="2600"/>
      <c r="T66" s="2600"/>
      <c r="U66" s="2600"/>
      <c r="V66" s="2600"/>
      <c r="W66" s="2601"/>
      <c r="X66" s="2845" t="s">
        <v>1319</v>
      </c>
      <c r="Y66" s="2841" t="s">
        <v>30</v>
      </c>
      <c r="Z66" s="2871" t="s">
        <v>1320</v>
      </c>
      <c r="AA66" s="2872"/>
      <c r="AB66" s="2013"/>
      <c r="AF66" s="2871" t="s">
        <v>1321</v>
      </c>
      <c r="AG66" s="2872"/>
    </row>
    <row r="67" spans="1:33" ht="44.25" customHeight="1">
      <c r="A67" s="2532"/>
      <c r="B67" s="2504"/>
      <c r="C67" s="2722"/>
      <c r="D67" s="2480"/>
      <c r="E67" s="2481"/>
      <c r="F67" s="2504"/>
      <c r="G67" s="2044"/>
      <c r="H67" s="2046"/>
      <c r="I67" s="2504"/>
      <c r="J67" s="2485"/>
      <c r="K67" s="2485"/>
      <c r="L67" s="2485"/>
      <c r="M67" s="2602"/>
      <c r="N67" s="2603"/>
      <c r="O67" s="2603"/>
      <c r="P67" s="2603"/>
      <c r="Q67" s="2603"/>
      <c r="R67" s="2603"/>
      <c r="S67" s="2603"/>
      <c r="T67" s="2603"/>
      <c r="U67" s="2603"/>
      <c r="V67" s="2603"/>
      <c r="W67" s="2604"/>
      <c r="X67" s="2846"/>
      <c r="Y67" s="2842"/>
      <c r="Z67" s="2605" t="s">
        <v>34</v>
      </c>
      <c r="AA67" s="2870" t="s">
        <v>1322</v>
      </c>
      <c r="AB67" s="2013"/>
    </row>
    <row r="68" spans="1:33" ht="44.25" customHeight="1" thickBot="1">
      <c r="A68" s="2533"/>
      <c r="B68" s="2534"/>
      <c r="C68" s="2722"/>
      <c r="D68" s="2482"/>
      <c r="E68" s="2483"/>
      <c r="F68" s="2534"/>
      <c r="G68" s="1929"/>
      <c r="H68" s="1931"/>
      <c r="I68" s="2505"/>
      <c r="J68" s="2523"/>
      <c r="K68" s="2523"/>
      <c r="L68" s="2523"/>
      <c r="M68" s="2876" t="s">
        <v>1323</v>
      </c>
      <c r="N68" s="2877"/>
      <c r="O68" s="1950" t="s">
        <v>478</v>
      </c>
      <c r="P68" s="1951"/>
      <c r="Q68" s="1951"/>
      <c r="R68" s="1952"/>
      <c r="S68" s="2854" t="s">
        <v>1324</v>
      </c>
      <c r="T68" s="2856"/>
      <c r="U68" s="2855"/>
      <c r="V68" s="1950" t="s">
        <v>480</v>
      </c>
      <c r="W68" s="1952"/>
      <c r="X68" s="2847"/>
      <c r="Y68" s="2852"/>
      <c r="Z68" s="2606"/>
      <c r="AA68" s="2860"/>
      <c r="AB68" s="2013"/>
    </row>
    <row r="69" spans="1:33" ht="60" customHeight="1">
      <c r="A69" s="2531">
        <v>0</v>
      </c>
      <c r="B69" s="2503">
        <v>1</v>
      </c>
      <c r="C69" s="2721">
        <f>D69</f>
        <v>103</v>
      </c>
      <c r="D69" s="2478">
        <v>103</v>
      </c>
      <c r="E69" s="2479"/>
      <c r="F69" s="2503">
        <v>68</v>
      </c>
      <c r="G69" s="2510">
        <v>16</v>
      </c>
      <c r="H69" s="2511"/>
      <c r="I69" s="2577" t="s">
        <v>1325</v>
      </c>
      <c r="J69" s="2484">
        <v>63</v>
      </c>
      <c r="K69" s="2487" t="s">
        <v>1326</v>
      </c>
      <c r="L69" s="2484" t="s">
        <v>134</v>
      </c>
      <c r="M69" s="2716" t="str">
        <f>'Team Hamlet  73'!O28</f>
        <v xml:space="preserve">بستی کھوکھر  ریاض + محسن والی گلی  اذان پبلک سکول ۔  عبداللہ والی گلی   خالد گلی ۔  اشرف گلی ۔ مسجد مدنی ، با قر والی گلی   فتح محمد گلی ۔ بھنی نوناری            </v>
      </c>
      <c r="N69" s="2717"/>
      <c r="O69" s="2717"/>
      <c r="P69" s="2717"/>
      <c r="Q69" s="2717"/>
      <c r="R69" s="2717"/>
      <c r="S69" s="2717"/>
      <c r="T69" s="2717"/>
      <c r="U69" s="2717"/>
      <c r="V69" s="2717"/>
      <c r="W69" s="2718"/>
      <c r="X69" s="2845" t="s">
        <v>946</v>
      </c>
      <c r="Y69" s="2841" t="s">
        <v>31</v>
      </c>
      <c r="Z69" s="2607"/>
      <c r="AA69" s="2861"/>
      <c r="AB69" s="2013"/>
    </row>
    <row r="70" spans="1:33" ht="45.75" customHeight="1">
      <c r="A70" s="2532"/>
      <c r="B70" s="2504"/>
      <c r="C70" s="2722"/>
      <c r="D70" s="2480"/>
      <c r="E70" s="2481"/>
      <c r="F70" s="2504"/>
      <c r="G70" s="2044"/>
      <c r="H70" s="2046"/>
      <c r="I70" s="2504"/>
      <c r="J70" s="2485"/>
      <c r="K70" s="2488"/>
      <c r="L70" s="2485"/>
      <c r="M70" s="1986"/>
      <c r="N70" s="1987"/>
      <c r="O70" s="1987"/>
      <c r="P70" s="1987"/>
      <c r="Q70" s="1987"/>
      <c r="R70" s="1987"/>
      <c r="S70" s="1987"/>
      <c r="T70" s="1987"/>
      <c r="U70" s="1987"/>
      <c r="V70" s="1987"/>
      <c r="W70" s="1988"/>
      <c r="X70" s="2846"/>
      <c r="Y70" s="2842"/>
      <c r="Z70" s="2871" t="s">
        <v>1327</v>
      </c>
      <c r="AA70" s="2872"/>
      <c r="AB70" s="2014"/>
    </row>
    <row r="71" spans="1:33" ht="48" customHeight="1" thickBot="1">
      <c r="A71" s="2834"/>
      <c r="B71" s="2505"/>
      <c r="C71" s="2722"/>
      <c r="D71" s="2482"/>
      <c r="E71" s="2483"/>
      <c r="F71" s="2505"/>
      <c r="G71" s="2512"/>
      <c r="H71" s="2513"/>
      <c r="I71" s="2505"/>
      <c r="J71" s="2486"/>
      <c r="K71" s="2489"/>
      <c r="L71" s="2486"/>
      <c r="M71" s="2873" t="s">
        <v>1328</v>
      </c>
      <c r="N71" s="2874"/>
      <c r="O71" s="1967" t="s">
        <v>478</v>
      </c>
      <c r="P71" s="1968"/>
      <c r="Q71" s="1968"/>
      <c r="R71" s="1969"/>
      <c r="S71" s="2848" t="s">
        <v>1318</v>
      </c>
      <c r="T71" s="2850"/>
      <c r="U71" s="2849"/>
      <c r="V71" s="1967" t="s">
        <v>480</v>
      </c>
      <c r="W71" s="1969"/>
      <c r="X71" s="2847"/>
      <c r="Y71" s="2843"/>
      <c r="Z71" s="2554" t="s">
        <v>1209</v>
      </c>
      <c r="AA71" s="2555"/>
      <c r="AB71" s="2556"/>
    </row>
    <row r="72" spans="1:33" ht="30" customHeight="1" thickBot="1">
      <c r="A72" s="595">
        <v>0</v>
      </c>
      <c r="B72" s="596">
        <v>6</v>
      </c>
      <c r="C72" s="663">
        <f>SUM(C63:C71)</f>
        <v>219</v>
      </c>
      <c r="D72" s="2359">
        <f>SUM(D63:E71)</f>
        <v>219</v>
      </c>
      <c r="E72" s="2360"/>
      <c r="F72" s="596">
        <f>SUM(F63:F71)</f>
        <v>164</v>
      </c>
      <c r="G72" s="2361">
        <f>SUM(G63:H71)</f>
        <v>36</v>
      </c>
      <c r="H72" s="2362"/>
      <c r="I72" s="664">
        <v>19</v>
      </c>
      <c r="J72" s="664">
        <f>SUM(J63:J71)</f>
        <v>221</v>
      </c>
      <c r="K72" s="2704" t="s">
        <v>1225</v>
      </c>
      <c r="L72" s="2705"/>
      <c r="M72" s="668" t="s">
        <v>1238</v>
      </c>
      <c r="N72" s="2560" t="s">
        <v>78</v>
      </c>
      <c r="O72" s="2562"/>
      <c r="P72" s="2560">
        <v>15</v>
      </c>
      <c r="Q72" s="2562"/>
      <c r="R72" s="2560" t="s">
        <v>77</v>
      </c>
      <c r="S72" s="2561"/>
      <c r="T72" s="2562"/>
      <c r="U72" s="665">
        <v>12</v>
      </c>
      <c r="V72" s="642" t="s">
        <v>76</v>
      </c>
      <c r="W72" s="642">
        <v>1</v>
      </c>
      <c r="X72" s="642" t="s">
        <v>75</v>
      </c>
      <c r="Y72" s="642"/>
      <c r="Z72" s="2557"/>
      <c r="AA72" s="2558"/>
      <c r="AB72" s="2559"/>
    </row>
    <row r="73" spans="1:33" s="643" customFormat="1" ht="45.95" customHeight="1">
      <c r="A73" s="2712" t="s">
        <v>695</v>
      </c>
      <c r="B73" s="2713"/>
      <c r="C73" s="2714"/>
      <c r="D73" s="2709" t="s">
        <v>696</v>
      </c>
      <c r="E73" s="2710"/>
      <c r="F73" s="2710"/>
      <c r="G73" s="2710"/>
      <c r="H73" s="2710"/>
      <c r="I73" s="2710"/>
      <c r="J73" s="2710"/>
      <c r="K73" s="2711"/>
      <c r="L73" s="2709" t="s">
        <v>697</v>
      </c>
      <c r="M73" s="2710"/>
      <c r="N73" s="2710"/>
      <c r="O73" s="2710"/>
      <c r="P73" s="2710"/>
      <c r="Q73" s="2710"/>
      <c r="R73" s="2710"/>
      <c r="S73" s="2710"/>
      <c r="T73" s="2710"/>
      <c r="U73" s="2711"/>
      <c r="V73" s="2709" t="s">
        <v>698</v>
      </c>
      <c r="W73" s="2710"/>
      <c r="X73" s="2710"/>
      <c r="Y73" s="2710"/>
      <c r="Z73" s="2710"/>
      <c r="AA73" s="2710"/>
      <c r="AB73" s="2733"/>
      <c r="AC73" s="669"/>
    </row>
    <row r="74" spans="1:33" s="643" customFormat="1" ht="99" customHeight="1" thickBot="1">
      <c r="A74" s="2835" t="s">
        <v>42</v>
      </c>
      <c r="B74" s="2836"/>
      <c r="C74" s="2836"/>
      <c r="D74" s="2836"/>
      <c r="E74" s="2836"/>
      <c r="F74" s="2836"/>
      <c r="G74" s="2836"/>
      <c r="H74" s="2836"/>
      <c r="I74" s="2836"/>
      <c r="J74" s="2836"/>
      <c r="K74" s="2837"/>
      <c r="L74" s="670"/>
      <c r="M74" s="2838" t="s">
        <v>699</v>
      </c>
      <c r="N74" s="2839"/>
      <c r="O74" s="2839"/>
      <c r="P74" s="2839"/>
      <c r="Q74" s="2839"/>
      <c r="R74" s="2839"/>
      <c r="S74" s="2839"/>
      <c r="T74" s="2839"/>
      <c r="U74" s="2839"/>
      <c r="V74" s="2839"/>
      <c r="W74" s="2839"/>
      <c r="X74" s="2839"/>
      <c r="Y74" s="2839"/>
      <c r="Z74" s="2839"/>
      <c r="AA74" s="2839"/>
      <c r="AB74" s="2840"/>
      <c r="AC74" s="671"/>
    </row>
    <row r="75" spans="1:33" s="673" customFormat="1" ht="24.4" customHeight="1">
      <c r="A75" s="2812" t="s">
        <v>1367</v>
      </c>
      <c r="B75" s="2812"/>
      <c r="C75" s="2812"/>
      <c r="D75" s="2812"/>
      <c r="E75" s="2812"/>
      <c r="F75" s="2812"/>
      <c r="G75" s="2812"/>
      <c r="H75" s="2813"/>
      <c r="I75" s="2814" t="s">
        <v>33</v>
      </c>
      <c r="J75" s="2814"/>
      <c r="K75" s="2814"/>
      <c r="L75" s="2814"/>
      <c r="M75" s="2814"/>
      <c r="N75" s="2814"/>
      <c r="O75" s="2815"/>
      <c r="P75" s="2816" t="s">
        <v>1366</v>
      </c>
      <c r="Q75" s="2816"/>
      <c r="R75" s="2816"/>
      <c r="S75" s="2816"/>
      <c r="T75" s="2816"/>
      <c r="U75" s="2816"/>
      <c r="V75" s="2816"/>
      <c r="W75" s="2817"/>
      <c r="X75" s="2818" t="s">
        <v>56</v>
      </c>
      <c r="Y75" s="2819"/>
      <c r="Z75" s="2819"/>
      <c r="AA75" s="2819"/>
      <c r="AB75" s="2820"/>
    </row>
    <row r="76" spans="1:33" s="673" customFormat="1" ht="45.95" customHeight="1" thickBot="1">
      <c r="A76" s="2812"/>
      <c r="B76" s="2812"/>
      <c r="C76" s="2812"/>
      <c r="D76" s="2812"/>
      <c r="E76" s="2812"/>
      <c r="F76" s="2812"/>
      <c r="G76" s="2812"/>
      <c r="H76" s="2813"/>
      <c r="I76" s="2814"/>
      <c r="J76" s="2814"/>
      <c r="K76" s="2814"/>
      <c r="L76" s="2814"/>
      <c r="M76" s="2814"/>
      <c r="N76" s="2814"/>
      <c r="O76" s="2815"/>
      <c r="P76" s="2816"/>
      <c r="Q76" s="2816"/>
      <c r="R76" s="2816"/>
      <c r="S76" s="2816"/>
      <c r="T76" s="2816"/>
      <c r="U76" s="2816"/>
      <c r="V76" s="2816"/>
      <c r="W76" s="2817"/>
      <c r="X76" s="2821"/>
      <c r="Y76" s="2822"/>
      <c r="Z76" s="2822"/>
      <c r="AA76" s="2822"/>
      <c r="AB76" s="2823"/>
    </row>
    <row r="77" spans="1:33" ht="24" customHeight="1" thickBot="1">
      <c r="A77" s="567"/>
      <c r="B77" s="567"/>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row>
    <row r="78" spans="1:33" ht="19.5" customHeight="1">
      <c r="A78" s="2824" t="s">
        <v>333</v>
      </c>
      <c r="B78" s="2301" t="s">
        <v>39</v>
      </c>
      <c r="C78" s="2386" t="s">
        <v>53</v>
      </c>
      <c r="D78" s="2389" t="s">
        <v>60</v>
      </c>
      <c r="E78" s="1997"/>
      <c r="F78" s="1997"/>
      <c r="G78" s="1997"/>
      <c r="H78" s="1997"/>
      <c r="I78" s="2390"/>
      <c r="J78" s="2393" t="s">
        <v>41</v>
      </c>
      <c r="K78" s="2593" t="s">
        <v>149</v>
      </c>
      <c r="L78" s="2413" t="s">
        <v>27</v>
      </c>
      <c r="M78" s="1996" t="s">
        <v>71</v>
      </c>
      <c r="N78" s="1997"/>
      <c r="O78" s="1997"/>
      <c r="P78" s="1997"/>
      <c r="Q78" s="1997"/>
      <c r="R78" s="1997"/>
      <c r="S78" s="1997"/>
      <c r="T78" s="1997"/>
      <c r="U78" s="1997"/>
      <c r="V78" s="1997"/>
      <c r="W78" s="1998"/>
      <c r="X78" s="2396" t="s">
        <v>303</v>
      </c>
      <c r="Y78" s="2396" t="s">
        <v>35</v>
      </c>
      <c r="Z78" s="2596" t="s">
        <v>51</v>
      </c>
      <c r="AA78" s="2301" t="s">
        <v>50</v>
      </c>
      <c r="AB78" s="2386" t="s">
        <v>24</v>
      </c>
    </row>
    <row r="79" spans="1:33" ht="24" customHeight="1">
      <c r="A79" s="2825"/>
      <c r="B79" s="2302"/>
      <c r="C79" s="2387"/>
      <c r="D79" s="2391"/>
      <c r="E79" s="2000"/>
      <c r="F79" s="2000"/>
      <c r="G79" s="2000"/>
      <c r="H79" s="2000"/>
      <c r="I79" s="2392"/>
      <c r="J79" s="2394"/>
      <c r="K79" s="2594"/>
      <c r="L79" s="2414"/>
      <c r="M79" s="1999"/>
      <c r="N79" s="2000"/>
      <c r="O79" s="2000"/>
      <c r="P79" s="2000"/>
      <c r="Q79" s="2000"/>
      <c r="R79" s="2000"/>
      <c r="S79" s="2000"/>
      <c r="T79" s="2000"/>
      <c r="U79" s="2000"/>
      <c r="V79" s="2000"/>
      <c r="W79" s="2001"/>
      <c r="X79" s="2397"/>
      <c r="Y79" s="2397"/>
      <c r="Z79" s="2597"/>
      <c r="AA79" s="2302"/>
      <c r="AB79" s="2387"/>
    </row>
    <row r="80" spans="1:33" ht="24" customHeight="1">
      <c r="A80" s="2825"/>
      <c r="B80" s="2302"/>
      <c r="C80" s="2387"/>
      <c r="D80" s="2399" t="s">
        <v>26</v>
      </c>
      <c r="E80" s="2400"/>
      <c r="F80" s="2403" t="s">
        <v>112</v>
      </c>
      <c r="G80" s="2404"/>
      <c r="H80" s="2864"/>
      <c r="I80" s="2865" t="s">
        <v>1284</v>
      </c>
      <c r="J80" s="2394"/>
      <c r="K80" s="2594"/>
      <c r="L80" s="2414"/>
      <c r="M80" s="2339" t="s">
        <v>305</v>
      </c>
      <c r="N80" s="2410"/>
      <c r="O80" s="2410"/>
      <c r="P80" s="2410"/>
      <c r="Q80" s="2410"/>
      <c r="R80" s="2410"/>
      <c r="S80" s="2410"/>
      <c r="T80" s="2410"/>
      <c r="U80" s="2410"/>
      <c r="V80" s="2410"/>
      <c r="W80" s="1976"/>
      <c r="X80" s="2397"/>
      <c r="Y80" s="2397"/>
      <c r="Z80" s="2597"/>
      <c r="AA80" s="2302"/>
      <c r="AB80" s="2387"/>
    </row>
    <row r="81" spans="1:33" ht="29.45" customHeight="1" thickBot="1">
      <c r="A81" s="2826"/>
      <c r="B81" s="2303"/>
      <c r="C81" s="2388"/>
      <c r="D81" s="2401"/>
      <c r="E81" s="2402"/>
      <c r="F81" s="568" t="s">
        <v>117</v>
      </c>
      <c r="G81" s="1967" t="s">
        <v>116</v>
      </c>
      <c r="H81" s="1969"/>
      <c r="I81" s="2303"/>
      <c r="J81" s="2395"/>
      <c r="K81" s="2595"/>
      <c r="L81" s="2415"/>
      <c r="M81" s="2288"/>
      <c r="N81" s="2411"/>
      <c r="O81" s="2411"/>
      <c r="P81" s="2411"/>
      <c r="Q81" s="2411"/>
      <c r="R81" s="2411"/>
      <c r="S81" s="2411"/>
      <c r="T81" s="2411"/>
      <c r="U81" s="2411"/>
      <c r="V81" s="2411"/>
      <c r="W81" s="2289"/>
      <c r="X81" s="2398"/>
      <c r="Y81" s="2398"/>
      <c r="Z81" s="2598"/>
      <c r="AA81" s="2303"/>
      <c r="AB81" s="2388"/>
    </row>
    <row r="82" spans="1:33" ht="60" customHeight="1">
      <c r="A82" s="2869">
        <v>0</v>
      </c>
      <c r="B82" s="2577">
        <v>6</v>
      </c>
      <c r="C82" s="2721">
        <f>D82</f>
        <v>42</v>
      </c>
      <c r="D82" s="2478">
        <v>42</v>
      </c>
      <c r="E82" s="2479"/>
      <c r="F82" s="2577">
        <v>29</v>
      </c>
      <c r="G82" s="1926">
        <v>13</v>
      </c>
      <c r="H82" s="1928"/>
      <c r="I82" s="2568">
        <v>0</v>
      </c>
      <c r="J82" s="2857">
        <v>84</v>
      </c>
      <c r="K82" s="2857" t="s">
        <v>1329</v>
      </c>
      <c r="L82" s="2857" t="s">
        <v>134</v>
      </c>
      <c r="M82" s="1983" t="str">
        <f>'Team Hamlet 74'!O7</f>
        <v xml:space="preserve">حاجی منیر والی گلی  گلی نمبر ابلاک ای ۔ لنک 1۔ لنک 2 ۔ ایف بلاک  گلی فیضان  والی               </v>
      </c>
      <c r="N82" s="1984"/>
      <c r="O82" s="1984"/>
      <c r="P82" s="1984"/>
      <c r="Q82" s="1984"/>
      <c r="R82" s="1984"/>
      <c r="S82" s="1984"/>
      <c r="T82" s="1984"/>
      <c r="U82" s="1984"/>
      <c r="V82" s="1984"/>
      <c r="W82" s="1985"/>
      <c r="X82" s="2845" t="s">
        <v>1330</v>
      </c>
      <c r="Y82" s="2851" t="s">
        <v>28</v>
      </c>
      <c r="Z82" s="2853" t="s">
        <v>34</v>
      </c>
      <c r="AA82" s="2165" t="s">
        <v>1331</v>
      </c>
      <c r="AB82" s="2012">
        <v>74</v>
      </c>
    </row>
    <row r="83" spans="1:33" ht="60" customHeight="1">
      <c r="A83" s="2532"/>
      <c r="B83" s="2504"/>
      <c r="C83" s="2722"/>
      <c r="D83" s="2480"/>
      <c r="E83" s="2481"/>
      <c r="F83" s="2504"/>
      <c r="G83" s="2044"/>
      <c r="H83" s="2046"/>
      <c r="I83" s="2569"/>
      <c r="J83" s="2485"/>
      <c r="K83" s="2485"/>
      <c r="L83" s="2485"/>
      <c r="M83" s="1986"/>
      <c r="N83" s="1987"/>
      <c r="O83" s="1987"/>
      <c r="P83" s="1987"/>
      <c r="Q83" s="1987"/>
      <c r="R83" s="1987"/>
      <c r="S83" s="1987"/>
      <c r="T83" s="1987"/>
      <c r="U83" s="1987"/>
      <c r="V83" s="1987"/>
      <c r="W83" s="1988"/>
      <c r="X83" s="2846"/>
      <c r="Y83" s="2842"/>
      <c r="Z83" s="2606"/>
      <c r="AA83" s="2166"/>
      <c r="AB83" s="2013"/>
      <c r="AF83" s="2605" t="s">
        <v>34</v>
      </c>
      <c r="AG83" s="2870" t="s">
        <v>1332</v>
      </c>
    </row>
    <row r="84" spans="1:33" ht="50.25" customHeight="1" thickBot="1">
      <c r="A84" s="2533"/>
      <c r="B84" s="2534"/>
      <c r="C84" s="2722"/>
      <c r="D84" s="2482"/>
      <c r="E84" s="2483"/>
      <c r="F84" s="2534"/>
      <c r="G84" s="1929"/>
      <c r="H84" s="1931"/>
      <c r="I84" s="2719"/>
      <c r="J84" s="2523"/>
      <c r="K84" s="2523"/>
      <c r="L84" s="2523"/>
      <c r="M84" s="2854" t="s">
        <v>1333</v>
      </c>
      <c r="N84" s="2855"/>
      <c r="O84" s="1950" t="s">
        <v>478</v>
      </c>
      <c r="P84" s="1951"/>
      <c r="Q84" s="1951"/>
      <c r="R84" s="1952"/>
      <c r="S84" s="2854" t="s">
        <v>1334</v>
      </c>
      <c r="T84" s="2856"/>
      <c r="U84" s="2855"/>
      <c r="V84" s="1950" t="s">
        <v>480</v>
      </c>
      <c r="W84" s="1952"/>
      <c r="X84" s="2847"/>
      <c r="Y84" s="2852"/>
      <c r="Z84" s="2607"/>
      <c r="AA84" s="2167"/>
      <c r="AB84" s="2013"/>
      <c r="AF84" s="2606"/>
      <c r="AG84" s="2860"/>
    </row>
    <row r="85" spans="1:33" ht="60" customHeight="1">
      <c r="A85" s="2531">
        <v>0</v>
      </c>
      <c r="B85" s="2503">
        <v>0</v>
      </c>
      <c r="C85" s="2721">
        <f>D85</f>
        <v>39</v>
      </c>
      <c r="D85" s="2478">
        <v>39</v>
      </c>
      <c r="E85" s="2479"/>
      <c r="F85" s="2503">
        <v>33</v>
      </c>
      <c r="G85" s="2510">
        <v>6</v>
      </c>
      <c r="H85" s="2511"/>
      <c r="I85" s="2568">
        <v>0</v>
      </c>
      <c r="J85" s="2484">
        <v>63</v>
      </c>
      <c r="K85" s="2484" t="s">
        <v>1335</v>
      </c>
      <c r="L85" s="2484" t="s">
        <v>134</v>
      </c>
      <c r="M85" s="1975" t="str">
        <f>'Team Hamlet 74'!O10</f>
        <v xml:space="preserve">مین روڑ PIA کالونی  مسجد  لنک نمبر 1 ٹینکی سائیڈ ۔ مین روڑ بائی پاس ۔ پیس سٹی   مین روڈ پیس سٹی  گلی نمبر1 پیس سٹی  گلی نمبر 2              </v>
      </c>
      <c r="N85" s="2844"/>
      <c r="O85" s="2844"/>
      <c r="P85" s="2844"/>
      <c r="Q85" s="2844"/>
      <c r="R85" s="2844"/>
      <c r="S85" s="2844"/>
      <c r="T85" s="2844"/>
      <c r="U85" s="2844"/>
      <c r="V85" s="2844"/>
      <c r="W85" s="2354"/>
      <c r="X85" s="2845" t="s">
        <v>1330</v>
      </c>
      <c r="Y85" s="2841" t="s">
        <v>30</v>
      </c>
      <c r="Z85" s="2871" t="s">
        <v>1336</v>
      </c>
      <c r="AA85" s="2872"/>
      <c r="AB85" s="2013"/>
      <c r="AF85" s="2607"/>
      <c r="AG85" s="2861"/>
    </row>
    <row r="86" spans="1:33" ht="33.75" customHeight="1">
      <c r="A86" s="2532"/>
      <c r="B86" s="2504"/>
      <c r="C86" s="2722"/>
      <c r="D86" s="2480"/>
      <c r="E86" s="2481"/>
      <c r="F86" s="2504"/>
      <c r="G86" s="2044"/>
      <c r="H86" s="2046"/>
      <c r="I86" s="2569"/>
      <c r="J86" s="2485"/>
      <c r="K86" s="2485"/>
      <c r="L86" s="2485"/>
      <c r="M86" s="1999"/>
      <c r="N86" s="2000"/>
      <c r="O86" s="2000"/>
      <c r="P86" s="2000"/>
      <c r="Q86" s="2000"/>
      <c r="R86" s="2000"/>
      <c r="S86" s="2000"/>
      <c r="T86" s="2000"/>
      <c r="U86" s="2000"/>
      <c r="V86" s="2000"/>
      <c r="W86" s="2001"/>
      <c r="X86" s="2846"/>
      <c r="Y86" s="2842"/>
      <c r="Z86" s="2605" t="s">
        <v>34</v>
      </c>
      <c r="AA86" s="2870" t="s">
        <v>1337</v>
      </c>
      <c r="AB86" s="2013"/>
      <c r="AF86" s="2871" t="s">
        <v>1338</v>
      </c>
      <c r="AG86" s="2872"/>
    </row>
    <row r="87" spans="1:33" ht="48.75" customHeight="1" thickBot="1">
      <c r="A87" s="2533"/>
      <c r="B87" s="2534"/>
      <c r="C87" s="2722"/>
      <c r="D87" s="2482"/>
      <c r="E87" s="2483"/>
      <c r="F87" s="2534"/>
      <c r="G87" s="1929"/>
      <c r="H87" s="1931"/>
      <c r="I87" s="2719"/>
      <c r="J87" s="2523"/>
      <c r="K87" s="2523"/>
      <c r="L87" s="2523"/>
      <c r="M87" s="2854" t="s">
        <v>1371</v>
      </c>
      <c r="N87" s="2855"/>
      <c r="O87" s="1950" t="s">
        <v>478</v>
      </c>
      <c r="P87" s="1951"/>
      <c r="Q87" s="1951"/>
      <c r="R87" s="1952"/>
      <c r="S87" s="2854" t="s">
        <v>1339</v>
      </c>
      <c r="T87" s="2856"/>
      <c r="U87" s="2855"/>
      <c r="V87" s="1950" t="s">
        <v>480</v>
      </c>
      <c r="W87" s="1952"/>
      <c r="X87" s="2847"/>
      <c r="Y87" s="2852"/>
      <c r="Z87" s="2606"/>
      <c r="AA87" s="2860"/>
      <c r="AB87" s="2013"/>
    </row>
    <row r="88" spans="1:33" ht="70.5" customHeight="1">
      <c r="A88" s="2531">
        <v>0</v>
      </c>
      <c r="B88" s="2503">
        <v>0</v>
      </c>
      <c r="C88" s="2721">
        <f>D88</f>
        <v>28</v>
      </c>
      <c r="D88" s="2478">
        <v>28</v>
      </c>
      <c r="E88" s="2479"/>
      <c r="F88" s="2503">
        <v>24</v>
      </c>
      <c r="G88" s="2510">
        <v>4</v>
      </c>
      <c r="H88" s="2511"/>
      <c r="I88" s="2577">
        <v>0</v>
      </c>
      <c r="J88" s="2484">
        <v>72</v>
      </c>
      <c r="K88" s="2657" t="s">
        <v>1340</v>
      </c>
      <c r="L88" s="2484" t="s">
        <v>134</v>
      </c>
      <c r="M88" s="2716" t="str">
        <f>'Team Hamlet 74'!O28</f>
        <v xml:space="preserve">ہیون ہوم گلی نمبر 1۔ گلی نمبر2 ۔ مسجد گلزار مدینہ ۔ہیون ہوم  گلی 3 گلی 4 لنک 1۔ شیر والا              </v>
      </c>
      <c r="N88" s="2717"/>
      <c r="O88" s="2717"/>
      <c r="P88" s="2717"/>
      <c r="Q88" s="2717"/>
      <c r="R88" s="2717"/>
      <c r="S88" s="2717"/>
      <c r="T88" s="2717"/>
      <c r="U88" s="2717"/>
      <c r="V88" s="2717"/>
      <c r="W88" s="2718"/>
      <c r="X88" s="2845" t="s">
        <v>957</v>
      </c>
      <c r="Y88" s="2841" t="s">
        <v>31</v>
      </c>
      <c r="Z88" s="2607"/>
      <c r="AA88" s="2861"/>
      <c r="AB88" s="2013"/>
    </row>
    <row r="89" spans="1:33" ht="45" customHeight="1">
      <c r="A89" s="2532"/>
      <c r="B89" s="2504"/>
      <c r="C89" s="2722"/>
      <c r="D89" s="2480"/>
      <c r="E89" s="2481"/>
      <c r="F89" s="2504"/>
      <c r="G89" s="2044"/>
      <c r="H89" s="2046"/>
      <c r="I89" s="2504"/>
      <c r="J89" s="2485"/>
      <c r="K89" s="2658"/>
      <c r="L89" s="2485"/>
      <c r="M89" s="1986"/>
      <c r="N89" s="1987"/>
      <c r="O89" s="1987"/>
      <c r="P89" s="1987"/>
      <c r="Q89" s="1987"/>
      <c r="R89" s="1987"/>
      <c r="S89" s="1987"/>
      <c r="T89" s="1987"/>
      <c r="U89" s="1987"/>
      <c r="V89" s="1987"/>
      <c r="W89" s="1988"/>
      <c r="X89" s="2846"/>
      <c r="Y89" s="2842"/>
      <c r="Z89" s="2871" t="s">
        <v>1341</v>
      </c>
      <c r="AA89" s="2872"/>
      <c r="AB89" s="2014"/>
    </row>
    <row r="90" spans="1:33" ht="42.75" customHeight="1" thickBot="1">
      <c r="A90" s="2834"/>
      <c r="B90" s="2505"/>
      <c r="C90" s="2722"/>
      <c r="D90" s="2482"/>
      <c r="E90" s="2483"/>
      <c r="F90" s="2505"/>
      <c r="G90" s="2512"/>
      <c r="H90" s="2513"/>
      <c r="I90" s="2505"/>
      <c r="J90" s="2486"/>
      <c r="K90" s="2659"/>
      <c r="L90" s="2486"/>
      <c r="M90" s="2873" t="s">
        <v>1342</v>
      </c>
      <c r="N90" s="2874"/>
      <c r="O90" s="1967" t="s">
        <v>478</v>
      </c>
      <c r="P90" s="1968"/>
      <c r="Q90" s="1968"/>
      <c r="R90" s="1969"/>
      <c r="S90" s="2873" t="s">
        <v>1343</v>
      </c>
      <c r="T90" s="2875"/>
      <c r="U90" s="2874"/>
      <c r="V90" s="1967" t="s">
        <v>480</v>
      </c>
      <c r="W90" s="1969"/>
      <c r="X90" s="2847"/>
      <c r="Y90" s="2843"/>
      <c r="Z90" s="2554" t="s">
        <v>1209</v>
      </c>
      <c r="AA90" s="2555"/>
      <c r="AB90" s="2556"/>
    </row>
    <row r="91" spans="1:33" ht="26.25" customHeight="1" thickBot="1">
      <c r="A91" s="595">
        <v>0</v>
      </c>
      <c r="B91" s="596">
        <f>SUM(B82:B90)</f>
        <v>6</v>
      </c>
      <c r="C91" s="663">
        <f>SUM(C82:C90)</f>
        <v>109</v>
      </c>
      <c r="D91" s="2359">
        <f>SUM(D82:E90)</f>
        <v>109</v>
      </c>
      <c r="E91" s="2360"/>
      <c r="F91" s="596">
        <f>SUM(F82:F90)</f>
        <v>86</v>
      </c>
      <c r="G91" s="2361">
        <f>SUM(G82:H90)</f>
        <v>23</v>
      </c>
      <c r="H91" s="2362"/>
      <c r="I91" s="664">
        <v>0</v>
      </c>
      <c r="J91" s="664">
        <f>SUM(J82:J90)</f>
        <v>219</v>
      </c>
      <c r="K91" s="2704" t="s">
        <v>1225</v>
      </c>
      <c r="L91" s="2705"/>
      <c r="M91" s="668" t="s">
        <v>1238</v>
      </c>
      <c r="N91" s="2560" t="s">
        <v>78</v>
      </c>
      <c r="O91" s="2562"/>
      <c r="P91" s="2560">
        <v>15</v>
      </c>
      <c r="Q91" s="2562"/>
      <c r="R91" s="2560" t="s">
        <v>77</v>
      </c>
      <c r="S91" s="2561"/>
      <c r="T91" s="2562"/>
      <c r="U91" s="665">
        <v>9</v>
      </c>
      <c r="V91" s="642" t="s">
        <v>76</v>
      </c>
      <c r="W91" s="642">
        <v>1</v>
      </c>
      <c r="X91" s="642" t="s">
        <v>75</v>
      </c>
      <c r="Y91" s="642"/>
      <c r="Z91" s="2557"/>
      <c r="AA91" s="2558"/>
      <c r="AB91" s="2559"/>
    </row>
    <row r="92" spans="1:33" s="643" customFormat="1" ht="45.95" customHeight="1">
      <c r="A92" s="2712" t="s">
        <v>695</v>
      </c>
      <c r="B92" s="2713"/>
      <c r="C92" s="2714"/>
      <c r="D92" s="2709" t="s">
        <v>696</v>
      </c>
      <c r="E92" s="2710"/>
      <c r="F92" s="2710"/>
      <c r="G92" s="2710"/>
      <c r="H92" s="2710"/>
      <c r="I92" s="2710"/>
      <c r="J92" s="2710"/>
      <c r="K92" s="2711"/>
      <c r="L92" s="2709" t="s">
        <v>697</v>
      </c>
      <c r="M92" s="2710"/>
      <c r="N92" s="2710"/>
      <c r="O92" s="2710"/>
      <c r="P92" s="2710"/>
      <c r="Q92" s="2710"/>
      <c r="R92" s="2710"/>
      <c r="S92" s="2710"/>
      <c r="T92" s="2710"/>
      <c r="U92" s="2711"/>
      <c r="V92" s="2709" t="s">
        <v>698</v>
      </c>
      <c r="W92" s="2710"/>
      <c r="X92" s="2710"/>
      <c r="Y92" s="2710"/>
      <c r="Z92" s="2710"/>
      <c r="AA92" s="2710"/>
      <c r="AB92" s="2733"/>
      <c r="AC92" s="669"/>
    </row>
    <row r="93" spans="1:33" s="643" customFormat="1" ht="99" customHeight="1" thickBot="1">
      <c r="A93" s="2835" t="s">
        <v>42</v>
      </c>
      <c r="B93" s="2836"/>
      <c r="C93" s="2836"/>
      <c r="D93" s="2836"/>
      <c r="E93" s="2836"/>
      <c r="F93" s="2836"/>
      <c r="G93" s="2836"/>
      <c r="H93" s="2836"/>
      <c r="I93" s="2836"/>
      <c r="J93" s="2836"/>
      <c r="K93" s="2837"/>
      <c r="L93" s="670"/>
      <c r="M93" s="2838" t="s">
        <v>699</v>
      </c>
      <c r="N93" s="2839"/>
      <c r="O93" s="2839"/>
      <c r="P93" s="2839"/>
      <c r="Q93" s="2839"/>
      <c r="R93" s="2839"/>
      <c r="S93" s="2839"/>
      <c r="T93" s="2839"/>
      <c r="U93" s="2839"/>
      <c r="V93" s="2839"/>
      <c r="W93" s="2839"/>
      <c r="X93" s="2839"/>
      <c r="Y93" s="2839"/>
      <c r="Z93" s="2839"/>
      <c r="AA93" s="2839"/>
      <c r="AB93" s="2840"/>
      <c r="AC93" s="671"/>
    </row>
    <row r="94" spans="1:33" s="673" customFormat="1" ht="24.4" customHeight="1">
      <c r="A94" s="2812" t="s">
        <v>1367</v>
      </c>
      <c r="B94" s="2812"/>
      <c r="C94" s="2812"/>
      <c r="D94" s="2812"/>
      <c r="E94" s="2812"/>
      <c r="F94" s="2812"/>
      <c r="G94" s="2812"/>
      <c r="H94" s="2813"/>
      <c r="I94" s="2814" t="s">
        <v>33</v>
      </c>
      <c r="J94" s="2814"/>
      <c r="K94" s="2814"/>
      <c r="L94" s="2814"/>
      <c r="M94" s="2814"/>
      <c r="N94" s="2814"/>
      <c r="O94" s="2815"/>
      <c r="P94" s="2816" t="s">
        <v>1366</v>
      </c>
      <c r="Q94" s="2816"/>
      <c r="R94" s="2816"/>
      <c r="S94" s="2816"/>
      <c r="T94" s="2816"/>
      <c r="U94" s="2816"/>
      <c r="V94" s="2816"/>
      <c r="W94" s="2817"/>
      <c r="X94" s="2818" t="s">
        <v>56</v>
      </c>
      <c r="Y94" s="2819"/>
      <c r="Z94" s="2819"/>
      <c r="AA94" s="2819"/>
      <c r="AB94" s="2820"/>
    </row>
    <row r="95" spans="1:33" s="673" customFormat="1" ht="45.95" customHeight="1" thickBot="1">
      <c r="A95" s="2812"/>
      <c r="B95" s="2812"/>
      <c r="C95" s="2812"/>
      <c r="D95" s="2812"/>
      <c r="E95" s="2812"/>
      <c r="F95" s="2812"/>
      <c r="G95" s="2812"/>
      <c r="H95" s="2813"/>
      <c r="I95" s="2814"/>
      <c r="J95" s="2814"/>
      <c r="K95" s="2814"/>
      <c r="L95" s="2814"/>
      <c r="M95" s="2814"/>
      <c r="N95" s="2814"/>
      <c r="O95" s="2815"/>
      <c r="P95" s="2816"/>
      <c r="Q95" s="2816"/>
      <c r="R95" s="2816"/>
      <c r="S95" s="2816"/>
      <c r="T95" s="2816"/>
      <c r="U95" s="2816"/>
      <c r="V95" s="2816"/>
      <c r="W95" s="2817"/>
      <c r="X95" s="2821"/>
      <c r="Y95" s="2822"/>
      <c r="Z95" s="2822"/>
      <c r="AA95" s="2822"/>
      <c r="AB95" s="2823"/>
    </row>
    <row r="96" spans="1:33" ht="9" hidden="1" customHeight="1" thickBot="1">
      <c r="A96" s="567"/>
      <c r="B96" s="567"/>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row>
    <row r="97" spans="1:29" ht="19.5" customHeight="1">
      <c r="A97" s="2866" t="s">
        <v>1344</v>
      </c>
      <c r="B97" s="2301" t="s">
        <v>39</v>
      </c>
      <c r="C97" s="2386" t="s">
        <v>53</v>
      </c>
      <c r="D97" s="2389" t="s">
        <v>60</v>
      </c>
      <c r="E97" s="1997"/>
      <c r="F97" s="1997"/>
      <c r="G97" s="1997"/>
      <c r="H97" s="1997"/>
      <c r="I97" s="2390"/>
      <c r="J97" s="2393" t="s">
        <v>41</v>
      </c>
      <c r="K97" s="2593" t="s">
        <v>149</v>
      </c>
      <c r="L97" s="2413" t="s">
        <v>27</v>
      </c>
      <c r="M97" s="1996" t="s">
        <v>71</v>
      </c>
      <c r="N97" s="1997"/>
      <c r="O97" s="1997"/>
      <c r="P97" s="1997"/>
      <c r="Q97" s="1997"/>
      <c r="R97" s="1997"/>
      <c r="S97" s="1997"/>
      <c r="T97" s="1997"/>
      <c r="U97" s="1997"/>
      <c r="V97" s="1997"/>
      <c r="W97" s="1998"/>
      <c r="X97" s="2396" t="s">
        <v>303</v>
      </c>
      <c r="Y97" s="2396" t="s">
        <v>35</v>
      </c>
      <c r="Z97" s="2596" t="s">
        <v>51</v>
      </c>
      <c r="AA97" s="2301" t="s">
        <v>50</v>
      </c>
      <c r="AB97" s="2386" t="s">
        <v>24</v>
      </c>
    </row>
    <row r="98" spans="1:29" ht="24" customHeight="1">
      <c r="A98" s="2867"/>
      <c r="B98" s="2302"/>
      <c r="C98" s="2387"/>
      <c r="D98" s="2391"/>
      <c r="E98" s="2000"/>
      <c r="F98" s="2000"/>
      <c r="G98" s="2000"/>
      <c r="H98" s="2000"/>
      <c r="I98" s="2392"/>
      <c r="J98" s="2394"/>
      <c r="K98" s="2594"/>
      <c r="L98" s="2414"/>
      <c r="M98" s="1999"/>
      <c r="N98" s="2000"/>
      <c r="O98" s="2000"/>
      <c r="P98" s="2000"/>
      <c r="Q98" s="2000"/>
      <c r="R98" s="2000"/>
      <c r="S98" s="2000"/>
      <c r="T98" s="2000"/>
      <c r="U98" s="2000"/>
      <c r="V98" s="2000"/>
      <c r="W98" s="2001"/>
      <c r="X98" s="2397"/>
      <c r="Y98" s="2397"/>
      <c r="Z98" s="2597"/>
      <c r="AA98" s="2302"/>
      <c r="AB98" s="2387"/>
    </row>
    <row r="99" spans="1:29" ht="24" customHeight="1">
      <c r="A99" s="2867"/>
      <c r="B99" s="2302"/>
      <c r="C99" s="2387"/>
      <c r="D99" s="2399" t="s">
        <v>26</v>
      </c>
      <c r="E99" s="2400"/>
      <c r="F99" s="2403" t="s">
        <v>112</v>
      </c>
      <c r="G99" s="2404"/>
      <c r="H99" s="2864"/>
      <c r="I99" s="2865" t="s">
        <v>1284</v>
      </c>
      <c r="J99" s="2394"/>
      <c r="K99" s="2594"/>
      <c r="L99" s="2414"/>
      <c r="M99" s="2339" t="s">
        <v>305</v>
      </c>
      <c r="N99" s="2410"/>
      <c r="O99" s="2410"/>
      <c r="P99" s="2410"/>
      <c r="Q99" s="2410"/>
      <c r="R99" s="2410"/>
      <c r="S99" s="2410"/>
      <c r="T99" s="2410"/>
      <c r="U99" s="2410"/>
      <c r="V99" s="2410"/>
      <c r="W99" s="1976"/>
      <c r="X99" s="2397"/>
      <c r="Y99" s="2397"/>
      <c r="Z99" s="2597"/>
      <c r="AA99" s="2302"/>
      <c r="AB99" s="2387"/>
    </row>
    <row r="100" spans="1:29" ht="26.45" customHeight="1" thickBot="1">
      <c r="A100" s="2868"/>
      <c r="B100" s="2303"/>
      <c r="C100" s="2388"/>
      <c r="D100" s="2401"/>
      <c r="E100" s="2402"/>
      <c r="F100" s="568" t="s">
        <v>117</v>
      </c>
      <c r="G100" s="1967" t="s">
        <v>116</v>
      </c>
      <c r="H100" s="1969"/>
      <c r="I100" s="2303"/>
      <c r="J100" s="2395"/>
      <c r="K100" s="2595"/>
      <c r="L100" s="2415"/>
      <c r="M100" s="2288"/>
      <c r="N100" s="2411"/>
      <c r="O100" s="2411"/>
      <c r="P100" s="2411"/>
      <c r="Q100" s="2411"/>
      <c r="R100" s="2411"/>
      <c r="S100" s="2411"/>
      <c r="T100" s="2411"/>
      <c r="U100" s="2411"/>
      <c r="V100" s="2411"/>
      <c r="W100" s="2289"/>
      <c r="X100" s="2398"/>
      <c r="Y100" s="2398"/>
      <c r="Z100" s="2598"/>
      <c r="AA100" s="2303"/>
      <c r="AB100" s="2388"/>
    </row>
    <row r="101" spans="1:29" ht="45.75" customHeight="1">
      <c r="A101" s="2869" t="s">
        <v>1986</v>
      </c>
      <c r="B101" s="2577">
        <v>1</v>
      </c>
      <c r="C101" s="2721">
        <f>D101</f>
        <v>59</v>
      </c>
      <c r="D101" s="2478">
        <v>59</v>
      </c>
      <c r="E101" s="2479"/>
      <c r="F101" s="2577">
        <v>47</v>
      </c>
      <c r="G101" s="1926">
        <v>12</v>
      </c>
      <c r="H101" s="1928"/>
      <c r="I101" s="2568">
        <v>0</v>
      </c>
      <c r="J101" s="2857">
        <v>67</v>
      </c>
      <c r="K101" s="2858" t="s">
        <v>1345</v>
      </c>
      <c r="L101" s="2857" t="s">
        <v>134</v>
      </c>
      <c r="M101" s="1983" t="str">
        <f>'Team Hamlet 75'!O7</f>
        <v xml:space="preserve"> اویس ننگانہ کے گھرسے فاروق چوک  جھونپڑیاں ۔ فیکٹری ۔ ملحقہ ابادی  پائپ فیکٹری آبادی ۔ کبیئر گارڈن ۔ نور والا ۔ ا۔MPS روڑ ۔ بوسن والا ۔  امیر بخش والا ۔             </v>
      </c>
      <c r="N101" s="1984"/>
      <c r="O101" s="1984"/>
      <c r="P101" s="1984"/>
      <c r="Q101" s="1984"/>
      <c r="R101" s="1984"/>
      <c r="S101" s="1984"/>
      <c r="T101" s="1984"/>
      <c r="U101" s="1984"/>
      <c r="V101" s="1984"/>
      <c r="W101" s="1985"/>
      <c r="X101" s="2845" t="s">
        <v>2136</v>
      </c>
      <c r="Y101" s="2851" t="s">
        <v>28</v>
      </c>
      <c r="Z101" s="2853" t="s">
        <v>34</v>
      </c>
      <c r="AA101" s="2165" t="s">
        <v>1346</v>
      </c>
      <c r="AB101" s="2012">
        <v>75</v>
      </c>
    </row>
    <row r="102" spans="1:29" ht="55.5" customHeight="1">
      <c r="A102" s="2532"/>
      <c r="B102" s="2504"/>
      <c r="C102" s="2722"/>
      <c r="D102" s="2480"/>
      <c r="E102" s="2481"/>
      <c r="F102" s="2504"/>
      <c r="G102" s="2044"/>
      <c r="H102" s="2046"/>
      <c r="I102" s="2569"/>
      <c r="J102" s="2485"/>
      <c r="K102" s="2658"/>
      <c r="L102" s="2485"/>
      <c r="M102" s="1986"/>
      <c r="N102" s="1987"/>
      <c r="O102" s="1987"/>
      <c r="P102" s="1987"/>
      <c r="Q102" s="1987"/>
      <c r="R102" s="1987"/>
      <c r="S102" s="1987"/>
      <c r="T102" s="1987"/>
      <c r="U102" s="1987"/>
      <c r="V102" s="1987"/>
      <c r="W102" s="1988"/>
      <c r="X102" s="2846"/>
      <c r="Y102" s="2842"/>
      <c r="Z102" s="2606"/>
      <c r="AA102" s="2166"/>
      <c r="AB102" s="2013"/>
    </row>
    <row r="103" spans="1:29" ht="49.5" customHeight="1" thickBot="1">
      <c r="A103" s="2533"/>
      <c r="B103" s="2534"/>
      <c r="C103" s="2722"/>
      <c r="D103" s="2482"/>
      <c r="E103" s="2483"/>
      <c r="F103" s="2534"/>
      <c r="G103" s="1929"/>
      <c r="H103" s="1931"/>
      <c r="I103" s="2719"/>
      <c r="J103" s="2523"/>
      <c r="K103" s="2720"/>
      <c r="L103" s="2523"/>
      <c r="M103" s="2854" t="s">
        <v>1347</v>
      </c>
      <c r="N103" s="2855"/>
      <c r="O103" s="1950" t="s">
        <v>478</v>
      </c>
      <c r="P103" s="1951"/>
      <c r="Q103" s="1951"/>
      <c r="R103" s="1952"/>
      <c r="S103" s="2854" t="s">
        <v>1348</v>
      </c>
      <c r="T103" s="2856"/>
      <c r="U103" s="2855"/>
      <c r="V103" s="1950" t="s">
        <v>480</v>
      </c>
      <c r="W103" s="1952"/>
      <c r="X103" s="2847"/>
      <c r="Y103" s="2852"/>
      <c r="Z103" s="2607"/>
      <c r="AA103" s="2167"/>
      <c r="AB103" s="2013"/>
    </row>
    <row r="104" spans="1:29" ht="60" customHeight="1" thickBot="1">
      <c r="A104" s="2531">
        <v>0</v>
      </c>
      <c r="B104" s="2503">
        <v>3</v>
      </c>
      <c r="C104" s="2721">
        <f>D104</f>
        <v>39</v>
      </c>
      <c r="D104" s="2478">
        <v>39</v>
      </c>
      <c r="E104" s="2479"/>
      <c r="F104" s="2503">
        <v>37</v>
      </c>
      <c r="G104" s="2510">
        <v>2</v>
      </c>
      <c r="H104" s="2511"/>
      <c r="I104" s="2568" t="s">
        <v>1349</v>
      </c>
      <c r="J104" s="2484">
        <v>52</v>
      </c>
      <c r="K104" s="2657" t="s">
        <v>1350</v>
      </c>
      <c r="L104" s="2484" t="s">
        <v>134</v>
      </c>
      <c r="M104" s="1975" t="str">
        <f>'Team Hamlet 75'!O10</f>
        <v xml:space="preserve">۔بستی موچیاں ۔ لنک نمبر 1  بوسن والا ۔مین روڈ بای پاس سٹی سکول  ٹاور  والی گلی ۔ ہنڈا  والی   گلی ۔ بھینی بشیر والی    خان سٹریٹ  زاہد کے گھر تک              </v>
      </c>
      <c r="N104" s="2844"/>
      <c r="O104" s="2844"/>
      <c r="P104" s="2844"/>
      <c r="Q104" s="2844"/>
      <c r="R104" s="2844"/>
      <c r="S104" s="2844"/>
      <c r="T104" s="2844"/>
      <c r="U104" s="2844"/>
      <c r="V104" s="2844"/>
      <c r="W104" s="2354"/>
      <c r="X104" s="2845" t="s">
        <v>2156</v>
      </c>
      <c r="Y104" s="2841" t="s">
        <v>30</v>
      </c>
      <c r="Z104" s="2716" t="s">
        <v>1351</v>
      </c>
      <c r="AA104" s="2718"/>
      <c r="AB104" s="2013"/>
    </row>
    <row r="105" spans="1:29" ht="51.75" customHeight="1">
      <c r="A105" s="2532"/>
      <c r="B105" s="2504"/>
      <c r="C105" s="2722"/>
      <c r="D105" s="2480"/>
      <c r="E105" s="2481"/>
      <c r="F105" s="2504"/>
      <c r="G105" s="2044"/>
      <c r="H105" s="2046"/>
      <c r="I105" s="2569"/>
      <c r="J105" s="2485"/>
      <c r="K105" s="2658"/>
      <c r="L105" s="2485"/>
      <c r="M105" s="1999"/>
      <c r="N105" s="2000"/>
      <c r="O105" s="2000"/>
      <c r="P105" s="2000"/>
      <c r="Q105" s="2000"/>
      <c r="R105" s="2000"/>
      <c r="S105" s="2000"/>
      <c r="T105" s="2000"/>
      <c r="U105" s="2000"/>
      <c r="V105" s="2000"/>
      <c r="W105" s="2001"/>
      <c r="X105" s="2846"/>
      <c r="Y105" s="2842"/>
      <c r="Z105" s="2605" t="s">
        <v>34</v>
      </c>
      <c r="AA105" s="2859" t="s">
        <v>1352</v>
      </c>
      <c r="AB105" s="2013"/>
    </row>
    <row r="106" spans="1:29" ht="50.25" customHeight="1" thickBot="1">
      <c r="A106" s="2533"/>
      <c r="B106" s="2534"/>
      <c r="C106" s="2722"/>
      <c r="D106" s="2482"/>
      <c r="E106" s="2483"/>
      <c r="F106" s="2534"/>
      <c r="G106" s="1929"/>
      <c r="H106" s="1931"/>
      <c r="I106" s="2719"/>
      <c r="J106" s="2523"/>
      <c r="K106" s="2720"/>
      <c r="L106" s="2523"/>
      <c r="M106" s="2862" t="s">
        <v>1323</v>
      </c>
      <c r="N106" s="2863"/>
      <c r="O106" s="1950" t="s">
        <v>478</v>
      </c>
      <c r="P106" s="1951"/>
      <c r="Q106" s="1951"/>
      <c r="R106" s="1952"/>
      <c r="S106" s="2854" t="s">
        <v>392</v>
      </c>
      <c r="T106" s="2856"/>
      <c r="U106" s="2855"/>
      <c r="V106" s="1950" t="s">
        <v>480</v>
      </c>
      <c r="W106" s="1952"/>
      <c r="X106" s="2847"/>
      <c r="Y106" s="2852"/>
      <c r="Z106" s="2606"/>
      <c r="AA106" s="2860"/>
      <c r="AB106" s="2013"/>
    </row>
    <row r="107" spans="1:29" ht="52.5" customHeight="1">
      <c r="A107" s="2531">
        <v>0</v>
      </c>
      <c r="B107" s="2503">
        <v>1</v>
      </c>
      <c r="C107" s="2721">
        <f>D107</f>
        <v>103</v>
      </c>
      <c r="D107" s="2478">
        <v>103</v>
      </c>
      <c r="E107" s="2479"/>
      <c r="F107" s="2503">
        <v>68</v>
      </c>
      <c r="G107" s="2510">
        <v>12</v>
      </c>
      <c r="H107" s="2511"/>
      <c r="I107" s="1995" t="s">
        <v>1372</v>
      </c>
      <c r="J107" s="2484">
        <v>66</v>
      </c>
      <c r="K107" s="2524" t="s">
        <v>1353</v>
      </c>
      <c r="L107" s="2484" t="s">
        <v>134</v>
      </c>
      <c r="M107" s="2716" t="str">
        <f>'Team Hamlet 75'!O28</f>
        <v xml:space="preserve">مظہر بھابھہ کے گھر سے ۔  GBSمرغی خانہ ۔ مسجد اشفاق ملحقہ ابادی ؎ گلی اقبال ۔ ۔مصطفی آباد ۔  گلی ہسنلہ  ۔مصطفی آباد ۔               </v>
      </c>
      <c r="N107" s="2717"/>
      <c r="O107" s="2717"/>
      <c r="P107" s="2717"/>
      <c r="Q107" s="2717"/>
      <c r="R107" s="2717"/>
      <c r="S107" s="2717"/>
      <c r="T107" s="2717"/>
      <c r="U107" s="2717"/>
      <c r="V107" s="2717"/>
      <c r="W107" s="2718"/>
      <c r="X107" s="2845" t="s">
        <v>2156</v>
      </c>
      <c r="Y107" s="2841" t="s">
        <v>31</v>
      </c>
      <c r="Z107" s="2607"/>
      <c r="AA107" s="2861"/>
      <c r="AB107" s="2013"/>
    </row>
    <row r="108" spans="1:29" ht="57" customHeight="1">
      <c r="A108" s="2532"/>
      <c r="B108" s="2504"/>
      <c r="C108" s="2722"/>
      <c r="D108" s="2480"/>
      <c r="E108" s="2481"/>
      <c r="F108" s="2504"/>
      <c r="G108" s="2044"/>
      <c r="H108" s="2046"/>
      <c r="I108" s="1924"/>
      <c r="J108" s="2485"/>
      <c r="K108" s="2525"/>
      <c r="L108" s="2485"/>
      <c r="M108" s="1986"/>
      <c r="N108" s="1987"/>
      <c r="O108" s="1987"/>
      <c r="P108" s="1987"/>
      <c r="Q108" s="1987"/>
      <c r="R108" s="1987"/>
      <c r="S108" s="1987"/>
      <c r="T108" s="1987"/>
      <c r="U108" s="1987"/>
      <c r="V108" s="1987"/>
      <c r="W108" s="1988"/>
      <c r="X108" s="2846"/>
      <c r="Y108" s="2842"/>
      <c r="Z108" s="2098" t="s">
        <v>1354</v>
      </c>
      <c r="AA108" s="2161"/>
      <c r="AB108" s="2014"/>
    </row>
    <row r="109" spans="1:29" ht="42.75" customHeight="1" thickBot="1">
      <c r="A109" s="2834"/>
      <c r="B109" s="2505"/>
      <c r="C109" s="2722"/>
      <c r="D109" s="2482"/>
      <c r="E109" s="2483"/>
      <c r="F109" s="2505"/>
      <c r="G109" s="2512"/>
      <c r="H109" s="2513"/>
      <c r="I109" s="1925"/>
      <c r="J109" s="2486"/>
      <c r="K109" s="2715"/>
      <c r="L109" s="2486"/>
      <c r="M109" s="2848" t="s">
        <v>1355</v>
      </c>
      <c r="N109" s="2849"/>
      <c r="O109" s="1967" t="s">
        <v>478</v>
      </c>
      <c r="P109" s="1968"/>
      <c r="Q109" s="1968"/>
      <c r="R109" s="1969"/>
      <c r="S109" s="2848" t="s">
        <v>1356</v>
      </c>
      <c r="T109" s="2850"/>
      <c r="U109" s="2849"/>
      <c r="V109" s="1967" t="s">
        <v>480</v>
      </c>
      <c r="W109" s="1969"/>
      <c r="X109" s="2847"/>
      <c r="Y109" s="2843"/>
      <c r="Z109" s="2554" t="s">
        <v>1209</v>
      </c>
      <c r="AA109" s="2555"/>
      <c r="AB109" s="2556"/>
    </row>
    <row r="110" spans="1:29" ht="29.25" customHeight="1" thickBot="1">
      <c r="A110" s="595">
        <v>17</v>
      </c>
      <c r="B110" s="596">
        <v>6</v>
      </c>
      <c r="C110" s="663">
        <f>SUM(C101:C109)</f>
        <v>201</v>
      </c>
      <c r="D110" s="2359">
        <f>SUM(D101:E109)</f>
        <v>201</v>
      </c>
      <c r="E110" s="2360"/>
      <c r="F110" s="596">
        <f>SUM(F101:F109)</f>
        <v>152</v>
      </c>
      <c r="G110" s="2361">
        <f>SUM(G101:H109)</f>
        <v>26</v>
      </c>
      <c r="H110" s="2362"/>
      <c r="I110" s="664">
        <v>23</v>
      </c>
      <c r="J110" s="664">
        <f>SUM(J101:J109)</f>
        <v>185</v>
      </c>
      <c r="K110" s="2704" t="s">
        <v>1225</v>
      </c>
      <c r="L110" s="2705"/>
      <c r="M110" s="668" t="s">
        <v>1238</v>
      </c>
      <c r="N110" s="2560" t="s">
        <v>78</v>
      </c>
      <c r="O110" s="2562"/>
      <c r="P110" s="2560">
        <v>15</v>
      </c>
      <c r="Q110" s="2562"/>
      <c r="R110" s="2560" t="s">
        <v>77</v>
      </c>
      <c r="S110" s="2561"/>
      <c r="T110" s="2562"/>
      <c r="U110" s="665">
        <v>6</v>
      </c>
      <c r="V110" s="642" t="s">
        <v>76</v>
      </c>
      <c r="W110" s="642">
        <v>1</v>
      </c>
      <c r="X110" s="642" t="s">
        <v>75</v>
      </c>
      <c r="Y110" s="642"/>
      <c r="Z110" s="2557"/>
      <c r="AA110" s="2558"/>
      <c r="AB110" s="2559"/>
    </row>
    <row r="111" spans="1:29" s="643" customFormat="1" ht="45.95" customHeight="1">
      <c r="A111" s="2712" t="s">
        <v>695</v>
      </c>
      <c r="B111" s="2713"/>
      <c r="C111" s="2714"/>
      <c r="D111" s="2709" t="s">
        <v>696</v>
      </c>
      <c r="E111" s="2710"/>
      <c r="F111" s="2710"/>
      <c r="G111" s="2710"/>
      <c r="H111" s="2710"/>
      <c r="I111" s="2710"/>
      <c r="J111" s="2710"/>
      <c r="K111" s="2711"/>
      <c r="L111" s="2709" t="s">
        <v>697</v>
      </c>
      <c r="M111" s="2710"/>
      <c r="N111" s="2710"/>
      <c r="O111" s="2710"/>
      <c r="P111" s="2710"/>
      <c r="Q111" s="2710"/>
      <c r="R111" s="2710"/>
      <c r="S111" s="2710"/>
      <c r="T111" s="2710"/>
      <c r="U111" s="2711"/>
      <c r="V111" s="2709" t="s">
        <v>698</v>
      </c>
      <c r="W111" s="2710"/>
      <c r="X111" s="2710"/>
      <c r="Y111" s="2710"/>
      <c r="Z111" s="2710"/>
      <c r="AA111" s="2710"/>
      <c r="AB111" s="2733"/>
      <c r="AC111" s="669"/>
    </row>
    <row r="112" spans="1:29" s="643" customFormat="1" ht="99" customHeight="1" thickBot="1">
      <c r="A112" s="2835" t="s">
        <v>42</v>
      </c>
      <c r="B112" s="2836"/>
      <c r="C112" s="2836"/>
      <c r="D112" s="2836"/>
      <c r="E112" s="2836"/>
      <c r="F112" s="2836"/>
      <c r="G112" s="2836"/>
      <c r="H112" s="2836"/>
      <c r="I112" s="2836"/>
      <c r="J112" s="2836"/>
      <c r="K112" s="2837"/>
      <c r="L112" s="670"/>
      <c r="M112" s="2838" t="s">
        <v>699</v>
      </c>
      <c r="N112" s="2839"/>
      <c r="O112" s="2839"/>
      <c r="P112" s="2839"/>
      <c r="Q112" s="2839"/>
      <c r="R112" s="2839"/>
      <c r="S112" s="2839"/>
      <c r="T112" s="2839"/>
      <c r="U112" s="2839"/>
      <c r="V112" s="2839"/>
      <c r="W112" s="2839"/>
      <c r="X112" s="2839"/>
      <c r="Y112" s="2839"/>
      <c r="Z112" s="2839"/>
      <c r="AA112" s="2839"/>
      <c r="AB112" s="2840"/>
      <c r="AC112" s="671"/>
    </row>
    <row r="113" spans="1:25" ht="20.25" thickBot="1"/>
    <row r="114" spans="1:25" ht="65.25" customHeight="1" thickBot="1">
      <c r="A114" s="683">
        <f>SUM(A110,A91,A72,A53,A34,A16,)</f>
        <v>124</v>
      </c>
      <c r="B114" s="683">
        <f>SUM(B110,B91,B72,B53,B34,B16,)</f>
        <v>33</v>
      </c>
      <c r="C114" s="683">
        <f>SUM(C110,C91,C72,C53,C34,C16,)</f>
        <v>1153</v>
      </c>
      <c r="D114" s="2359">
        <f>SUM(D105:E113)</f>
        <v>304</v>
      </c>
      <c r="E114" s="2360"/>
      <c r="F114" s="683">
        <f>SUM(F110,F91,F72,F53,F34,F16,)</f>
        <v>897</v>
      </c>
      <c r="G114" s="2361">
        <f>SUM(G110,G91,G72,G53,G34,G16,)</f>
        <v>170</v>
      </c>
      <c r="H114" s="2362"/>
      <c r="I114" s="683">
        <f>SUM(I110,I91,I72,I53,I34,I16,)</f>
        <v>86</v>
      </c>
      <c r="J114" s="683">
        <f>SUM(J110,J91,J72,J53,J34,J16,)</f>
        <v>1242</v>
      </c>
      <c r="K114" s="2704" t="s">
        <v>1225</v>
      </c>
      <c r="L114" s="2705"/>
      <c r="M114" s="668" t="s">
        <v>1238</v>
      </c>
      <c r="N114" s="2560" t="s">
        <v>78</v>
      </c>
      <c r="O114" s="2562"/>
      <c r="P114" s="2560">
        <v>15</v>
      </c>
      <c r="Q114" s="2562"/>
      <c r="R114" s="2560" t="s">
        <v>77</v>
      </c>
      <c r="S114" s="2561"/>
      <c r="T114" s="2562"/>
      <c r="U114" s="665">
        <v>6</v>
      </c>
      <c r="V114" s="642" t="s">
        <v>76</v>
      </c>
      <c r="W114" s="642">
        <v>1</v>
      </c>
      <c r="X114" s="642" t="s">
        <v>75</v>
      </c>
      <c r="Y114" s="642"/>
    </row>
  </sheetData>
  <mergeCells count="579">
    <mergeCell ref="A19:G20"/>
    <mergeCell ref="H19:H20"/>
    <mergeCell ref="I19:O20"/>
    <mergeCell ref="P19:W20"/>
    <mergeCell ref="X19:AB20"/>
    <mergeCell ref="A21:A24"/>
    <mergeCell ref="B21:B24"/>
    <mergeCell ref="C21:C24"/>
    <mergeCell ref="D21:I22"/>
    <mergeCell ref="J21:J24"/>
    <mergeCell ref="A25:A27"/>
    <mergeCell ref="B25:B27"/>
    <mergeCell ref="C25:C27"/>
    <mergeCell ref="D25:E27"/>
    <mergeCell ref="F25:F27"/>
    <mergeCell ref="G25:H27"/>
    <mergeCell ref="AA21:AA24"/>
    <mergeCell ref="AB21:AB24"/>
    <mergeCell ref="D23:E24"/>
    <mergeCell ref="F23:H23"/>
    <mergeCell ref="I23:I24"/>
    <mergeCell ref="M23:W24"/>
    <mergeCell ref="G24:H24"/>
    <mergeCell ref="K21:K24"/>
    <mergeCell ref="L21:L24"/>
    <mergeCell ref="M21:W22"/>
    <mergeCell ref="X21:X24"/>
    <mergeCell ref="Y21:Y24"/>
    <mergeCell ref="Z21:Z24"/>
    <mergeCell ref="D28:E30"/>
    <mergeCell ref="F28:F30"/>
    <mergeCell ref="G28:H30"/>
    <mergeCell ref="Y25:Y27"/>
    <mergeCell ref="Z25:Z27"/>
    <mergeCell ref="AA25:AA27"/>
    <mergeCell ref="AB25:AB32"/>
    <mergeCell ref="M27:N27"/>
    <mergeCell ref="O27:R27"/>
    <mergeCell ref="S27:U27"/>
    <mergeCell ref="V27:W27"/>
    <mergeCell ref="Y28:Y30"/>
    <mergeCell ref="Z28:AA28"/>
    <mergeCell ref="I25:I27"/>
    <mergeCell ref="J25:J27"/>
    <mergeCell ref="K25:K27"/>
    <mergeCell ref="L25:L27"/>
    <mergeCell ref="M25:W26"/>
    <mergeCell ref="X25:X27"/>
    <mergeCell ref="A31:A33"/>
    <mergeCell ref="B31:B33"/>
    <mergeCell ref="C31:C33"/>
    <mergeCell ref="D31:E33"/>
    <mergeCell ref="F31:F33"/>
    <mergeCell ref="G31:H33"/>
    <mergeCell ref="Z29:Z31"/>
    <mergeCell ref="AA29:AA31"/>
    <mergeCell ref="AG29:AG31"/>
    <mergeCell ref="M30:N30"/>
    <mergeCell ref="O30:R30"/>
    <mergeCell ref="S30:U30"/>
    <mergeCell ref="V30:W30"/>
    <mergeCell ref="Y31:Y33"/>
    <mergeCell ref="Z32:AA32"/>
    <mergeCell ref="I28:I30"/>
    <mergeCell ref="J28:J30"/>
    <mergeCell ref="K28:K30"/>
    <mergeCell ref="L28:L30"/>
    <mergeCell ref="M28:W29"/>
    <mergeCell ref="X28:X30"/>
    <mergeCell ref="A28:A30"/>
    <mergeCell ref="B28:B30"/>
    <mergeCell ref="C28:C30"/>
    <mergeCell ref="AG32:AH32"/>
    <mergeCell ref="M33:N33"/>
    <mergeCell ref="O33:R33"/>
    <mergeCell ref="S33:U33"/>
    <mergeCell ref="V33:W33"/>
    <mergeCell ref="Z33:AB34"/>
    <mergeCell ref="I31:I33"/>
    <mergeCell ref="J31:J33"/>
    <mergeCell ref="K31:K33"/>
    <mergeCell ref="L31:L33"/>
    <mergeCell ref="M31:W32"/>
    <mergeCell ref="X31:X33"/>
    <mergeCell ref="AH29:AH31"/>
    <mergeCell ref="A35:C35"/>
    <mergeCell ref="D35:K35"/>
    <mergeCell ref="L35:U35"/>
    <mergeCell ref="V35:AB35"/>
    <mergeCell ref="A36:K36"/>
    <mergeCell ref="M36:AB36"/>
    <mergeCell ref="D34:E34"/>
    <mergeCell ref="G34:H34"/>
    <mergeCell ref="K34:L34"/>
    <mergeCell ref="N34:O34"/>
    <mergeCell ref="P34:Q34"/>
    <mergeCell ref="R34:T34"/>
    <mergeCell ref="A37:G38"/>
    <mergeCell ref="H37:H38"/>
    <mergeCell ref="I37:O38"/>
    <mergeCell ref="P37:W38"/>
    <mergeCell ref="X37:AB38"/>
    <mergeCell ref="A40:A43"/>
    <mergeCell ref="B40:B43"/>
    <mergeCell ref="C40:C43"/>
    <mergeCell ref="D40:I41"/>
    <mergeCell ref="J40:J43"/>
    <mergeCell ref="A44:A46"/>
    <mergeCell ref="B44:B46"/>
    <mergeCell ref="C44:C46"/>
    <mergeCell ref="D44:E46"/>
    <mergeCell ref="F44:F46"/>
    <mergeCell ref="G44:H46"/>
    <mergeCell ref="AA40:AA43"/>
    <mergeCell ref="AB40:AB43"/>
    <mergeCell ref="D42:E43"/>
    <mergeCell ref="F42:H42"/>
    <mergeCell ref="I42:I43"/>
    <mergeCell ref="M42:W43"/>
    <mergeCell ref="G43:H43"/>
    <mergeCell ref="K40:K43"/>
    <mergeCell ref="L40:L43"/>
    <mergeCell ref="M40:W41"/>
    <mergeCell ref="X40:X43"/>
    <mergeCell ref="Y40:Y43"/>
    <mergeCell ref="Z40:Z43"/>
    <mergeCell ref="I44:I46"/>
    <mergeCell ref="J44:J46"/>
    <mergeCell ref="K44:K46"/>
    <mergeCell ref="L44:L46"/>
    <mergeCell ref="M44:W45"/>
    <mergeCell ref="I47:I49"/>
    <mergeCell ref="J47:J49"/>
    <mergeCell ref="K47:K49"/>
    <mergeCell ref="L47:L49"/>
    <mergeCell ref="M47:W48"/>
    <mergeCell ref="X47:X49"/>
    <mergeCell ref="X44:X46"/>
    <mergeCell ref="I50:I52"/>
    <mergeCell ref="J50:J52"/>
    <mergeCell ref="K50:K52"/>
    <mergeCell ref="L50:L52"/>
    <mergeCell ref="M50:W51"/>
    <mergeCell ref="S52:U52"/>
    <mergeCell ref="V52:W52"/>
    <mergeCell ref="AB44:AB51"/>
    <mergeCell ref="M46:N46"/>
    <mergeCell ref="O46:R46"/>
    <mergeCell ref="S46:U46"/>
    <mergeCell ref="V46:W46"/>
    <mergeCell ref="Y47:Y49"/>
    <mergeCell ref="Z47:AA47"/>
    <mergeCell ref="Y44:Y46"/>
    <mergeCell ref="Z44:Z46"/>
    <mergeCell ref="AA44:AA46"/>
    <mergeCell ref="A50:A52"/>
    <mergeCell ref="B50:B52"/>
    <mergeCell ref="C50:C52"/>
    <mergeCell ref="D50:E52"/>
    <mergeCell ref="F50:F52"/>
    <mergeCell ref="G50:H52"/>
    <mergeCell ref="Z48:Z50"/>
    <mergeCell ref="AA48:AA50"/>
    <mergeCell ref="M49:N49"/>
    <mergeCell ref="O49:R49"/>
    <mergeCell ref="S49:U49"/>
    <mergeCell ref="V49:W49"/>
    <mergeCell ref="Y50:Y52"/>
    <mergeCell ref="Z51:AA51"/>
    <mergeCell ref="Z52:AB53"/>
    <mergeCell ref="A47:A49"/>
    <mergeCell ref="B47:B49"/>
    <mergeCell ref="C47:C49"/>
    <mergeCell ref="D47:E49"/>
    <mergeCell ref="F47:F49"/>
    <mergeCell ref="G47:H49"/>
    <mergeCell ref="X50:X52"/>
    <mergeCell ref="M52:N52"/>
    <mergeCell ref="O52:R52"/>
    <mergeCell ref="A55:K55"/>
    <mergeCell ref="M55:AB55"/>
    <mergeCell ref="D53:E53"/>
    <mergeCell ref="G53:H53"/>
    <mergeCell ref="K53:L53"/>
    <mergeCell ref="N53:O53"/>
    <mergeCell ref="P53:Q53"/>
    <mergeCell ref="R53:T53"/>
    <mergeCell ref="A56:G57"/>
    <mergeCell ref="H56:H57"/>
    <mergeCell ref="I56:O57"/>
    <mergeCell ref="P56:W57"/>
    <mergeCell ref="X56:AB57"/>
    <mergeCell ref="A54:C54"/>
    <mergeCell ref="D54:K54"/>
    <mergeCell ref="L54:U54"/>
    <mergeCell ref="V54:AB54"/>
    <mergeCell ref="A59:A62"/>
    <mergeCell ref="B59:B62"/>
    <mergeCell ref="C59:C62"/>
    <mergeCell ref="D59:I60"/>
    <mergeCell ref="J59:J62"/>
    <mergeCell ref="A63:A65"/>
    <mergeCell ref="B63:B65"/>
    <mergeCell ref="C63:C65"/>
    <mergeCell ref="D63:E65"/>
    <mergeCell ref="F63:F65"/>
    <mergeCell ref="G63:H65"/>
    <mergeCell ref="I63:I65"/>
    <mergeCell ref="J63:J65"/>
    <mergeCell ref="AA59:AA62"/>
    <mergeCell ref="AB59:AB62"/>
    <mergeCell ref="D61:E62"/>
    <mergeCell ref="F61:H61"/>
    <mergeCell ref="I61:I62"/>
    <mergeCell ref="M61:W62"/>
    <mergeCell ref="G62:H62"/>
    <mergeCell ref="K59:K62"/>
    <mergeCell ref="L59:L62"/>
    <mergeCell ref="M59:W60"/>
    <mergeCell ref="X59:X62"/>
    <mergeCell ref="Y59:Y62"/>
    <mergeCell ref="Z59:Z62"/>
    <mergeCell ref="K63:K65"/>
    <mergeCell ref="L63:L65"/>
    <mergeCell ref="M63:W64"/>
    <mergeCell ref="X63:X65"/>
    <mergeCell ref="M65:N65"/>
    <mergeCell ref="O65:R65"/>
    <mergeCell ref="S65:U65"/>
    <mergeCell ref="V65:W65"/>
    <mergeCell ref="Y63:Y65"/>
    <mergeCell ref="Z63:Z65"/>
    <mergeCell ref="AA63:AA65"/>
    <mergeCell ref="AB63:AB70"/>
    <mergeCell ref="AF63:AF65"/>
    <mergeCell ref="AG63:AG65"/>
    <mergeCell ref="Y66:Y68"/>
    <mergeCell ref="Z66:AA66"/>
    <mergeCell ref="AF66:AG66"/>
    <mergeCell ref="Z67:Z69"/>
    <mergeCell ref="A69:A71"/>
    <mergeCell ref="B69:B71"/>
    <mergeCell ref="C69:C71"/>
    <mergeCell ref="D69:E71"/>
    <mergeCell ref="F69:F71"/>
    <mergeCell ref="I66:I68"/>
    <mergeCell ref="J66:J68"/>
    <mergeCell ref="K66:K68"/>
    <mergeCell ref="L66:L68"/>
    <mergeCell ref="A66:A68"/>
    <mergeCell ref="B66:B68"/>
    <mergeCell ref="C66:C68"/>
    <mergeCell ref="D66:E68"/>
    <mergeCell ref="F66:F68"/>
    <mergeCell ref="G66:H68"/>
    <mergeCell ref="X69:X71"/>
    <mergeCell ref="Y69:Y71"/>
    <mergeCell ref="Z70:AA70"/>
    <mergeCell ref="M71:N71"/>
    <mergeCell ref="O71:R71"/>
    <mergeCell ref="S71:U71"/>
    <mergeCell ref="V71:W71"/>
    <mergeCell ref="Z71:AB72"/>
    <mergeCell ref="G69:H71"/>
    <mergeCell ref="I69:I71"/>
    <mergeCell ref="J69:J71"/>
    <mergeCell ref="K69:K71"/>
    <mergeCell ref="L69:L71"/>
    <mergeCell ref="M69:W70"/>
    <mergeCell ref="AA67:AA69"/>
    <mergeCell ref="M68:N68"/>
    <mergeCell ref="O68:R68"/>
    <mergeCell ref="S68:U68"/>
    <mergeCell ref="V68:W68"/>
    <mergeCell ref="M66:W67"/>
    <mergeCell ref="X66:X68"/>
    <mergeCell ref="A73:C73"/>
    <mergeCell ref="D73:K73"/>
    <mergeCell ref="L73:U73"/>
    <mergeCell ref="V73:AB73"/>
    <mergeCell ref="A74:K74"/>
    <mergeCell ref="M74:AB74"/>
    <mergeCell ref="D72:E72"/>
    <mergeCell ref="G72:H72"/>
    <mergeCell ref="K72:L72"/>
    <mergeCell ref="N72:O72"/>
    <mergeCell ref="P72:Q72"/>
    <mergeCell ref="R72:T72"/>
    <mergeCell ref="A75:G76"/>
    <mergeCell ref="H75:H76"/>
    <mergeCell ref="I75:O76"/>
    <mergeCell ref="P75:W76"/>
    <mergeCell ref="X75:AB76"/>
    <mergeCell ref="A78:A81"/>
    <mergeCell ref="B78:B81"/>
    <mergeCell ref="C78:C81"/>
    <mergeCell ref="D78:I79"/>
    <mergeCell ref="J78:J81"/>
    <mergeCell ref="AA78:AA81"/>
    <mergeCell ref="AB78:AB81"/>
    <mergeCell ref="D80:E81"/>
    <mergeCell ref="F80:H80"/>
    <mergeCell ref="I80:I81"/>
    <mergeCell ref="M80:W81"/>
    <mergeCell ref="G81:H81"/>
    <mergeCell ref="K78:K81"/>
    <mergeCell ref="L78:L81"/>
    <mergeCell ref="M78:W79"/>
    <mergeCell ref="X78:X81"/>
    <mergeCell ref="Y78:Y81"/>
    <mergeCell ref="Z78:Z81"/>
    <mergeCell ref="O84:R84"/>
    <mergeCell ref="S84:U84"/>
    <mergeCell ref="V84:W84"/>
    <mergeCell ref="Y82:Y84"/>
    <mergeCell ref="Z82:Z84"/>
    <mergeCell ref="AA82:AA84"/>
    <mergeCell ref="AB82:AB89"/>
    <mergeCell ref="A82:A84"/>
    <mergeCell ref="B82:B84"/>
    <mergeCell ref="C82:C84"/>
    <mergeCell ref="D82:E84"/>
    <mergeCell ref="F82:F84"/>
    <mergeCell ref="G82:H84"/>
    <mergeCell ref="I82:I84"/>
    <mergeCell ref="J82:J84"/>
    <mergeCell ref="K82:K84"/>
    <mergeCell ref="L82:L84"/>
    <mergeCell ref="M82:W83"/>
    <mergeCell ref="A88:A90"/>
    <mergeCell ref="B88:B90"/>
    <mergeCell ref="C88:C90"/>
    <mergeCell ref="D88:E90"/>
    <mergeCell ref="F88:F90"/>
    <mergeCell ref="I85:I87"/>
    <mergeCell ref="AF83:AF85"/>
    <mergeCell ref="AG83:AG85"/>
    <mergeCell ref="Y85:Y87"/>
    <mergeCell ref="Z85:AA85"/>
    <mergeCell ref="Z86:Z88"/>
    <mergeCell ref="AA86:AA88"/>
    <mergeCell ref="AF86:AG86"/>
    <mergeCell ref="M87:N87"/>
    <mergeCell ref="O87:R87"/>
    <mergeCell ref="S87:U87"/>
    <mergeCell ref="V87:W87"/>
    <mergeCell ref="M85:W86"/>
    <mergeCell ref="X85:X87"/>
    <mergeCell ref="X88:X90"/>
    <mergeCell ref="Y88:Y90"/>
    <mergeCell ref="Z89:AA89"/>
    <mergeCell ref="M90:N90"/>
    <mergeCell ref="O90:R90"/>
    <mergeCell ref="S90:U90"/>
    <mergeCell ref="V90:W90"/>
    <mergeCell ref="Z90:AB91"/>
    <mergeCell ref="M88:W89"/>
    <mergeCell ref="X82:X84"/>
    <mergeCell ref="M84:N84"/>
    <mergeCell ref="J85:J87"/>
    <mergeCell ref="K85:K87"/>
    <mergeCell ref="L85:L87"/>
    <mergeCell ref="A85:A87"/>
    <mergeCell ref="B85:B87"/>
    <mergeCell ref="C85:C87"/>
    <mergeCell ref="D85:E87"/>
    <mergeCell ref="F85:F87"/>
    <mergeCell ref="G85:H87"/>
    <mergeCell ref="G88:H90"/>
    <mergeCell ref="I88:I90"/>
    <mergeCell ref="J88:J90"/>
    <mergeCell ref="K88:K90"/>
    <mergeCell ref="L88:L90"/>
    <mergeCell ref="A92:C92"/>
    <mergeCell ref="D92:K92"/>
    <mergeCell ref="L92:U92"/>
    <mergeCell ref="V92:AB92"/>
    <mergeCell ref="A93:K93"/>
    <mergeCell ref="M93:AB93"/>
    <mergeCell ref="D91:E91"/>
    <mergeCell ref="G91:H91"/>
    <mergeCell ref="K91:L91"/>
    <mergeCell ref="N91:O91"/>
    <mergeCell ref="P91:Q91"/>
    <mergeCell ref="R91:T91"/>
    <mergeCell ref="A94:G95"/>
    <mergeCell ref="H94:H95"/>
    <mergeCell ref="I94:O95"/>
    <mergeCell ref="P94:W95"/>
    <mergeCell ref="X94:AB95"/>
    <mergeCell ref="A97:A100"/>
    <mergeCell ref="B97:B100"/>
    <mergeCell ref="C97:C100"/>
    <mergeCell ref="D97:I98"/>
    <mergeCell ref="J97:J100"/>
    <mergeCell ref="A101:A103"/>
    <mergeCell ref="B101:B103"/>
    <mergeCell ref="C101:C103"/>
    <mergeCell ref="D101:E103"/>
    <mergeCell ref="F101:F103"/>
    <mergeCell ref="G101:H103"/>
    <mergeCell ref="AA97:AA100"/>
    <mergeCell ref="AB97:AB100"/>
    <mergeCell ref="D99:E100"/>
    <mergeCell ref="F99:H99"/>
    <mergeCell ref="I99:I100"/>
    <mergeCell ref="M99:W100"/>
    <mergeCell ref="G100:H100"/>
    <mergeCell ref="K97:K100"/>
    <mergeCell ref="L97:L100"/>
    <mergeCell ref="M97:W98"/>
    <mergeCell ref="X97:X100"/>
    <mergeCell ref="Y97:Y100"/>
    <mergeCell ref="Z97:Z100"/>
    <mergeCell ref="D104:E106"/>
    <mergeCell ref="F104:F106"/>
    <mergeCell ref="G104:H106"/>
    <mergeCell ref="Y101:Y103"/>
    <mergeCell ref="Z101:Z103"/>
    <mergeCell ref="AA101:AA103"/>
    <mergeCell ref="AB101:AB108"/>
    <mergeCell ref="M103:N103"/>
    <mergeCell ref="O103:R103"/>
    <mergeCell ref="S103:U103"/>
    <mergeCell ref="V103:W103"/>
    <mergeCell ref="Y104:Y106"/>
    <mergeCell ref="Z104:AA104"/>
    <mergeCell ref="I101:I103"/>
    <mergeCell ref="J101:J103"/>
    <mergeCell ref="K101:K103"/>
    <mergeCell ref="L101:L103"/>
    <mergeCell ref="M101:W102"/>
    <mergeCell ref="X101:X103"/>
    <mergeCell ref="Z105:Z107"/>
    <mergeCell ref="AA105:AA107"/>
    <mergeCell ref="M106:N106"/>
    <mergeCell ref="O106:R106"/>
    <mergeCell ref="S106:U106"/>
    <mergeCell ref="V106:W106"/>
    <mergeCell ref="Y107:Y109"/>
    <mergeCell ref="Z108:AA108"/>
    <mergeCell ref="Z109:AB110"/>
    <mergeCell ref="M104:W105"/>
    <mergeCell ref="X104:X106"/>
    <mergeCell ref="X107:X109"/>
    <mergeCell ref="M109:N109"/>
    <mergeCell ref="O109:R109"/>
    <mergeCell ref="S109:U109"/>
    <mergeCell ref="V109:W109"/>
    <mergeCell ref="A107:A109"/>
    <mergeCell ref="B107:B109"/>
    <mergeCell ref="C107:C109"/>
    <mergeCell ref="D107:E109"/>
    <mergeCell ref="F107:F109"/>
    <mergeCell ref="G107:H109"/>
    <mergeCell ref="V111:AB111"/>
    <mergeCell ref="A112:K112"/>
    <mergeCell ref="M112:AB112"/>
    <mergeCell ref="D110:E110"/>
    <mergeCell ref="G110:H110"/>
    <mergeCell ref="K110:L110"/>
    <mergeCell ref="N110:O110"/>
    <mergeCell ref="P110:Q110"/>
    <mergeCell ref="R110:T110"/>
    <mergeCell ref="A1:G2"/>
    <mergeCell ref="H1:H2"/>
    <mergeCell ref="I1:O2"/>
    <mergeCell ref="P1:W2"/>
    <mergeCell ref="X1:AB2"/>
    <mergeCell ref="A3:A6"/>
    <mergeCell ref="B3:B6"/>
    <mergeCell ref="C3:C6"/>
    <mergeCell ref="D3:I4"/>
    <mergeCell ref="J3:J6"/>
    <mergeCell ref="A7:A9"/>
    <mergeCell ref="B7:B9"/>
    <mergeCell ref="C7:C9"/>
    <mergeCell ref="D7:E9"/>
    <mergeCell ref="F7:F9"/>
    <mergeCell ref="G7:H9"/>
    <mergeCell ref="AA3:AA6"/>
    <mergeCell ref="AB3:AB6"/>
    <mergeCell ref="D5:E6"/>
    <mergeCell ref="F5:H5"/>
    <mergeCell ref="I5:I6"/>
    <mergeCell ref="M5:W6"/>
    <mergeCell ref="G6:H6"/>
    <mergeCell ref="K3:K6"/>
    <mergeCell ref="L3:L6"/>
    <mergeCell ref="M3:W4"/>
    <mergeCell ref="X3:X6"/>
    <mergeCell ref="Y3:Y6"/>
    <mergeCell ref="Z3:Z6"/>
    <mergeCell ref="AB7:AB14"/>
    <mergeCell ref="I13:I15"/>
    <mergeCell ref="J13:J15"/>
    <mergeCell ref="K13:K15"/>
    <mergeCell ref="L13:L15"/>
    <mergeCell ref="I7:I9"/>
    <mergeCell ref="J7:J9"/>
    <mergeCell ref="K7:K9"/>
    <mergeCell ref="L7:L9"/>
    <mergeCell ref="M7:W8"/>
    <mergeCell ref="X7:X9"/>
    <mergeCell ref="M12:N12"/>
    <mergeCell ref="O12:R12"/>
    <mergeCell ref="S12:U12"/>
    <mergeCell ref="V12:W12"/>
    <mergeCell ref="K10:K12"/>
    <mergeCell ref="L10:L12"/>
    <mergeCell ref="Y7:Y9"/>
    <mergeCell ref="Z7:Z9"/>
    <mergeCell ref="AA7:AA9"/>
    <mergeCell ref="M9:N9"/>
    <mergeCell ref="O9:R9"/>
    <mergeCell ref="S9:U9"/>
    <mergeCell ref="V9:W9"/>
    <mergeCell ref="Y10:Y12"/>
    <mergeCell ref="Z10:AA10"/>
    <mergeCell ref="M10:W11"/>
    <mergeCell ref="X10:X12"/>
    <mergeCell ref="V17:AB17"/>
    <mergeCell ref="A18:K18"/>
    <mergeCell ref="L18:AB18"/>
    <mergeCell ref="D16:E16"/>
    <mergeCell ref="G16:H16"/>
    <mergeCell ref="K16:L16"/>
    <mergeCell ref="N16:O16"/>
    <mergeCell ref="P16:Q16"/>
    <mergeCell ref="R16:T16"/>
    <mergeCell ref="Z15:AB16"/>
    <mergeCell ref="A13:A15"/>
    <mergeCell ref="B13:B15"/>
    <mergeCell ref="C13:C15"/>
    <mergeCell ref="D13:E15"/>
    <mergeCell ref="F13:F15"/>
    <mergeCell ref="G13:H15"/>
    <mergeCell ref="Z11:Z13"/>
    <mergeCell ref="AA11:AA13"/>
    <mergeCell ref="F10:F12"/>
    <mergeCell ref="G10:H12"/>
    <mergeCell ref="Y13:Y15"/>
    <mergeCell ref="Z14:AA14"/>
    <mergeCell ref="I10:I12"/>
    <mergeCell ref="J10:J12"/>
    <mergeCell ref="A10:A12"/>
    <mergeCell ref="B10:B12"/>
    <mergeCell ref="C10:C12"/>
    <mergeCell ref="D10:E12"/>
    <mergeCell ref="M13:W14"/>
    <mergeCell ref="X13:X15"/>
    <mergeCell ref="M15:N15"/>
    <mergeCell ref="O15:R15"/>
    <mergeCell ref="S15:U15"/>
    <mergeCell ref="V15:W15"/>
    <mergeCell ref="D114:E114"/>
    <mergeCell ref="G114:H114"/>
    <mergeCell ref="K114:L114"/>
    <mergeCell ref="N114:O114"/>
    <mergeCell ref="P114:Q114"/>
    <mergeCell ref="R114:T114"/>
    <mergeCell ref="A17:C17"/>
    <mergeCell ref="D17:K17"/>
    <mergeCell ref="L17:U17"/>
    <mergeCell ref="A111:C111"/>
    <mergeCell ref="D111:K111"/>
    <mergeCell ref="L111:U111"/>
    <mergeCell ref="I107:I109"/>
    <mergeCell ref="J107:J109"/>
    <mergeCell ref="K107:K109"/>
    <mergeCell ref="L107:L109"/>
    <mergeCell ref="M107:W108"/>
    <mergeCell ref="I104:I106"/>
    <mergeCell ref="J104:J106"/>
    <mergeCell ref="K104:K106"/>
    <mergeCell ref="L104:L106"/>
    <mergeCell ref="A104:A106"/>
    <mergeCell ref="B104:B106"/>
    <mergeCell ref="C104:C106"/>
  </mergeCells>
  <printOptions horizontalCentered="1" verticalCentered="1"/>
  <pageMargins left="0.25" right="0.5" top="0.25" bottom="0.25" header="0" footer="0"/>
  <pageSetup paperSize="9" scale="67" fitToHeight="0" orientation="landscape" r:id="rId1"/>
  <rowBreaks count="5" manualBreakCount="5">
    <brk id="18" max="27" man="1"/>
    <brk id="36" max="16383" man="1"/>
    <brk id="55" max="16383" man="1"/>
    <brk id="74" max="16383" man="1"/>
    <brk id="93" max="16383" man="1"/>
  </rowBreaks>
  <drawing r:id="rId2"/>
</worksheet>
</file>

<file path=xl/worksheets/sheet52.xml><?xml version="1.0" encoding="utf-8"?>
<worksheet xmlns="http://schemas.openxmlformats.org/spreadsheetml/2006/main" xmlns:r="http://schemas.openxmlformats.org/officeDocument/2006/relationships">
  <dimension ref="A1:O46"/>
  <sheetViews>
    <sheetView zoomScale="110" zoomScaleNormal="110" workbookViewId="0">
      <selection activeCell="D10" sqref="D10"/>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818"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c r="O2" s="818"/>
    </row>
    <row r="3" spans="1:15" s="541" customFormat="1" ht="15.75" thickBot="1">
      <c r="A3" s="187" t="s">
        <v>195</v>
      </c>
      <c r="B3" s="188"/>
      <c r="C3" s="184" t="str">
        <f>'Team Hamlet 51'!C3</f>
        <v>Muhammad Zain</v>
      </c>
      <c r="D3" s="189" t="s">
        <v>163</v>
      </c>
      <c r="E3" s="190"/>
      <c r="F3" s="188"/>
      <c r="G3" s="188"/>
      <c r="H3" s="188"/>
      <c r="I3" s="191"/>
      <c r="J3" s="189" t="s">
        <v>164</v>
      </c>
      <c r="K3" s="188" t="s">
        <v>923</v>
      </c>
      <c r="L3" s="188"/>
      <c r="M3" s="192"/>
      <c r="O3" s="818"/>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451">
        <v>1</v>
      </c>
      <c r="B5" s="542" t="s">
        <v>924</v>
      </c>
      <c r="C5" s="556" t="s">
        <v>2066</v>
      </c>
      <c r="D5" s="436">
        <v>18</v>
      </c>
      <c r="E5" s="436">
        <v>70</v>
      </c>
      <c r="F5" s="436">
        <v>1</v>
      </c>
      <c r="G5" s="452"/>
      <c r="H5" s="451">
        <v>1</v>
      </c>
      <c r="I5" s="542" t="s">
        <v>924</v>
      </c>
      <c r="J5" s="556" t="s">
        <v>2071</v>
      </c>
      <c r="K5" s="436">
        <v>7</v>
      </c>
      <c r="L5" s="436">
        <v>70</v>
      </c>
      <c r="M5" s="436">
        <v>2</v>
      </c>
      <c r="N5" s="163"/>
    </row>
    <row r="6" spans="1:15" ht="23.1" customHeight="1">
      <c r="A6" s="451">
        <v>2</v>
      </c>
      <c r="B6" s="542" t="s">
        <v>924</v>
      </c>
      <c r="C6" s="556" t="s">
        <v>2067</v>
      </c>
      <c r="D6" s="436">
        <v>14</v>
      </c>
      <c r="E6" s="436">
        <f t="shared" ref="E6:E9" si="0">E5</f>
        <v>70</v>
      </c>
      <c r="F6" s="436">
        <v>1</v>
      </c>
      <c r="G6" s="452"/>
      <c r="H6" s="451">
        <v>2</v>
      </c>
      <c r="I6" s="542" t="s">
        <v>924</v>
      </c>
      <c r="J6" s="556" t="s">
        <v>2072</v>
      </c>
      <c r="K6" s="436">
        <v>6</v>
      </c>
      <c r="L6" s="436">
        <f t="shared" ref="L6:L13" si="1">L5</f>
        <v>70</v>
      </c>
      <c r="M6" s="436">
        <v>2</v>
      </c>
      <c r="N6" s="163"/>
      <c r="O6" s="818" t="s">
        <v>172</v>
      </c>
    </row>
    <row r="7" spans="1:15" ht="23.1" customHeight="1">
      <c r="A7" s="451">
        <v>3</v>
      </c>
      <c r="B7" s="542" t="s">
        <v>924</v>
      </c>
      <c r="C7" s="556" t="s">
        <v>2068</v>
      </c>
      <c r="D7" s="436">
        <v>18</v>
      </c>
      <c r="E7" s="436">
        <f t="shared" si="0"/>
        <v>70</v>
      </c>
      <c r="F7" s="436">
        <v>1</v>
      </c>
      <c r="G7" s="452"/>
      <c r="H7" s="451">
        <v>3</v>
      </c>
      <c r="I7" s="542" t="s">
        <v>924</v>
      </c>
      <c r="J7" s="542" t="s">
        <v>927</v>
      </c>
      <c r="K7" s="436">
        <v>9</v>
      </c>
      <c r="L7" s="436">
        <f t="shared" si="1"/>
        <v>70</v>
      </c>
      <c r="M7" s="436">
        <v>2</v>
      </c>
      <c r="N7" s="163"/>
      <c r="O7" s="166" t="str">
        <f>CONCATENATE(C5," ",C6," ",C7," ",C8," ",C9," ",C10," ",C11," ",C12," ",C13," ",C14," ",C15," ",C16," ",C17," ",C18," ",C19," ",C20," ",C21," ",C22," ",C23," ",C24)</f>
        <v xml:space="preserve">رمضان والی گلی جھوگیاں ربنواز والی گلی  ریاض والی گلی  جامع مسجد نسیم والی گلی  باقر والی گلی                </v>
      </c>
    </row>
    <row r="8" spans="1:15" ht="23.1" customHeight="1">
      <c r="A8" s="451">
        <v>4</v>
      </c>
      <c r="B8" s="542" t="s">
        <v>924</v>
      </c>
      <c r="C8" s="556" t="s">
        <v>2069</v>
      </c>
      <c r="D8" s="436">
        <v>9</v>
      </c>
      <c r="E8" s="436">
        <f t="shared" si="0"/>
        <v>70</v>
      </c>
      <c r="F8" s="436">
        <v>1</v>
      </c>
      <c r="G8" s="452"/>
      <c r="H8" s="451">
        <v>4</v>
      </c>
      <c r="I8" s="542" t="s">
        <v>924</v>
      </c>
      <c r="J8" s="542" t="s">
        <v>928</v>
      </c>
      <c r="K8" s="436">
        <v>3</v>
      </c>
      <c r="L8" s="436">
        <f t="shared" si="1"/>
        <v>70</v>
      </c>
      <c r="M8" s="436">
        <v>2</v>
      </c>
      <c r="N8" s="163"/>
      <c r="O8" s="165"/>
    </row>
    <row r="9" spans="1:15" ht="23.1" customHeight="1">
      <c r="A9" s="451">
        <v>5</v>
      </c>
      <c r="B9" s="542" t="s">
        <v>924</v>
      </c>
      <c r="C9" s="556" t="s">
        <v>2070</v>
      </c>
      <c r="D9" s="436">
        <v>11</v>
      </c>
      <c r="E9" s="436">
        <f t="shared" si="0"/>
        <v>70</v>
      </c>
      <c r="F9" s="436">
        <v>1</v>
      </c>
      <c r="G9" s="452"/>
      <c r="H9" s="451">
        <v>5</v>
      </c>
      <c r="I9" s="542" t="s">
        <v>924</v>
      </c>
      <c r="J9" s="542" t="s">
        <v>929</v>
      </c>
      <c r="K9" s="436">
        <v>8</v>
      </c>
      <c r="L9" s="436">
        <f t="shared" si="1"/>
        <v>70</v>
      </c>
      <c r="M9" s="436">
        <v>2</v>
      </c>
      <c r="N9" s="163"/>
      <c r="O9" s="818" t="s">
        <v>175</v>
      </c>
    </row>
    <row r="10" spans="1:15" ht="23.1" customHeight="1">
      <c r="A10" s="451">
        <v>6</v>
      </c>
      <c r="B10" s="542"/>
      <c r="C10" s="542"/>
      <c r="D10" s="436"/>
      <c r="E10" s="436"/>
      <c r="F10" s="436"/>
      <c r="G10" s="452"/>
      <c r="H10" s="451">
        <v>6</v>
      </c>
      <c r="I10" s="542" t="s">
        <v>924</v>
      </c>
      <c r="J10" s="542" t="s">
        <v>930</v>
      </c>
      <c r="K10" s="436">
        <v>5</v>
      </c>
      <c r="L10" s="436">
        <f t="shared" si="1"/>
        <v>70</v>
      </c>
      <c r="M10" s="436">
        <v>2</v>
      </c>
      <c r="N10" s="163"/>
      <c r="O10" s="166" t="str">
        <f>CONCATENATE(J5," ",J6," ",J7," ",J8," ",J9," ",J10," ",J11," ",J12," ",J13," ",J14," ",J15," ",J16," ",J17," ",J18," ",J19," ",J20," ",J21," ",J22," ",J23," ",J24)</f>
        <v xml:space="preserve">عمران کے گھر سے ۔ عبدالستار والی کریانہ گلی ۔ سلیم کاڈیرہ والی گلی ۔ مین روڑ والے گھر ۔ اقبال  ٹاؤن فیز ٹو ۔ عرفان والی گلی ۔ منیر والی گلی ۔ خالد محمود والی گلی ۔ انصر عباس والی گلی ، شیر زبیرمسجد بہار مدینہ  کے گھر تک           </v>
      </c>
    </row>
    <row r="11" spans="1:15" ht="23.1" customHeight="1">
      <c r="A11" s="451">
        <v>7</v>
      </c>
      <c r="B11" s="542"/>
      <c r="C11" s="542"/>
      <c r="D11" s="436"/>
      <c r="E11" s="436"/>
      <c r="F11" s="436"/>
      <c r="G11" s="452"/>
      <c r="H11" s="451">
        <v>7</v>
      </c>
      <c r="I11" s="542" t="s">
        <v>924</v>
      </c>
      <c r="J11" s="542" t="s">
        <v>931</v>
      </c>
      <c r="K11" s="436">
        <v>8</v>
      </c>
      <c r="L11" s="436">
        <f t="shared" si="1"/>
        <v>70</v>
      </c>
      <c r="M11" s="436">
        <v>2</v>
      </c>
      <c r="N11" s="163"/>
      <c r="O11" s="165"/>
    </row>
    <row r="12" spans="1:15" ht="23.1" customHeight="1">
      <c r="A12" s="451">
        <v>8</v>
      </c>
      <c r="B12" s="542"/>
      <c r="C12" s="542"/>
      <c r="D12" s="436"/>
      <c r="E12" s="436"/>
      <c r="F12" s="436"/>
      <c r="G12" s="452"/>
      <c r="H12" s="451">
        <v>8</v>
      </c>
      <c r="I12" s="542" t="s">
        <v>924</v>
      </c>
      <c r="J12" s="542" t="s">
        <v>932</v>
      </c>
      <c r="K12" s="436">
        <v>7</v>
      </c>
      <c r="L12" s="436">
        <f t="shared" si="1"/>
        <v>70</v>
      </c>
      <c r="M12" s="436">
        <v>2</v>
      </c>
      <c r="N12" s="163"/>
      <c r="O12" s="165"/>
    </row>
    <row r="13" spans="1:15" ht="23.1" customHeight="1">
      <c r="A13" s="451">
        <v>9</v>
      </c>
      <c r="B13" s="542"/>
      <c r="C13" s="542"/>
      <c r="D13" s="436"/>
      <c r="E13" s="436"/>
      <c r="F13" s="436"/>
      <c r="G13" s="452"/>
      <c r="H13" s="451">
        <v>9</v>
      </c>
      <c r="I13" s="542" t="s">
        <v>924</v>
      </c>
      <c r="J13" s="556" t="s">
        <v>2073</v>
      </c>
      <c r="K13" s="436">
        <v>20</v>
      </c>
      <c r="L13" s="436">
        <f t="shared" si="1"/>
        <v>70</v>
      </c>
      <c r="M13" s="436">
        <v>2</v>
      </c>
      <c r="N13" s="163"/>
    </row>
    <row r="14" spans="1:15" ht="23.1" customHeight="1">
      <c r="A14" s="451">
        <v>10</v>
      </c>
      <c r="B14" s="542"/>
      <c r="C14" s="542"/>
      <c r="D14" s="436"/>
      <c r="E14" s="436"/>
      <c r="F14" s="436"/>
      <c r="G14" s="452"/>
      <c r="H14" s="451">
        <v>10</v>
      </c>
      <c r="I14" s="542"/>
      <c r="J14" s="542"/>
      <c r="K14" s="436"/>
      <c r="L14" s="436"/>
      <c r="M14" s="436"/>
      <c r="N14" s="163"/>
    </row>
    <row r="15" spans="1:15" ht="23.1" customHeight="1">
      <c r="A15" s="451">
        <v>11</v>
      </c>
      <c r="B15" s="127"/>
      <c r="C15" s="127"/>
      <c r="D15" s="436"/>
      <c r="E15" s="436"/>
      <c r="F15" s="436"/>
      <c r="G15" s="452"/>
      <c r="H15" s="451">
        <v>11</v>
      </c>
      <c r="I15" s="127"/>
      <c r="K15" s="436"/>
      <c r="L15" s="436"/>
      <c r="M15" s="436"/>
      <c r="N15" s="163"/>
    </row>
    <row r="16" spans="1:15" ht="23.1" customHeight="1">
      <c r="A16" s="451">
        <v>12</v>
      </c>
      <c r="B16" s="127"/>
      <c r="C16" s="127"/>
      <c r="D16" s="436"/>
      <c r="E16" s="436"/>
      <c r="F16" s="436"/>
      <c r="G16" s="452"/>
      <c r="H16" s="451">
        <v>12</v>
      </c>
      <c r="I16" s="127"/>
      <c r="J16" s="127"/>
      <c r="K16" s="436"/>
      <c r="L16" s="436"/>
      <c r="M16" s="436"/>
      <c r="N16" s="163"/>
    </row>
    <row r="17" spans="1:15" ht="23.1" customHeight="1">
      <c r="A17" s="451">
        <v>13</v>
      </c>
      <c r="B17" s="127"/>
      <c r="C17" s="127"/>
      <c r="D17" s="436"/>
      <c r="E17" s="436"/>
      <c r="F17" s="436"/>
      <c r="G17" s="452"/>
      <c r="H17" s="451">
        <v>13</v>
      </c>
      <c r="I17" s="127"/>
      <c r="J17" s="127"/>
      <c r="K17" s="436"/>
      <c r="L17" s="436"/>
      <c r="M17" s="436"/>
      <c r="N17" s="163"/>
    </row>
    <row r="18" spans="1:15" ht="23.1" customHeight="1">
      <c r="A18" s="451">
        <v>14</v>
      </c>
      <c r="B18" s="127"/>
      <c r="C18" s="127"/>
      <c r="D18" s="436"/>
      <c r="E18" s="436"/>
      <c r="F18" s="436"/>
      <c r="G18" s="452"/>
      <c r="H18" s="451">
        <v>14</v>
      </c>
      <c r="I18" s="127"/>
      <c r="J18" s="127"/>
      <c r="K18" s="436"/>
      <c r="L18" s="436"/>
      <c r="M18" s="436"/>
      <c r="N18" s="163"/>
    </row>
    <row r="19" spans="1:15" ht="23.1" customHeight="1">
      <c r="A19" s="451">
        <v>15</v>
      </c>
      <c r="B19" s="127"/>
      <c r="C19" s="127"/>
      <c r="D19" s="436"/>
      <c r="E19" s="436"/>
      <c r="F19" s="436"/>
      <c r="G19" s="452"/>
      <c r="H19" s="451">
        <v>15</v>
      </c>
      <c r="I19" s="127"/>
      <c r="J19" s="127"/>
      <c r="K19" s="436"/>
      <c r="L19" s="436"/>
      <c r="M19" s="436"/>
      <c r="N19" s="163"/>
    </row>
    <row r="20" spans="1:15" ht="23.1" customHeight="1">
      <c r="A20" s="451">
        <v>16</v>
      </c>
      <c r="B20" s="127"/>
      <c r="C20" s="127"/>
      <c r="D20" s="436"/>
      <c r="E20" s="436"/>
      <c r="F20" s="437"/>
      <c r="G20" s="452"/>
      <c r="H20" s="451">
        <v>16</v>
      </c>
      <c r="I20" s="127"/>
      <c r="J20" s="127"/>
      <c r="K20" s="436"/>
      <c r="L20" s="436"/>
      <c r="M20" s="436"/>
      <c r="N20" s="163"/>
    </row>
    <row r="21" spans="1:15" ht="23.1" customHeight="1">
      <c r="A21" s="451">
        <v>17</v>
      </c>
      <c r="B21" s="127"/>
      <c r="C21" s="127"/>
      <c r="D21" s="436"/>
      <c r="E21" s="436"/>
      <c r="F21" s="437"/>
      <c r="G21" s="452"/>
      <c r="H21" s="451">
        <v>17</v>
      </c>
      <c r="I21" s="127"/>
      <c r="J21" s="127"/>
      <c r="K21" s="436"/>
      <c r="L21" s="436"/>
      <c r="M21" s="436"/>
      <c r="N21" s="163"/>
    </row>
    <row r="22" spans="1:15" ht="23.1" customHeight="1">
      <c r="A22" s="451">
        <v>18</v>
      </c>
      <c r="B22" s="127"/>
      <c r="C22" s="127"/>
      <c r="D22" s="436"/>
      <c r="E22" s="436"/>
      <c r="F22" s="437"/>
      <c r="G22" s="452"/>
      <c r="H22" s="451">
        <v>18</v>
      </c>
      <c r="I22" s="127"/>
      <c r="J22" s="127"/>
      <c r="K22" s="436"/>
      <c r="L22" s="436"/>
      <c r="M22" s="436"/>
      <c r="N22" s="163"/>
    </row>
    <row r="23" spans="1:15" ht="23.1" customHeight="1">
      <c r="A23" s="451">
        <v>19</v>
      </c>
      <c r="B23" s="127"/>
      <c r="C23" s="127"/>
      <c r="D23" s="436"/>
      <c r="E23" s="436"/>
      <c r="F23" s="437"/>
      <c r="G23" s="452"/>
      <c r="H23" s="451">
        <v>19</v>
      </c>
      <c r="I23" s="127"/>
      <c r="J23" s="127"/>
      <c r="K23" s="436"/>
      <c r="L23" s="436"/>
      <c r="M23" s="436"/>
      <c r="N23" s="163"/>
    </row>
    <row r="24" spans="1:15" ht="23.1" customHeight="1" thickBot="1">
      <c r="A24" s="453">
        <v>20</v>
      </c>
      <c r="B24" s="204"/>
      <c r="C24" s="204"/>
      <c r="D24" s="454"/>
      <c r="E24" s="454"/>
      <c r="F24" s="455"/>
      <c r="G24" s="452"/>
      <c r="H24" s="453">
        <v>20</v>
      </c>
      <c r="I24" s="204"/>
      <c r="J24" s="204"/>
      <c r="K24" s="454"/>
      <c r="L24" s="454"/>
      <c r="M24" s="455"/>
      <c r="N24" s="163"/>
    </row>
    <row r="25" spans="1:15" ht="23.1" customHeight="1" thickBot="1">
      <c r="A25" s="2913" t="s">
        <v>176</v>
      </c>
      <c r="B25" s="2914"/>
      <c r="C25" s="2915"/>
      <c r="D25" s="456">
        <f>SUM(D5:D24)</f>
        <v>70</v>
      </c>
      <c r="E25" s="457"/>
      <c r="F25" s="458"/>
      <c r="G25" s="452"/>
      <c r="H25" s="2913" t="s">
        <v>176</v>
      </c>
      <c r="I25" s="2914"/>
      <c r="J25" s="2915"/>
      <c r="K25" s="456">
        <f>SUM(K5:K24)</f>
        <v>73</v>
      </c>
      <c r="L25" s="457"/>
      <c r="M25" s="458"/>
      <c r="N25" s="163"/>
    </row>
    <row r="26" spans="1:15" ht="23.1" customHeight="1">
      <c r="A26" s="459">
        <v>1</v>
      </c>
      <c r="B26" s="542" t="s">
        <v>933</v>
      </c>
      <c r="C26" s="127" t="s">
        <v>934</v>
      </c>
      <c r="D26" s="436">
        <v>9</v>
      </c>
      <c r="E26" s="436">
        <v>70</v>
      </c>
      <c r="F26" s="436">
        <v>3</v>
      </c>
      <c r="G26" s="452"/>
      <c r="H26" s="459">
        <v>1</v>
      </c>
      <c r="I26" s="209"/>
      <c r="J26" s="209"/>
      <c r="K26" s="438"/>
      <c r="L26" s="438"/>
      <c r="M26" s="439"/>
      <c r="N26" s="164"/>
    </row>
    <row r="27" spans="1:15" ht="23.1" customHeight="1">
      <c r="A27" s="451">
        <v>2</v>
      </c>
      <c r="B27" s="542" t="s">
        <v>933</v>
      </c>
      <c r="C27" s="542" t="s">
        <v>935</v>
      </c>
      <c r="D27" s="436">
        <v>4</v>
      </c>
      <c r="E27" s="436">
        <f>E26</f>
        <v>70</v>
      </c>
      <c r="F27" s="436">
        <v>3</v>
      </c>
      <c r="G27" s="452"/>
      <c r="H27" s="451">
        <v>2</v>
      </c>
      <c r="I27" s="127"/>
      <c r="J27" s="127"/>
      <c r="K27" s="436"/>
      <c r="L27" s="436"/>
      <c r="M27" s="437"/>
      <c r="N27" s="164"/>
      <c r="O27" s="164" t="s">
        <v>174</v>
      </c>
    </row>
    <row r="28" spans="1:15" ht="23.1" customHeight="1">
      <c r="A28" s="451">
        <v>3</v>
      </c>
      <c r="B28" s="542" t="s">
        <v>933</v>
      </c>
      <c r="C28" s="556" t="s">
        <v>2078</v>
      </c>
      <c r="D28" s="436">
        <v>10</v>
      </c>
      <c r="E28" s="436">
        <f>E27</f>
        <v>70</v>
      </c>
      <c r="F28" s="436">
        <v>3</v>
      </c>
      <c r="G28" s="452"/>
      <c r="H28" s="451">
        <v>3</v>
      </c>
      <c r="I28" s="127"/>
      <c r="J28" s="127"/>
      <c r="K28" s="436"/>
      <c r="L28" s="436"/>
      <c r="M28" s="437"/>
      <c r="N28" s="164"/>
      <c r="O28" s="166" t="str">
        <f>CONCATENATE(C26," ",C27," ",C28," ",C29," ",C30," ",C31," ",C32," ",C33," ",C34," ",C35," ",C36," ",C37," ",C38," ",C39," ",C40," ",C41," ",C42," ",C43," ",C44," ",C45)</f>
        <v xml:space="preserve">کاشف کے گھر سے ۔کباڑیہ والی گلی ۔ جواۓ لینڈ والی گلی ۔ الفلاح شاہین سٹی ۔ وحید والی گلی ۔ ارشد والی گلی ۔ خورشید والے گھر ۔مین روڑ  گورئمنٹ گرلز پرائمری سکول والی گلی  ۔ اکبر والی گلی جھوپڑیاں ۔ الہی بخش والی جھونپڑی ۔            </v>
      </c>
    </row>
    <row r="29" spans="1:15" ht="23.1" customHeight="1">
      <c r="A29" s="451">
        <v>4</v>
      </c>
      <c r="B29" s="542" t="s">
        <v>933</v>
      </c>
      <c r="C29" s="556" t="s">
        <v>936</v>
      </c>
      <c r="D29" s="436">
        <v>26</v>
      </c>
      <c r="E29" s="436">
        <f>E28</f>
        <v>70</v>
      </c>
      <c r="F29" s="436">
        <v>3</v>
      </c>
      <c r="G29" s="452"/>
      <c r="H29" s="451">
        <v>4</v>
      </c>
      <c r="I29" s="127"/>
      <c r="J29" s="127"/>
      <c r="K29" s="436"/>
      <c r="L29" s="436"/>
      <c r="M29" s="437"/>
      <c r="N29" s="164"/>
      <c r="O29" s="165"/>
    </row>
    <row r="30" spans="1:15" ht="23.1" customHeight="1">
      <c r="A30" s="451">
        <v>5</v>
      </c>
      <c r="B30" s="542" t="s">
        <v>933</v>
      </c>
      <c r="C30" s="556" t="s">
        <v>2074</v>
      </c>
      <c r="D30" s="436">
        <v>1</v>
      </c>
      <c r="E30" s="436">
        <f>E29</f>
        <v>70</v>
      </c>
      <c r="F30" s="436">
        <v>3</v>
      </c>
      <c r="G30" s="452"/>
      <c r="H30" s="451">
        <v>5</v>
      </c>
      <c r="I30" s="127"/>
      <c r="J30" s="127"/>
      <c r="K30" s="436"/>
      <c r="L30" s="436"/>
      <c r="M30" s="437"/>
    </row>
    <row r="31" spans="1:15" ht="23.1" customHeight="1">
      <c r="A31" s="451">
        <v>6</v>
      </c>
      <c r="B31" s="542" t="s">
        <v>933</v>
      </c>
      <c r="C31" s="556" t="s">
        <v>2075</v>
      </c>
      <c r="D31" s="436">
        <v>5</v>
      </c>
      <c r="E31" s="436">
        <f>E30</f>
        <v>70</v>
      </c>
      <c r="F31" s="436">
        <v>3</v>
      </c>
      <c r="G31" s="452"/>
      <c r="H31" s="451">
        <v>6</v>
      </c>
      <c r="I31" s="127"/>
      <c r="J31" s="127"/>
      <c r="K31" s="436"/>
      <c r="L31" s="436"/>
      <c r="M31" s="437"/>
    </row>
    <row r="32" spans="1:15" ht="23.1" customHeight="1">
      <c r="A32" s="451">
        <v>7</v>
      </c>
      <c r="B32" s="542" t="s">
        <v>933</v>
      </c>
      <c r="C32" s="556" t="s">
        <v>2076</v>
      </c>
      <c r="D32" s="436">
        <v>4</v>
      </c>
      <c r="E32" s="436">
        <f t="shared" ref="E32:E33" si="2">E31</f>
        <v>70</v>
      </c>
      <c r="F32" s="436">
        <v>3</v>
      </c>
      <c r="G32" s="452"/>
      <c r="H32" s="451">
        <v>7</v>
      </c>
      <c r="I32" s="127"/>
      <c r="J32" s="127"/>
      <c r="K32" s="436"/>
      <c r="L32" s="436"/>
      <c r="M32" s="437"/>
    </row>
    <row r="33" spans="1:13" ht="23.1" customHeight="1">
      <c r="A33" s="451">
        <v>8</v>
      </c>
      <c r="B33" s="542" t="s">
        <v>933</v>
      </c>
      <c r="C33" s="556" t="s">
        <v>2077</v>
      </c>
      <c r="D33" s="436">
        <v>7</v>
      </c>
      <c r="E33" s="436">
        <f t="shared" si="2"/>
        <v>70</v>
      </c>
      <c r="F33" s="436">
        <v>3</v>
      </c>
      <c r="G33" s="452"/>
      <c r="H33" s="451">
        <v>8</v>
      </c>
      <c r="I33" s="127"/>
      <c r="J33" s="127"/>
      <c r="K33" s="436"/>
      <c r="L33" s="436"/>
      <c r="M33" s="437"/>
    </row>
    <row r="34" spans="1:13" ht="23.1" customHeight="1">
      <c r="A34" s="451">
        <v>9</v>
      </c>
      <c r="B34" s="542"/>
      <c r="D34" s="436"/>
      <c r="E34" s="436"/>
      <c r="F34" s="436"/>
      <c r="G34" s="452"/>
      <c r="H34" s="451">
        <v>9</v>
      </c>
      <c r="I34" s="127"/>
      <c r="J34" s="127"/>
      <c r="K34" s="436"/>
      <c r="L34" s="436"/>
      <c r="M34" s="437"/>
    </row>
    <row r="35" spans="1:13" ht="23.1" customHeight="1">
      <c r="A35" s="451">
        <v>10</v>
      </c>
      <c r="B35" s="127"/>
      <c r="C35" s="542"/>
      <c r="D35" s="436"/>
      <c r="E35" s="436"/>
      <c r="F35" s="436"/>
      <c r="G35" s="452"/>
      <c r="H35" s="451">
        <v>10</v>
      </c>
      <c r="I35" s="127"/>
      <c r="J35" s="127"/>
      <c r="K35" s="436"/>
      <c r="L35" s="436"/>
      <c r="M35" s="437"/>
    </row>
    <row r="36" spans="1:13" ht="23.1" customHeight="1">
      <c r="A36" s="451">
        <v>11</v>
      </c>
      <c r="B36" s="127"/>
      <c r="C36" s="127"/>
      <c r="D36" s="436"/>
      <c r="E36" s="436"/>
      <c r="F36" s="436"/>
      <c r="G36" s="452"/>
      <c r="H36" s="451">
        <v>11</v>
      </c>
      <c r="I36" s="127"/>
      <c r="J36" s="127"/>
      <c r="K36" s="436"/>
      <c r="L36" s="436"/>
      <c r="M36" s="437"/>
    </row>
    <row r="37" spans="1:13" ht="23.1" customHeight="1">
      <c r="A37" s="224">
        <v>12</v>
      </c>
      <c r="B37" s="127"/>
      <c r="C37" s="127"/>
      <c r="D37" s="225"/>
      <c r="E37" s="225"/>
      <c r="F37" s="225"/>
      <c r="G37" s="226"/>
      <c r="H37" s="224">
        <v>12</v>
      </c>
      <c r="I37" s="127"/>
      <c r="J37" s="127"/>
      <c r="K37" s="225"/>
      <c r="L37" s="225"/>
      <c r="M37" s="227"/>
    </row>
    <row r="38" spans="1:13" ht="23.1" customHeight="1">
      <c r="A38" s="224">
        <v>13</v>
      </c>
      <c r="B38" s="127"/>
      <c r="C38" s="127"/>
      <c r="D38" s="225"/>
      <c r="E38" s="225"/>
      <c r="F38" s="225"/>
      <c r="G38" s="226"/>
      <c r="H38" s="224">
        <v>13</v>
      </c>
      <c r="I38" s="127"/>
      <c r="J38" s="127"/>
      <c r="K38" s="225"/>
      <c r="L38" s="225"/>
      <c r="M38" s="227"/>
    </row>
    <row r="39" spans="1:13" ht="23.1" customHeight="1">
      <c r="A39" s="224">
        <v>14</v>
      </c>
      <c r="B39" s="127"/>
      <c r="C39" s="127"/>
      <c r="D39" s="225"/>
      <c r="E39" s="225"/>
      <c r="F39" s="225"/>
      <c r="G39" s="226"/>
      <c r="H39" s="224">
        <v>14</v>
      </c>
      <c r="I39" s="127"/>
      <c r="J39" s="127"/>
      <c r="K39" s="225"/>
      <c r="L39" s="225"/>
      <c r="M39" s="227"/>
    </row>
    <row r="40" spans="1:13" ht="23.1" customHeight="1">
      <c r="A40" s="168">
        <v>15</v>
      </c>
      <c r="B40" s="160"/>
      <c r="C40" s="160"/>
      <c r="D40" s="162"/>
      <c r="E40" s="162"/>
      <c r="F40" s="162"/>
      <c r="G40" s="132"/>
      <c r="H40" s="168">
        <v>15</v>
      </c>
      <c r="I40" s="160"/>
      <c r="J40" s="161"/>
      <c r="K40" s="162"/>
      <c r="L40" s="162"/>
      <c r="M40" s="169"/>
    </row>
    <row r="41" spans="1:13" ht="23.1" customHeight="1">
      <c r="A41" s="168">
        <v>16</v>
      </c>
      <c r="B41" s="160"/>
      <c r="C41" s="160"/>
      <c r="D41" s="162"/>
      <c r="E41" s="162"/>
      <c r="F41" s="162"/>
      <c r="G41" s="132"/>
      <c r="H41" s="168">
        <v>16</v>
      </c>
      <c r="I41" s="160"/>
      <c r="J41" s="161"/>
      <c r="K41" s="162"/>
      <c r="L41" s="162"/>
      <c r="M41" s="169"/>
    </row>
    <row r="42" spans="1:13" ht="23.1" customHeight="1">
      <c r="A42" s="168">
        <v>17</v>
      </c>
      <c r="B42" s="160"/>
      <c r="C42" s="160"/>
      <c r="D42" s="162"/>
      <c r="E42" s="162"/>
      <c r="F42" s="162"/>
      <c r="G42" s="132"/>
      <c r="H42" s="168">
        <v>17</v>
      </c>
      <c r="I42" s="160"/>
      <c r="J42" s="161"/>
      <c r="K42" s="162"/>
      <c r="L42" s="162"/>
      <c r="M42" s="169"/>
    </row>
    <row r="43" spans="1:13" ht="23.1" customHeight="1">
      <c r="A43" s="168">
        <v>18</v>
      </c>
      <c r="B43" s="160"/>
      <c r="C43" s="160"/>
      <c r="D43" s="162"/>
      <c r="E43" s="162"/>
      <c r="F43" s="169"/>
      <c r="G43" s="132"/>
      <c r="H43" s="168">
        <v>18</v>
      </c>
      <c r="I43" s="160"/>
      <c r="J43" s="161"/>
      <c r="K43" s="162"/>
      <c r="L43" s="162"/>
      <c r="M43" s="169"/>
    </row>
    <row r="44" spans="1:13" ht="23.1" customHeight="1">
      <c r="A44" s="168">
        <v>19</v>
      </c>
      <c r="B44" s="160"/>
      <c r="C44" s="160"/>
      <c r="D44" s="162"/>
      <c r="E44" s="162"/>
      <c r="F44" s="169"/>
      <c r="G44" s="132"/>
      <c r="H44" s="168">
        <v>19</v>
      </c>
      <c r="I44" s="160"/>
      <c r="J44" s="161"/>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66</v>
      </c>
      <c r="E46" s="195"/>
      <c r="F46" s="196"/>
      <c r="G46" s="197"/>
      <c r="H46" s="2450" t="s">
        <v>177</v>
      </c>
      <c r="I46" s="2451"/>
      <c r="J46" s="2452"/>
      <c r="K46" s="194">
        <f>SUM(D46,D25,K25)</f>
        <v>209</v>
      </c>
      <c r="L46" s="195"/>
      <c r="M46" s="196"/>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53.xml><?xml version="1.0" encoding="utf-8"?>
<worksheet xmlns="http://schemas.openxmlformats.org/spreadsheetml/2006/main" xmlns:r="http://schemas.openxmlformats.org/officeDocument/2006/relationships">
  <dimension ref="A1:O46"/>
  <sheetViews>
    <sheetView topLeftCell="A37" zoomScale="110" zoomScaleNormal="110" workbookViewId="0">
      <selection activeCell="O1" sqref="O1:O1048576"/>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818"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c r="O2" s="818"/>
    </row>
    <row r="3" spans="1:15" s="541" customFormat="1" ht="15.75" thickBot="1">
      <c r="A3" s="187" t="s">
        <v>195</v>
      </c>
      <c r="B3" s="188"/>
      <c r="C3" s="184" t="str">
        <f>'Team Hamlet 51'!C3</f>
        <v>Muhammad Zain</v>
      </c>
      <c r="D3" s="189" t="s">
        <v>163</v>
      </c>
      <c r="E3" s="190"/>
      <c r="F3" s="188"/>
      <c r="G3" s="188"/>
      <c r="H3" s="188"/>
      <c r="I3" s="191"/>
      <c r="J3" s="189" t="s">
        <v>164</v>
      </c>
      <c r="K3" s="188" t="str">
        <f>'Team Hamlet 70'!K3</f>
        <v>Saeed Ahmad</v>
      </c>
      <c r="L3" s="188"/>
      <c r="M3" s="192"/>
      <c r="O3" s="818"/>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451">
        <v>1</v>
      </c>
      <c r="B5" s="542" t="s">
        <v>924</v>
      </c>
      <c r="C5" s="556" t="s">
        <v>2079</v>
      </c>
      <c r="D5" s="436">
        <v>12</v>
      </c>
      <c r="E5" s="436">
        <v>71</v>
      </c>
      <c r="F5" s="436">
        <v>1</v>
      </c>
      <c r="G5" s="452"/>
      <c r="H5" s="451">
        <v>1</v>
      </c>
      <c r="I5" s="542" t="s">
        <v>924</v>
      </c>
      <c r="J5" s="556" t="s">
        <v>2085</v>
      </c>
      <c r="K5" s="436">
        <v>5</v>
      </c>
      <c r="L5" s="436">
        <v>71</v>
      </c>
      <c r="M5" s="436">
        <v>2</v>
      </c>
      <c r="N5" s="163"/>
    </row>
    <row r="6" spans="1:15" ht="43.5" customHeight="1">
      <c r="A6" s="451">
        <v>2</v>
      </c>
      <c r="B6" s="542" t="s">
        <v>924</v>
      </c>
      <c r="C6" s="556" t="s">
        <v>2080</v>
      </c>
      <c r="D6" s="436">
        <v>18</v>
      </c>
      <c r="E6" s="436">
        <f t="shared" ref="E6:E10" si="0">E5</f>
        <v>71</v>
      </c>
      <c r="F6" s="436">
        <v>1</v>
      </c>
      <c r="G6" s="452"/>
      <c r="H6" s="451">
        <v>2</v>
      </c>
      <c r="I6" s="542" t="s">
        <v>924</v>
      </c>
      <c r="J6" s="556" t="s">
        <v>2086</v>
      </c>
      <c r="K6" s="436">
        <v>6</v>
      </c>
      <c r="L6" s="436">
        <f t="shared" ref="L6:L11" si="1">L5</f>
        <v>71</v>
      </c>
      <c r="M6" s="436">
        <v>2</v>
      </c>
      <c r="N6" s="163"/>
      <c r="O6" s="818" t="s">
        <v>172</v>
      </c>
    </row>
    <row r="7" spans="1:15" ht="27" customHeight="1">
      <c r="A7" s="451">
        <v>3</v>
      </c>
      <c r="B7" s="542" t="s">
        <v>924</v>
      </c>
      <c r="C7" s="556" t="s">
        <v>2081</v>
      </c>
      <c r="D7" s="436">
        <v>4</v>
      </c>
      <c r="E7" s="436">
        <f t="shared" si="0"/>
        <v>71</v>
      </c>
      <c r="F7" s="436">
        <v>1</v>
      </c>
      <c r="G7" s="452"/>
      <c r="H7" s="451">
        <v>3</v>
      </c>
      <c r="I7" s="542" t="s">
        <v>924</v>
      </c>
      <c r="J7" s="556" t="s">
        <v>2087</v>
      </c>
      <c r="K7" s="436">
        <v>8</v>
      </c>
      <c r="L7" s="436">
        <f t="shared" si="1"/>
        <v>71</v>
      </c>
      <c r="M7" s="436">
        <v>2</v>
      </c>
      <c r="N7" s="163"/>
      <c r="O7" s="166" t="str">
        <f>CONCATENATE(C5," ",C6," ",C7," ",C8," ",C9," ",C10," ",C11," ",C12," ",C13," ",C14," ",C15," ",C16," ",C17," ",C18," ",C19," ",C20," ",C21," ",C22," ",C23," ",C24)</f>
        <v xml:space="preserve">. عدنان  کے گھر  والی گلی  .عدنان سٹی ۔جامع مسجد سبحان ۔  کچی ابادی  ایم ندیم والی گلی  . علمگیر  پٹھان والی گلی  ۔ناصر  کے گھروالی گلی              </v>
      </c>
    </row>
    <row r="8" spans="1:15" ht="39.75" customHeight="1">
      <c r="A8" s="451">
        <v>4</v>
      </c>
      <c r="B8" s="542" t="s">
        <v>924</v>
      </c>
      <c r="C8" s="556" t="s">
        <v>2082</v>
      </c>
      <c r="D8" s="436">
        <v>5</v>
      </c>
      <c r="E8" s="436">
        <f t="shared" si="0"/>
        <v>71</v>
      </c>
      <c r="F8" s="436">
        <v>1</v>
      </c>
      <c r="G8" s="452"/>
      <c r="H8" s="451">
        <v>4</v>
      </c>
      <c r="I8" s="542" t="s">
        <v>924</v>
      </c>
      <c r="J8" s="556" t="s">
        <v>2088</v>
      </c>
      <c r="K8" s="436">
        <v>9</v>
      </c>
      <c r="L8" s="436">
        <f t="shared" si="1"/>
        <v>71</v>
      </c>
      <c r="M8" s="436">
        <v>2</v>
      </c>
      <c r="N8" s="163"/>
      <c r="O8" s="165"/>
    </row>
    <row r="9" spans="1:15" ht="23.1" customHeight="1">
      <c r="A9" s="451">
        <v>5</v>
      </c>
      <c r="B9" s="542" t="s">
        <v>924</v>
      </c>
      <c r="C9" s="556" t="s">
        <v>2083</v>
      </c>
      <c r="D9" s="436">
        <v>23</v>
      </c>
      <c r="E9" s="436">
        <f t="shared" si="0"/>
        <v>71</v>
      </c>
      <c r="F9" s="436">
        <v>1</v>
      </c>
      <c r="G9" s="452"/>
      <c r="H9" s="451">
        <v>5</v>
      </c>
      <c r="I9" s="556" t="s">
        <v>924</v>
      </c>
      <c r="J9" s="556" t="s">
        <v>2089</v>
      </c>
      <c r="K9" s="436">
        <v>9</v>
      </c>
      <c r="L9" s="436">
        <f t="shared" si="1"/>
        <v>71</v>
      </c>
      <c r="M9" s="436">
        <v>2</v>
      </c>
      <c r="N9" s="163"/>
      <c r="O9" s="818" t="s">
        <v>175</v>
      </c>
    </row>
    <row r="10" spans="1:15" ht="23.1" customHeight="1">
      <c r="A10" s="451">
        <v>6</v>
      </c>
      <c r="B10" s="542"/>
      <c r="C10" s="556" t="s">
        <v>2084</v>
      </c>
      <c r="D10" s="436">
        <v>3</v>
      </c>
      <c r="E10" s="436">
        <f t="shared" si="0"/>
        <v>71</v>
      </c>
      <c r="F10" s="436">
        <v>1</v>
      </c>
      <c r="G10" s="452"/>
      <c r="H10" s="451">
        <v>6</v>
      </c>
      <c r="I10" s="556" t="s">
        <v>924</v>
      </c>
      <c r="J10" s="556" t="s">
        <v>925</v>
      </c>
      <c r="K10" s="436">
        <v>19</v>
      </c>
      <c r="L10" s="436">
        <f t="shared" si="1"/>
        <v>71</v>
      </c>
      <c r="M10" s="436">
        <v>2</v>
      </c>
      <c r="N10" s="163"/>
      <c r="O10" s="166" t="str">
        <f>CONCATENATE(J5," ",J6," ",J7," ",J8," ",J9," ",J10," ",J11," ",J12," ",J13," ",J14," ",J15," ",J16," ",J17," ",J18," ",J19," ",J20," ",J21," ",J22," ",J23," ",J24)</f>
        <v xml:space="preserve">حمید  کے گھر سے ۔کچی ابادی  ایم اعجاز والی گلی  کلانجاں والا ۔  مدرسہ زینت القرآن -والی گلی  وارث والی گلی،  -  واسا والی گلی - ٹویا آبادی مکمل۔              </v>
      </c>
    </row>
    <row r="11" spans="1:15" ht="23.1" customHeight="1">
      <c r="A11" s="451">
        <v>7</v>
      </c>
      <c r="B11" s="542"/>
      <c r="C11" s="542"/>
      <c r="D11" s="436"/>
      <c r="E11" s="436"/>
      <c r="F11" s="436"/>
      <c r="G11" s="452"/>
      <c r="H11" s="451">
        <v>7</v>
      </c>
      <c r="I11" s="556" t="s">
        <v>924</v>
      </c>
      <c r="J11" s="556" t="s">
        <v>2090</v>
      </c>
      <c r="K11" s="436">
        <v>18</v>
      </c>
      <c r="L11" s="436">
        <f t="shared" si="1"/>
        <v>71</v>
      </c>
      <c r="M11" s="436">
        <v>2</v>
      </c>
      <c r="N11" s="163"/>
      <c r="O11" s="165"/>
    </row>
    <row r="12" spans="1:15" ht="23.1" customHeight="1">
      <c r="A12" s="451">
        <v>8</v>
      </c>
      <c r="B12" s="542"/>
      <c r="C12" s="542"/>
      <c r="D12" s="436"/>
      <c r="E12" s="436"/>
      <c r="F12" s="436"/>
      <c r="G12" s="452"/>
      <c r="H12" s="451">
        <v>8</v>
      </c>
      <c r="I12" s="542"/>
      <c r="J12" s="556"/>
      <c r="K12" s="436"/>
      <c r="L12" s="436"/>
      <c r="M12" s="436"/>
      <c r="N12" s="163"/>
      <c r="O12" s="165"/>
    </row>
    <row r="13" spans="1:15" ht="23.1" customHeight="1">
      <c r="A13" s="451">
        <v>9</v>
      </c>
      <c r="B13" s="542"/>
      <c r="C13" s="542"/>
      <c r="D13" s="436"/>
      <c r="E13" s="436"/>
      <c r="F13" s="436"/>
      <c r="G13" s="452"/>
      <c r="H13" s="451">
        <v>9</v>
      </c>
      <c r="I13" s="542"/>
      <c r="K13" s="436"/>
      <c r="L13" s="436"/>
      <c r="M13" s="436"/>
      <c r="N13" s="163"/>
    </row>
    <row r="14" spans="1:15" ht="23.1" customHeight="1">
      <c r="A14" s="451">
        <v>10</v>
      </c>
      <c r="B14" s="542"/>
      <c r="C14" s="542"/>
      <c r="D14" s="436"/>
      <c r="E14" s="436"/>
      <c r="F14" s="436"/>
      <c r="G14" s="452"/>
      <c r="H14" s="451">
        <v>10</v>
      </c>
      <c r="I14" s="542"/>
      <c r="J14" s="542"/>
      <c r="K14" s="436"/>
      <c r="L14" s="436"/>
      <c r="M14" s="436"/>
      <c r="N14" s="163"/>
    </row>
    <row r="15" spans="1:15" ht="23.1" customHeight="1">
      <c r="A15" s="451">
        <v>11</v>
      </c>
      <c r="B15" s="542"/>
      <c r="C15" s="542"/>
      <c r="D15" s="436"/>
      <c r="E15" s="436"/>
      <c r="F15" s="436"/>
      <c r="G15" s="452"/>
      <c r="H15" s="451">
        <v>11</v>
      </c>
      <c r="I15" s="542"/>
      <c r="J15" s="542"/>
      <c r="K15" s="436"/>
      <c r="L15" s="436"/>
      <c r="M15" s="436"/>
      <c r="N15" s="163"/>
    </row>
    <row r="16" spans="1:15" ht="23.1" customHeight="1">
      <c r="A16" s="451">
        <v>12</v>
      </c>
      <c r="B16" s="542"/>
      <c r="C16" s="542"/>
      <c r="D16" s="436"/>
      <c r="E16" s="436"/>
      <c r="F16" s="436"/>
      <c r="G16" s="452"/>
      <c r="H16" s="451">
        <v>12</v>
      </c>
      <c r="I16" s="542"/>
      <c r="J16" s="542"/>
      <c r="K16" s="436"/>
      <c r="L16" s="436"/>
      <c r="M16" s="436"/>
      <c r="N16" s="163"/>
    </row>
    <row r="17" spans="1:15" ht="23.1" customHeight="1">
      <c r="A17" s="451">
        <v>13</v>
      </c>
      <c r="B17" s="542"/>
      <c r="C17" s="542"/>
      <c r="D17" s="436"/>
      <c r="E17" s="436"/>
      <c r="F17" s="436"/>
      <c r="G17" s="452"/>
      <c r="H17" s="451">
        <v>13</v>
      </c>
      <c r="I17" s="542"/>
      <c r="J17" s="542"/>
      <c r="K17" s="436"/>
      <c r="L17" s="436"/>
      <c r="M17" s="436"/>
      <c r="N17" s="163"/>
    </row>
    <row r="18" spans="1:15" ht="23.1" customHeight="1">
      <c r="A18" s="451">
        <v>14</v>
      </c>
      <c r="B18" s="542"/>
      <c r="C18" s="542"/>
      <c r="D18" s="436"/>
      <c r="E18" s="436"/>
      <c r="F18" s="436"/>
      <c r="G18" s="452"/>
      <c r="H18" s="451">
        <v>14</v>
      </c>
      <c r="I18" s="542"/>
      <c r="J18" s="542"/>
      <c r="K18" s="436"/>
      <c r="L18" s="436"/>
      <c r="M18" s="436"/>
      <c r="N18" s="163"/>
    </row>
    <row r="19" spans="1:15" ht="23.1" customHeight="1">
      <c r="A19" s="451">
        <v>15</v>
      </c>
      <c r="B19" s="542"/>
      <c r="C19" s="542"/>
      <c r="D19" s="436"/>
      <c r="E19" s="436"/>
      <c r="F19" s="436"/>
      <c r="G19" s="452"/>
      <c r="H19" s="451">
        <v>15</v>
      </c>
      <c r="I19" s="542"/>
      <c r="J19" s="542"/>
      <c r="K19" s="436"/>
      <c r="L19" s="436"/>
      <c r="M19" s="436"/>
      <c r="N19" s="163"/>
    </row>
    <row r="20" spans="1:15" ht="23.1" customHeight="1">
      <c r="A20" s="451">
        <v>16</v>
      </c>
      <c r="B20" s="542"/>
      <c r="C20" s="542"/>
      <c r="D20" s="436"/>
      <c r="E20" s="436"/>
      <c r="F20" s="437"/>
      <c r="G20" s="452"/>
      <c r="H20" s="451">
        <v>16</v>
      </c>
      <c r="I20" s="542"/>
      <c r="J20" s="542"/>
      <c r="K20" s="436"/>
      <c r="L20" s="436"/>
      <c r="M20" s="436"/>
      <c r="N20" s="163"/>
    </row>
    <row r="21" spans="1:15" ht="23.1" customHeight="1">
      <c r="A21" s="451">
        <v>17</v>
      </c>
      <c r="B21" s="542"/>
      <c r="C21" s="542"/>
      <c r="D21" s="436"/>
      <c r="E21" s="436"/>
      <c r="F21" s="437"/>
      <c r="G21" s="452"/>
      <c r="H21" s="451">
        <v>17</v>
      </c>
      <c r="I21" s="542"/>
      <c r="J21" s="542"/>
      <c r="K21" s="436"/>
      <c r="L21" s="436"/>
      <c r="M21" s="436"/>
      <c r="N21" s="163"/>
    </row>
    <row r="22" spans="1:15" ht="23.1" customHeight="1" thickBot="1">
      <c r="A22" s="451">
        <v>18</v>
      </c>
      <c r="B22" s="542"/>
      <c r="C22" s="542"/>
      <c r="D22" s="436"/>
      <c r="E22" s="436"/>
      <c r="F22" s="437"/>
      <c r="G22" s="452"/>
      <c r="H22" s="451">
        <v>18</v>
      </c>
      <c r="I22" s="542"/>
      <c r="J22" s="542"/>
      <c r="K22" s="436"/>
      <c r="L22" s="436"/>
      <c r="M22" s="436"/>
      <c r="N22" s="163"/>
    </row>
    <row r="23" spans="1:15" ht="23.1" hidden="1" customHeight="1">
      <c r="A23" s="451">
        <v>19</v>
      </c>
      <c r="B23" s="542"/>
      <c r="C23" s="542"/>
      <c r="D23" s="436"/>
      <c r="E23" s="436"/>
      <c r="F23" s="437"/>
      <c r="G23" s="452"/>
      <c r="H23" s="451">
        <v>19</v>
      </c>
      <c r="I23" s="542"/>
      <c r="J23" s="542"/>
      <c r="K23" s="436"/>
      <c r="L23" s="436"/>
      <c r="M23" s="436"/>
      <c r="N23" s="163"/>
    </row>
    <row r="24" spans="1:15" ht="23.1" hidden="1" customHeight="1" thickBot="1">
      <c r="A24" s="453">
        <v>20</v>
      </c>
      <c r="B24" s="204"/>
      <c r="C24" s="204"/>
      <c r="D24" s="454"/>
      <c r="E24" s="454"/>
      <c r="F24" s="455"/>
      <c r="G24" s="452"/>
      <c r="H24" s="453">
        <v>20</v>
      </c>
      <c r="I24" s="204"/>
      <c r="J24" s="204"/>
      <c r="K24" s="454"/>
      <c r="L24" s="454"/>
      <c r="M24" s="455"/>
      <c r="N24" s="163"/>
    </row>
    <row r="25" spans="1:15" ht="23.1" customHeight="1" thickBot="1">
      <c r="A25" s="2913" t="s">
        <v>176</v>
      </c>
      <c r="B25" s="2914"/>
      <c r="C25" s="2915"/>
      <c r="D25" s="456">
        <f>SUM(D5:D24)</f>
        <v>65</v>
      </c>
      <c r="E25" s="457"/>
      <c r="F25" s="458"/>
      <c r="G25" s="452"/>
      <c r="H25" s="2913" t="s">
        <v>176</v>
      </c>
      <c r="I25" s="2914"/>
      <c r="J25" s="2915"/>
      <c r="K25" s="456">
        <f>SUM(K5:K24)</f>
        <v>74</v>
      </c>
      <c r="L25" s="457"/>
      <c r="M25" s="458"/>
      <c r="N25" s="163"/>
    </row>
    <row r="26" spans="1:15" ht="23.1" customHeight="1">
      <c r="A26" s="459">
        <v>1</v>
      </c>
      <c r="B26" s="542" t="s">
        <v>924</v>
      </c>
      <c r="C26" s="556" t="s">
        <v>2091</v>
      </c>
      <c r="D26" s="436">
        <v>4</v>
      </c>
      <c r="E26" s="436">
        <v>71</v>
      </c>
      <c r="F26" s="436">
        <v>3</v>
      </c>
      <c r="G26" s="452"/>
      <c r="H26" s="459">
        <v>1</v>
      </c>
      <c r="I26" s="209"/>
      <c r="J26" s="209"/>
      <c r="K26" s="438"/>
      <c r="L26" s="438"/>
      <c r="M26" s="439"/>
      <c r="N26" s="164"/>
    </row>
    <row r="27" spans="1:15" ht="23.1" customHeight="1">
      <c r="A27" s="451">
        <v>2</v>
      </c>
      <c r="B27" s="542" t="s">
        <v>924</v>
      </c>
      <c r="C27" s="132" t="s">
        <v>2092</v>
      </c>
      <c r="D27" s="436">
        <v>8</v>
      </c>
      <c r="E27" s="436">
        <f t="shared" ref="E27:E32" si="2">E26</f>
        <v>71</v>
      </c>
      <c r="F27" s="436">
        <v>3</v>
      </c>
      <c r="G27" s="452"/>
      <c r="H27" s="451">
        <v>2</v>
      </c>
      <c r="I27" s="542"/>
      <c r="J27" s="542"/>
      <c r="K27" s="436"/>
      <c r="L27" s="436"/>
      <c r="M27" s="437"/>
      <c r="N27" s="164"/>
      <c r="O27" s="164" t="s">
        <v>174</v>
      </c>
    </row>
    <row r="28" spans="1:15" ht="23.1" customHeight="1">
      <c r="A28" s="451">
        <v>3</v>
      </c>
      <c r="B28" s="542" t="s">
        <v>924</v>
      </c>
      <c r="C28" s="132" t="s">
        <v>2093</v>
      </c>
      <c r="D28" s="436">
        <v>8</v>
      </c>
      <c r="E28" s="436">
        <f t="shared" si="2"/>
        <v>71</v>
      </c>
      <c r="F28" s="436">
        <v>3</v>
      </c>
      <c r="G28" s="452"/>
      <c r="H28" s="451">
        <v>3</v>
      </c>
      <c r="I28" s="542"/>
      <c r="J28" s="542"/>
      <c r="K28" s="436"/>
      <c r="L28" s="436"/>
      <c r="M28" s="437"/>
      <c r="N28" s="164"/>
      <c r="O28" s="166" t="str">
        <f>CONCATENATE(C26," ",C27," ",C28," ",C29," ",C30," ",C31," ",C32," ",C33," ",C34," ",C35," ",C36," ",C37," ",C38," ",C39," ",C40," ",C41," ",C42," ",C43," ",C44," ",C45)</f>
        <v xml:space="preserve">عابدکے گھر سے-کچی آبادی ۔  ایم علیم والی گلی اعجاز والی گلی  گلیکسی سکول  و سکول والا مین روڈ مسجد طارق والی- مین روڈ ۔ کچرا فیکٹری  ظفر بھابھہ والی گلی ۔ نالج سکول۔              </v>
      </c>
    </row>
    <row r="29" spans="1:15" ht="23.1" customHeight="1">
      <c r="A29" s="451">
        <v>4</v>
      </c>
      <c r="B29" s="542" t="s">
        <v>924</v>
      </c>
      <c r="C29" s="556" t="s">
        <v>2094</v>
      </c>
      <c r="D29" s="436">
        <v>11</v>
      </c>
      <c r="E29" s="436">
        <f t="shared" si="2"/>
        <v>71</v>
      </c>
      <c r="F29" s="436">
        <v>3</v>
      </c>
      <c r="G29" s="452"/>
      <c r="H29" s="451">
        <v>4</v>
      </c>
      <c r="I29" s="542"/>
      <c r="J29" s="542"/>
      <c r="K29" s="436"/>
      <c r="L29" s="436"/>
      <c r="M29" s="437"/>
      <c r="N29" s="164"/>
      <c r="O29" s="165"/>
    </row>
    <row r="30" spans="1:15" ht="48" customHeight="1">
      <c r="A30" s="451">
        <v>5</v>
      </c>
      <c r="B30" s="542" t="s">
        <v>924</v>
      </c>
      <c r="C30" s="556" t="s">
        <v>926</v>
      </c>
      <c r="D30" s="436">
        <v>4</v>
      </c>
      <c r="E30" s="436">
        <f t="shared" si="2"/>
        <v>71</v>
      </c>
      <c r="F30" s="436">
        <v>3</v>
      </c>
      <c r="G30" s="452"/>
      <c r="H30" s="451">
        <v>5</v>
      </c>
      <c r="I30" s="542"/>
      <c r="J30" s="542"/>
      <c r="K30" s="436"/>
      <c r="L30" s="436"/>
      <c r="M30" s="437"/>
    </row>
    <row r="31" spans="1:15" ht="23.1" customHeight="1">
      <c r="A31" s="451">
        <v>6</v>
      </c>
      <c r="B31" s="542" t="s">
        <v>924</v>
      </c>
      <c r="C31" s="132" t="s">
        <v>2095</v>
      </c>
      <c r="D31" s="436">
        <v>0</v>
      </c>
      <c r="E31" s="436">
        <f t="shared" si="2"/>
        <v>71</v>
      </c>
      <c r="F31" s="436">
        <v>3</v>
      </c>
      <c r="G31" s="452"/>
      <c r="H31" s="451">
        <v>6</v>
      </c>
      <c r="I31" s="542"/>
      <c r="J31" s="542"/>
      <c r="K31" s="436"/>
      <c r="L31" s="436"/>
      <c r="M31" s="437"/>
    </row>
    <row r="32" spans="1:15" ht="23.1" customHeight="1">
      <c r="A32" s="451">
        <v>7</v>
      </c>
      <c r="B32" s="556" t="s">
        <v>924</v>
      </c>
      <c r="C32" s="556" t="s">
        <v>2096</v>
      </c>
      <c r="D32" s="436">
        <v>20</v>
      </c>
      <c r="E32" s="436">
        <f t="shared" si="2"/>
        <v>71</v>
      </c>
      <c r="F32" s="436">
        <v>3</v>
      </c>
      <c r="G32" s="452"/>
      <c r="H32" s="451">
        <v>7</v>
      </c>
      <c r="I32" s="542"/>
      <c r="J32" s="542"/>
      <c r="K32" s="436"/>
      <c r="L32" s="436"/>
      <c r="M32" s="437"/>
    </row>
    <row r="33" spans="1:13" ht="23.1" customHeight="1">
      <c r="A33" s="451">
        <v>8</v>
      </c>
      <c r="B33" s="556"/>
      <c r="C33" s="542"/>
      <c r="D33" s="436"/>
      <c r="E33" s="436"/>
      <c r="F33" s="436"/>
      <c r="G33" s="452"/>
      <c r="H33" s="451">
        <v>8</v>
      </c>
      <c r="I33" s="542"/>
      <c r="J33" s="542"/>
      <c r="K33" s="436"/>
      <c r="L33" s="436"/>
      <c r="M33" s="437"/>
    </row>
    <row r="34" spans="1:13" ht="23.1" customHeight="1">
      <c r="A34" s="451">
        <v>9</v>
      </c>
      <c r="B34" s="542"/>
      <c r="C34" s="542"/>
      <c r="D34" s="436"/>
      <c r="E34" s="436"/>
      <c r="F34" s="436"/>
      <c r="G34" s="452"/>
      <c r="H34" s="451">
        <v>9</v>
      </c>
      <c r="I34" s="542"/>
      <c r="J34" s="542"/>
      <c r="K34" s="436"/>
      <c r="L34" s="436"/>
      <c r="M34" s="437"/>
    </row>
    <row r="35" spans="1:13" ht="23.1" customHeight="1">
      <c r="A35" s="451">
        <v>10</v>
      </c>
      <c r="B35" s="542"/>
      <c r="C35" s="542"/>
      <c r="D35" s="436"/>
      <c r="E35" s="436"/>
      <c r="F35" s="436"/>
      <c r="G35" s="452"/>
      <c r="H35" s="451">
        <v>10</v>
      </c>
      <c r="I35" s="542"/>
      <c r="J35" s="542"/>
      <c r="K35" s="436"/>
      <c r="L35" s="436"/>
      <c r="M35" s="437"/>
    </row>
    <row r="36" spans="1:13" ht="23.1" customHeight="1">
      <c r="A36" s="451">
        <v>11</v>
      </c>
      <c r="B36" s="542"/>
      <c r="C36" s="542"/>
      <c r="D36" s="436"/>
      <c r="E36" s="436"/>
      <c r="F36" s="436"/>
      <c r="G36" s="452"/>
      <c r="H36" s="451">
        <v>11</v>
      </c>
      <c r="I36" s="542"/>
      <c r="J36" s="542"/>
      <c r="K36" s="436"/>
      <c r="L36" s="436"/>
      <c r="M36" s="437"/>
    </row>
    <row r="37" spans="1:13" ht="23.1" customHeight="1">
      <c r="A37" s="224">
        <v>12</v>
      </c>
      <c r="B37" s="542"/>
      <c r="C37" s="542"/>
      <c r="D37" s="225"/>
      <c r="E37" s="225"/>
      <c r="F37" s="225"/>
      <c r="G37" s="226"/>
      <c r="H37" s="224">
        <v>12</v>
      </c>
      <c r="I37" s="542"/>
      <c r="J37" s="542"/>
      <c r="K37" s="225"/>
      <c r="L37" s="225"/>
      <c r="M37" s="227"/>
    </row>
    <row r="38" spans="1:13" ht="23.1" customHeight="1">
      <c r="A38" s="224">
        <v>13</v>
      </c>
      <c r="B38" s="542"/>
      <c r="C38" s="542"/>
      <c r="D38" s="225"/>
      <c r="E38" s="225"/>
      <c r="F38" s="225"/>
      <c r="G38" s="226"/>
      <c r="H38" s="224">
        <v>13</v>
      </c>
      <c r="I38" s="542"/>
      <c r="J38" s="542"/>
      <c r="K38" s="225"/>
      <c r="L38" s="225"/>
      <c r="M38" s="227"/>
    </row>
    <row r="39" spans="1:13" ht="23.1" customHeight="1">
      <c r="A39" s="224">
        <v>14</v>
      </c>
      <c r="B39" s="542"/>
      <c r="C39" s="542"/>
      <c r="D39" s="225"/>
      <c r="E39" s="225"/>
      <c r="F39" s="225"/>
      <c r="G39" s="226"/>
      <c r="H39" s="224">
        <v>14</v>
      </c>
      <c r="I39" s="542"/>
      <c r="J39" s="542"/>
      <c r="K39" s="225"/>
      <c r="L39" s="225"/>
      <c r="M39" s="227"/>
    </row>
    <row r="40" spans="1:13" ht="23.1" customHeight="1">
      <c r="A40" s="168">
        <v>15</v>
      </c>
      <c r="B40" s="537"/>
      <c r="C40" s="537"/>
      <c r="D40" s="162"/>
      <c r="E40" s="162"/>
      <c r="F40" s="162"/>
      <c r="G40" s="132"/>
      <c r="H40" s="168">
        <v>15</v>
      </c>
      <c r="I40" s="537"/>
      <c r="J40" s="538"/>
      <c r="K40" s="162"/>
      <c r="L40" s="162"/>
      <c r="M40" s="169"/>
    </row>
    <row r="41" spans="1:13" ht="23.1" customHeight="1">
      <c r="A41" s="168">
        <v>16</v>
      </c>
      <c r="B41" s="537"/>
      <c r="C41" s="537"/>
      <c r="D41" s="162"/>
      <c r="E41" s="162"/>
      <c r="F41" s="162"/>
      <c r="G41" s="132"/>
      <c r="H41" s="168">
        <v>16</v>
      </c>
      <c r="I41" s="537"/>
      <c r="J41" s="538"/>
      <c r="K41" s="162"/>
      <c r="L41" s="162"/>
      <c r="M41" s="169"/>
    </row>
    <row r="42" spans="1:13" ht="23.1" customHeight="1">
      <c r="A42" s="168">
        <v>17</v>
      </c>
      <c r="B42" s="537"/>
      <c r="C42" s="537"/>
      <c r="D42" s="162"/>
      <c r="E42" s="162"/>
      <c r="F42" s="162"/>
      <c r="G42" s="132"/>
      <c r="H42" s="168">
        <v>17</v>
      </c>
      <c r="I42" s="537"/>
      <c r="J42" s="538"/>
      <c r="K42" s="162"/>
      <c r="L42" s="162"/>
      <c r="M42" s="169"/>
    </row>
    <row r="43" spans="1:13" ht="23.1" customHeight="1" thickBot="1">
      <c r="A43" s="168">
        <v>18</v>
      </c>
      <c r="B43" s="537"/>
      <c r="C43" s="537"/>
      <c r="D43" s="162"/>
      <c r="E43" s="162"/>
      <c r="F43" s="169"/>
      <c r="G43" s="132"/>
      <c r="H43" s="168">
        <v>18</v>
      </c>
      <c r="I43" s="537"/>
      <c r="J43" s="538"/>
      <c r="K43" s="162"/>
      <c r="L43" s="162"/>
      <c r="M43" s="169"/>
    </row>
    <row r="44" spans="1:13" ht="23.1" hidden="1" customHeight="1">
      <c r="A44" s="168">
        <v>19</v>
      </c>
      <c r="B44" s="537"/>
      <c r="C44" s="537"/>
      <c r="D44" s="162"/>
      <c r="E44" s="162"/>
      <c r="F44" s="169"/>
      <c r="G44" s="132"/>
      <c r="H44" s="168">
        <v>19</v>
      </c>
      <c r="I44" s="537"/>
      <c r="J44" s="538"/>
      <c r="K44" s="162"/>
      <c r="L44" s="162"/>
      <c r="M44" s="169"/>
    </row>
    <row r="45" spans="1:13" ht="23.1" hidden="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55</v>
      </c>
      <c r="E46" s="195"/>
      <c r="F46" s="196"/>
      <c r="G46" s="197"/>
      <c r="H46" s="2450" t="s">
        <v>177</v>
      </c>
      <c r="I46" s="2451"/>
      <c r="J46" s="2452"/>
      <c r="K46" s="194">
        <f>SUM(D46,D25,K25)</f>
        <v>194</v>
      </c>
      <c r="L46" s="195"/>
      <c r="M46" s="196"/>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54.xml><?xml version="1.0" encoding="utf-8"?>
<worksheet xmlns="http://schemas.openxmlformats.org/spreadsheetml/2006/main" xmlns:r="http://schemas.openxmlformats.org/officeDocument/2006/relationships">
  <dimension ref="A1:O46"/>
  <sheetViews>
    <sheetView zoomScale="110" zoomScaleNormal="110" workbookViewId="0">
      <selection activeCell="O7" sqref="O7"/>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818"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c r="O2" s="818"/>
    </row>
    <row r="3" spans="1:15" s="541" customFormat="1" ht="15.75" thickBot="1">
      <c r="A3" s="187" t="s">
        <v>195</v>
      </c>
      <c r="B3" s="188"/>
      <c r="C3" s="184" t="str">
        <f>'Team Hamlet 51'!C3</f>
        <v>Muhammad Zain</v>
      </c>
      <c r="D3" s="189" t="s">
        <v>163</v>
      </c>
      <c r="E3" s="190"/>
      <c r="F3" s="188"/>
      <c r="G3" s="188"/>
      <c r="H3" s="188"/>
      <c r="I3" s="191"/>
      <c r="J3" s="189" t="s">
        <v>164</v>
      </c>
      <c r="K3" s="188" t="str">
        <f>'Team Hamlet 70'!K3</f>
        <v>Saeed Ahmad</v>
      </c>
      <c r="L3" s="188"/>
      <c r="M3" s="192"/>
      <c r="O3" s="818"/>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451">
        <v>1</v>
      </c>
      <c r="B5" s="556" t="s">
        <v>924</v>
      </c>
      <c r="C5" s="556" t="s">
        <v>2097</v>
      </c>
      <c r="D5" s="436">
        <v>28</v>
      </c>
      <c r="E5" s="436">
        <v>72</v>
      </c>
      <c r="F5" s="436">
        <v>1</v>
      </c>
      <c r="G5" s="452"/>
      <c r="H5" s="451">
        <v>1</v>
      </c>
      <c r="I5" s="556" t="s">
        <v>924</v>
      </c>
      <c r="J5" s="556" t="s">
        <v>2098</v>
      </c>
      <c r="K5" s="436">
        <v>10</v>
      </c>
      <c r="L5" s="436">
        <v>72</v>
      </c>
      <c r="M5" s="436">
        <v>2</v>
      </c>
      <c r="N5" s="163"/>
    </row>
    <row r="6" spans="1:15" ht="23.1" customHeight="1">
      <c r="A6" s="451">
        <v>2</v>
      </c>
      <c r="B6" s="556" t="s">
        <v>924</v>
      </c>
      <c r="C6" s="544" t="s">
        <v>937</v>
      </c>
      <c r="D6" s="436">
        <v>8</v>
      </c>
      <c r="E6" s="436">
        <f t="shared" ref="E6:E10" si="0">E5</f>
        <v>72</v>
      </c>
      <c r="F6" s="436">
        <v>1</v>
      </c>
      <c r="G6" s="452"/>
      <c r="H6" s="451">
        <v>2</v>
      </c>
      <c r="I6" s="556" t="s">
        <v>924</v>
      </c>
      <c r="J6" s="556" t="s">
        <v>2099</v>
      </c>
      <c r="K6" s="436">
        <v>21</v>
      </c>
      <c r="L6" s="436">
        <f t="shared" ref="L6:L10" si="1">L5</f>
        <v>72</v>
      </c>
      <c r="M6" s="436">
        <v>2</v>
      </c>
      <c r="N6" s="163"/>
      <c r="O6" s="818" t="s">
        <v>172</v>
      </c>
    </row>
    <row r="7" spans="1:15" ht="23.1" customHeight="1">
      <c r="A7" s="451">
        <v>3</v>
      </c>
      <c r="B7" s="556" t="s">
        <v>924</v>
      </c>
      <c r="C7" s="544" t="s">
        <v>938</v>
      </c>
      <c r="D7" s="436">
        <v>5</v>
      </c>
      <c r="E7" s="436">
        <f t="shared" si="0"/>
        <v>72</v>
      </c>
      <c r="F7" s="436">
        <v>1</v>
      </c>
      <c r="G7" s="452"/>
      <c r="H7" s="451">
        <v>3</v>
      </c>
      <c r="I7" s="556" t="s">
        <v>924</v>
      </c>
      <c r="J7" s="556" t="s">
        <v>2101</v>
      </c>
      <c r="K7" s="436">
        <v>11</v>
      </c>
      <c r="L7" s="436">
        <f t="shared" si="1"/>
        <v>72</v>
      </c>
      <c r="M7" s="436">
        <v>2</v>
      </c>
      <c r="N7" s="163"/>
      <c r="O7" s="166" t="str">
        <f>CONCATENATE(C5," ",C6," ",C7," ",C8," ",C9," ",C10," ",C11," ",C12," ",C13," ",C14," ",C15," ",C16," ",C17," ",C18," ",C19," ",C20," ",C21," ",C22," ",C23," ",C24)</f>
        <v xml:space="preserve">مصطفی آباد ۔ لنک نمبر1 لنک نمبر2 لنک نمبر3 لنک نمبر4 لنک نمبر5              </v>
      </c>
    </row>
    <row r="8" spans="1:15" ht="23.1" customHeight="1">
      <c r="A8" s="451">
        <v>4</v>
      </c>
      <c r="B8" s="556" t="s">
        <v>924</v>
      </c>
      <c r="C8" s="544" t="s">
        <v>939</v>
      </c>
      <c r="D8" s="436">
        <v>6</v>
      </c>
      <c r="E8" s="436">
        <f t="shared" si="0"/>
        <v>72</v>
      </c>
      <c r="F8" s="436">
        <v>1</v>
      </c>
      <c r="G8" s="452"/>
      <c r="H8" s="451">
        <v>4</v>
      </c>
      <c r="I8" s="556" t="s">
        <v>924</v>
      </c>
      <c r="J8" s="556" t="s">
        <v>2100</v>
      </c>
      <c r="K8" s="436">
        <v>21</v>
      </c>
      <c r="L8" s="436">
        <f t="shared" si="1"/>
        <v>72</v>
      </c>
      <c r="M8" s="436">
        <v>2</v>
      </c>
      <c r="N8" s="163"/>
      <c r="O8" s="165"/>
    </row>
    <row r="9" spans="1:15" ht="23.1" customHeight="1">
      <c r="A9" s="451">
        <v>5</v>
      </c>
      <c r="B9" s="556" t="s">
        <v>924</v>
      </c>
      <c r="C9" s="544" t="s">
        <v>940</v>
      </c>
      <c r="D9" s="436">
        <v>12</v>
      </c>
      <c r="E9" s="436">
        <f t="shared" si="0"/>
        <v>72</v>
      </c>
      <c r="F9" s="436">
        <v>1</v>
      </c>
      <c r="G9" s="452"/>
      <c r="H9" s="451">
        <v>5</v>
      </c>
      <c r="I9" s="556" t="s">
        <v>924</v>
      </c>
      <c r="J9" s="556" t="s">
        <v>2102</v>
      </c>
      <c r="K9" s="436">
        <v>2</v>
      </c>
      <c r="L9" s="436">
        <f t="shared" si="1"/>
        <v>72</v>
      </c>
      <c r="M9" s="436">
        <v>2</v>
      </c>
      <c r="N9" s="163"/>
      <c r="O9" s="818" t="s">
        <v>175</v>
      </c>
    </row>
    <row r="10" spans="1:15" ht="23.1" customHeight="1">
      <c r="A10" s="451">
        <v>6</v>
      </c>
      <c r="B10" s="556" t="s">
        <v>924</v>
      </c>
      <c r="C10" s="544" t="s">
        <v>941</v>
      </c>
      <c r="D10" s="436">
        <v>14</v>
      </c>
      <c r="E10" s="436">
        <f t="shared" si="0"/>
        <v>72</v>
      </c>
      <c r="F10" s="436">
        <v>1</v>
      </c>
      <c r="G10" s="452"/>
      <c r="H10" s="451">
        <v>6</v>
      </c>
      <c r="I10" s="556" t="s">
        <v>924</v>
      </c>
      <c r="J10" s="556" t="s">
        <v>2103</v>
      </c>
      <c r="K10" s="436">
        <v>8</v>
      </c>
      <c r="L10" s="436">
        <f t="shared" si="1"/>
        <v>72</v>
      </c>
      <c r="M10" s="436">
        <v>2</v>
      </c>
      <c r="N10" s="163"/>
      <c r="O10" s="166" t="str">
        <f>CONCATENATE(J5," ",J6," ",J7," ",J8," ",J9," ",J10," ",J11," ",J12," ",J13," ",J14," ",J15," ",J16," ",J17," ",J18," ",J19," ",J20," ",J21," ",J22," ",J23," ",J24)</f>
        <v xml:space="preserve"> مصطفی آباد ۔ اشرف گھبل والی گلی  سجاد کھوکھر  والی گلی ۔ ادریس  والی گلی ۔ دوکانیں  والی گلی  پٹرول پمپ  والی گلی               </v>
      </c>
    </row>
    <row r="11" spans="1:15" ht="23.1" customHeight="1">
      <c r="A11" s="451">
        <v>7</v>
      </c>
      <c r="B11" s="556"/>
      <c r="C11" s="544"/>
      <c r="D11" s="436"/>
      <c r="E11" s="436"/>
      <c r="F11" s="436"/>
      <c r="G11" s="452"/>
      <c r="H11" s="451">
        <v>7</v>
      </c>
      <c r="I11" s="127"/>
      <c r="J11" s="544"/>
      <c r="K11" s="436"/>
      <c r="L11" s="436"/>
      <c r="M11" s="436"/>
      <c r="N11" s="163"/>
      <c r="O11" s="165"/>
    </row>
    <row r="12" spans="1:15" ht="23.1" customHeight="1">
      <c r="A12" s="451">
        <v>8</v>
      </c>
      <c r="B12" s="556"/>
      <c r="C12" s="544"/>
      <c r="D12" s="436"/>
      <c r="E12" s="436"/>
      <c r="F12" s="436"/>
      <c r="G12" s="452"/>
      <c r="H12" s="451">
        <v>8</v>
      </c>
      <c r="I12" s="127"/>
      <c r="J12" s="556"/>
      <c r="K12" s="436"/>
      <c r="L12" s="436"/>
      <c r="M12" s="436"/>
      <c r="N12" s="163"/>
      <c r="O12" s="165"/>
    </row>
    <row r="13" spans="1:15" ht="23.1" customHeight="1">
      <c r="A13" s="451">
        <v>9</v>
      </c>
      <c r="B13" s="556"/>
      <c r="C13" s="544"/>
      <c r="D13" s="436"/>
      <c r="E13" s="436"/>
      <c r="F13" s="436"/>
      <c r="G13" s="452"/>
      <c r="H13" s="451">
        <v>9</v>
      </c>
      <c r="I13" s="127"/>
      <c r="J13" s="556"/>
      <c r="K13" s="436"/>
      <c r="L13" s="436"/>
      <c r="M13" s="436"/>
      <c r="N13" s="163"/>
    </row>
    <row r="14" spans="1:15" ht="23.1" customHeight="1">
      <c r="A14" s="451">
        <v>10</v>
      </c>
      <c r="B14" s="127"/>
      <c r="C14" s="127"/>
      <c r="D14" s="436"/>
      <c r="E14" s="436"/>
      <c r="F14" s="436"/>
      <c r="G14" s="452"/>
      <c r="H14" s="451">
        <v>10</v>
      </c>
      <c r="I14" s="127"/>
      <c r="J14" s="556"/>
      <c r="K14" s="436"/>
      <c r="L14" s="436"/>
      <c r="M14" s="436"/>
      <c r="N14" s="163"/>
    </row>
    <row r="15" spans="1:15" ht="23.1" customHeight="1">
      <c r="A15" s="451">
        <v>11</v>
      </c>
      <c r="B15" s="127"/>
      <c r="C15" s="127"/>
      <c r="D15" s="436"/>
      <c r="E15" s="436"/>
      <c r="F15" s="436"/>
      <c r="G15" s="452"/>
      <c r="H15" s="451">
        <v>11</v>
      </c>
      <c r="I15" s="127"/>
      <c r="J15" s="127"/>
      <c r="K15" s="436"/>
      <c r="L15" s="436"/>
      <c r="M15" s="436"/>
      <c r="N15" s="163"/>
    </row>
    <row r="16" spans="1:15" ht="23.1" customHeight="1">
      <c r="A16" s="451">
        <v>12</v>
      </c>
      <c r="B16" s="127"/>
      <c r="C16" s="127"/>
      <c r="D16" s="436"/>
      <c r="E16" s="436"/>
      <c r="F16" s="436"/>
      <c r="G16" s="452"/>
      <c r="H16" s="451">
        <v>12</v>
      </c>
      <c r="I16" s="127"/>
      <c r="J16" s="127"/>
      <c r="K16" s="436"/>
      <c r="L16" s="436"/>
      <c r="M16" s="436"/>
      <c r="N16" s="163"/>
    </row>
    <row r="17" spans="1:15" ht="23.1" customHeight="1">
      <c r="A17" s="451">
        <v>13</v>
      </c>
      <c r="B17" s="127"/>
      <c r="C17" s="127"/>
      <c r="D17" s="436"/>
      <c r="E17" s="436"/>
      <c r="F17" s="436"/>
      <c r="G17" s="452"/>
      <c r="H17" s="451">
        <v>13</v>
      </c>
      <c r="I17" s="127"/>
      <c r="J17" s="127"/>
      <c r="K17" s="436"/>
      <c r="L17" s="436"/>
      <c r="M17" s="436"/>
      <c r="N17" s="163"/>
    </row>
    <row r="18" spans="1:15" ht="23.1" customHeight="1">
      <c r="A18" s="451">
        <v>14</v>
      </c>
      <c r="B18" s="127"/>
      <c r="C18" s="127"/>
      <c r="D18" s="436"/>
      <c r="E18" s="436"/>
      <c r="F18" s="436"/>
      <c r="G18" s="452"/>
      <c r="H18" s="451">
        <v>14</v>
      </c>
      <c r="I18" s="127"/>
      <c r="J18" s="127"/>
      <c r="K18" s="436"/>
      <c r="L18" s="436"/>
      <c r="M18" s="436"/>
      <c r="N18" s="163"/>
    </row>
    <row r="19" spans="1:15" ht="23.1" customHeight="1">
      <c r="A19" s="451">
        <v>15</v>
      </c>
      <c r="B19" s="127"/>
      <c r="C19" s="127"/>
      <c r="D19" s="436"/>
      <c r="E19" s="436"/>
      <c r="F19" s="437"/>
      <c r="G19" s="452"/>
      <c r="H19" s="451">
        <v>15</v>
      </c>
      <c r="I19" s="127"/>
      <c r="J19" s="127"/>
      <c r="K19" s="436"/>
      <c r="L19" s="436"/>
      <c r="M19" s="436"/>
      <c r="N19" s="163"/>
    </row>
    <row r="20" spans="1:15" ht="23.1" customHeight="1">
      <c r="A20" s="451">
        <v>16</v>
      </c>
      <c r="B20" s="127"/>
      <c r="C20" s="127"/>
      <c r="D20" s="436"/>
      <c r="E20" s="436"/>
      <c r="F20" s="437"/>
      <c r="G20" s="452"/>
      <c r="H20" s="451">
        <v>16</v>
      </c>
      <c r="I20" s="127"/>
      <c r="J20" s="127"/>
      <c r="K20" s="436"/>
      <c r="L20" s="436"/>
      <c r="M20" s="436"/>
      <c r="N20" s="163"/>
    </row>
    <row r="21" spans="1:15" ht="23.1" customHeight="1">
      <c r="A21" s="451">
        <v>17</v>
      </c>
      <c r="B21" s="127"/>
      <c r="C21" s="127"/>
      <c r="D21" s="436"/>
      <c r="E21" s="436"/>
      <c r="F21" s="437"/>
      <c r="G21" s="452"/>
      <c r="H21" s="451">
        <v>17</v>
      </c>
      <c r="I21" s="127"/>
      <c r="J21" s="127"/>
      <c r="K21" s="436"/>
      <c r="L21" s="436"/>
      <c r="M21" s="436"/>
      <c r="N21" s="163"/>
    </row>
    <row r="22" spans="1:15" ht="23.1" customHeight="1">
      <c r="A22" s="451">
        <v>18</v>
      </c>
      <c r="B22" s="127"/>
      <c r="C22" s="127"/>
      <c r="D22" s="436"/>
      <c r="E22" s="436"/>
      <c r="F22" s="437"/>
      <c r="G22" s="452"/>
      <c r="H22" s="451">
        <v>18</v>
      </c>
      <c r="I22" s="127"/>
      <c r="J22" s="127"/>
      <c r="K22" s="436"/>
      <c r="L22" s="436"/>
      <c r="M22" s="436"/>
      <c r="N22" s="163"/>
    </row>
    <row r="23" spans="1:15" ht="23.1" customHeight="1">
      <c r="A23" s="451">
        <v>19</v>
      </c>
      <c r="B23" s="127"/>
      <c r="C23" s="127"/>
      <c r="D23" s="436"/>
      <c r="E23" s="436"/>
      <c r="F23" s="437"/>
      <c r="G23" s="452"/>
      <c r="H23" s="451">
        <v>19</v>
      </c>
      <c r="I23" s="127"/>
      <c r="J23" s="127"/>
      <c r="K23" s="436"/>
      <c r="L23" s="436"/>
      <c r="M23" s="436"/>
      <c r="N23" s="163"/>
    </row>
    <row r="24" spans="1:15" ht="23.1" customHeight="1" thickBot="1">
      <c r="A24" s="453">
        <v>20</v>
      </c>
      <c r="B24" s="204"/>
      <c r="C24" s="204"/>
      <c r="D24" s="454"/>
      <c r="E24" s="454"/>
      <c r="F24" s="455"/>
      <c r="G24" s="452"/>
      <c r="H24" s="453">
        <v>20</v>
      </c>
      <c r="I24" s="204"/>
      <c r="J24" s="204"/>
      <c r="K24" s="454"/>
      <c r="L24" s="454"/>
      <c r="M24" s="455"/>
      <c r="N24" s="163"/>
    </row>
    <row r="25" spans="1:15" ht="23.1" customHeight="1" thickBot="1">
      <c r="A25" s="2913" t="s">
        <v>176</v>
      </c>
      <c r="B25" s="2914"/>
      <c r="C25" s="2915"/>
      <c r="D25" s="456">
        <f>SUM(D5:D24)</f>
        <v>73</v>
      </c>
      <c r="E25" s="457"/>
      <c r="F25" s="458"/>
      <c r="G25" s="452"/>
      <c r="H25" s="2913" t="s">
        <v>176</v>
      </c>
      <c r="I25" s="2914"/>
      <c r="J25" s="2915"/>
      <c r="K25" s="456">
        <f>SUM(K5:K24)</f>
        <v>73</v>
      </c>
      <c r="L25" s="457"/>
      <c r="M25" s="458"/>
      <c r="N25" s="163"/>
    </row>
    <row r="26" spans="1:15" ht="23.1" customHeight="1">
      <c r="A26" s="459">
        <v>1</v>
      </c>
      <c r="B26" s="556" t="s">
        <v>924</v>
      </c>
      <c r="C26" s="556" t="s">
        <v>2104</v>
      </c>
      <c r="D26" s="436">
        <v>4</v>
      </c>
      <c r="E26" s="436">
        <v>72</v>
      </c>
      <c r="F26" s="436">
        <v>3</v>
      </c>
      <c r="G26" s="452"/>
      <c r="H26" s="459">
        <v>1</v>
      </c>
      <c r="I26" s="209"/>
      <c r="J26" s="209"/>
      <c r="K26" s="438"/>
      <c r="L26" s="438"/>
      <c r="M26" s="439"/>
      <c r="N26" s="164"/>
    </row>
    <row r="27" spans="1:15" ht="23.1" customHeight="1">
      <c r="A27" s="451">
        <v>2</v>
      </c>
      <c r="B27" s="556" t="s">
        <v>924</v>
      </c>
      <c r="C27" s="556" t="s">
        <v>2105</v>
      </c>
      <c r="D27" s="436">
        <v>5</v>
      </c>
      <c r="E27" s="436">
        <f t="shared" ref="E27:E32" si="2">E26</f>
        <v>72</v>
      </c>
      <c r="F27" s="436">
        <v>3</v>
      </c>
      <c r="G27" s="452"/>
      <c r="H27" s="451">
        <v>2</v>
      </c>
      <c r="I27" s="127"/>
      <c r="J27" s="127"/>
      <c r="K27" s="436"/>
      <c r="L27" s="436"/>
      <c r="M27" s="437"/>
      <c r="N27" s="164"/>
      <c r="O27" s="164" t="s">
        <v>174</v>
      </c>
    </row>
    <row r="28" spans="1:15" ht="23.1" customHeight="1">
      <c r="A28" s="451">
        <v>3</v>
      </c>
      <c r="B28" s="556" t="s">
        <v>924</v>
      </c>
      <c r="C28" s="544" t="s">
        <v>942</v>
      </c>
      <c r="D28" s="436">
        <v>9</v>
      </c>
      <c r="E28" s="436">
        <f t="shared" si="2"/>
        <v>72</v>
      </c>
      <c r="F28" s="436">
        <v>3</v>
      </c>
      <c r="G28" s="452"/>
      <c r="H28" s="451">
        <v>3</v>
      </c>
      <c r="I28" s="127"/>
      <c r="J28" s="127"/>
      <c r="K28" s="436"/>
      <c r="L28" s="436"/>
      <c r="M28" s="437"/>
      <c r="N28" s="164"/>
      <c r="O28" s="166" t="str">
        <f>CONCATENATE(C26," ",C27," ",C28," ",C29," ",C30," ",C31," ",C32," ",C33," ",C34," ",C35," ",C36," ",C37," ",C38," ",C39," ",C40," ",C41," ",C42," ",C43," ",C44," ",C45)</f>
        <v xml:space="preserve">پٹرول پمپ  والی گلی ۔ چوہدری رفیق والی  گلی ۔ جامع مسجد اللہ والی ۔مسجد گلی ۔ لنک نمبر 4  اختر کھوکر  والی گلی ۔ مسجد  بہاد مدینہ  مین روڑ پائپ فیکٹری ۔ پٹرول  پمپ والی گلی ۔             </v>
      </c>
    </row>
    <row r="29" spans="1:15" ht="23.1" customHeight="1">
      <c r="A29" s="451">
        <v>4</v>
      </c>
      <c r="B29" s="556" t="s">
        <v>924</v>
      </c>
      <c r="C29" s="132" t="s">
        <v>2108</v>
      </c>
      <c r="D29" s="436">
        <v>6</v>
      </c>
      <c r="E29" s="436">
        <f t="shared" si="2"/>
        <v>72</v>
      </c>
      <c r="F29" s="436">
        <v>3</v>
      </c>
      <c r="G29" s="452"/>
      <c r="H29" s="451">
        <v>4</v>
      </c>
      <c r="I29" s="127"/>
      <c r="J29" s="127"/>
      <c r="K29" s="436"/>
      <c r="L29" s="436"/>
      <c r="M29" s="437"/>
      <c r="N29" s="164"/>
      <c r="O29" s="165"/>
    </row>
    <row r="30" spans="1:15" ht="23.1" customHeight="1">
      <c r="A30" s="451">
        <v>5</v>
      </c>
      <c r="B30" s="556" t="s">
        <v>924</v>
      </c>
      <c r="C30" s="556" t="s">
        <v>2106</v>
      </c>
      <c r="D30" s="436">
        <v>9</v>
      </c>
      <c r="E30" s="436">
        <f t="shared" si="2"/>
        <v>72</v>
      </c>
      <c r="F30" s="436">
        <v>3</v>
      </c>
      <c r="G30" s="452"/>
      <c r="H30" s="451">
        <v>5</v>
      </c>
      <c r="I30" s="127"/>
      <c r="J30" s="127"/>
      <c r="K30" s="436"/>
      <c r="L30" s="436"/>
      <c r="M30" s="437"/>
    </row>
    <row r="31" spans="1:15" ht="23.1" customHeight="1">
      <c r="A31" s="451">
        <v>6</v>
      </c>
      <c r="B31" s="556" t="s">
        <v>924</v>
      </c>
      <c r="C31" s="556" t="s">
        <v>943</v>
      </c>
      <c r="D31" s="436">
        <v>9</v>
      </c>
      <c r="E31" s="436">
        <f t="shared" si="2"/>
        <v>72</v>
      </c>
      <c r="F31" s="436">
        <v>3</v>
      </c>
      <c r="G31" s="452"/>
      <c r="H31" s="451">
        <v>6</v>
      </c>
      <c r="I31" s="127"/>
      <c r="J31" s="127"/>
      <c r="K31" s="436"/>
      <c r="L31" s="436"/>
      <c r="M31" s="437"/>
    </row>
    <row r="32" spans="1:15" ht="23.1" customHeight="1">
      <c r="A32" s="451">
        <v>7</v>
      </c>
      <c r="B32" s="127"/>
      <c r="C32" s="556" t="s">
        <v>2107</v>
      </c>
      <c r="D32" s="436">
        <v>26</v>
      </c>
      <c r="E32" s="436">
        <f t="shared" si="2"/>
        <v>72</v>
      </c>
      <c r="F32" s="436">
        <v>3</v>
      </c>
      <c r="G32" s="452"/>
      <c r="H32" s="451">
        <v>7</v>
      </c>
      <c r="I32" s="127"/>
      <c r="J32" s="127"/>
      <c r="K32" s="436"/>
      <c r="L32" s="436"/>
      <c r="M32" s="437"/>
    </row>
    <row r="33" spans="1:13" ht="23.1" customHeight="1">
      <c r="A33" s="451">
        <v>8</v>
      </c>
      <c r="B33" s="127"/>
      <c r="C33" s="127"/>
      <c r="D33" s="436"/>
      <c r="E33" s="436"/>
      <c r="F33" s="436"/>
      <c r="G33" s="452"/>
      <c r="H33" s="451">
        <v>8</v>
      </c>
      <c r="I33" s="127"/>
      <c r="J33" s="127"/>
      <c r="K33" s="436"/>
      <c r="L33" s="436"/>
      <c r="M33" s="437"/>
    </row>
    <row r="34" spans="1:13" ht="23.1" customHeight="1">
      <c r="A34" s="451">
        <v>9</v>
      </c>
      <c r="B34" s="127"/>
      <c r="C34" s="127"/>
      <c r="D34" s="436"/>
      <c r="E34" s="436"/>
      <c r="F34" s="436"/>
      <c r="G34" s="452"/>
      <c r="H34" s="451">
        <v>9</v>
      </c>
      <c r="I34" s="127"/>
      <c r="J34" s="127"/>
      <c r="K34" s="436"/>
      <c r="L34" s="436"/>
      <c r="M34" s="437"/>
    </row>
    <row r="35" spans="1:13" ht="23.1" customHeight="1">
      <c r="A35" s="451">
        <v>10</v>
      </c>
      <c r="B35" s="127"/>
      <c r="C35" s="127"/>
      <c r="D35" s="436"/>
      <c r="E35" s="436"/>
      <c r="F35" s="436"/>
      <c r="G35" s="452"/>
      <c r="H35" s="451">
        <v>10</v>
      </c>
      <c r="I35" s="127"/>
      <c r="J35" s="127"/>
      <c r="K35" s="436"/>
      <c r="L35" s="436"/>
      <c r="M35" s="437"/>
    </row>
    <row r="36" spans="1:13" ht="23.1" customHeight="1">
      <c r="A36" s="451">
        <v>11</v>
      </c>
      <c r="B36" s="127"/>
      <c r="C36" s="127"/>
      <c r="D36" s="436"/>
      <c r="E36" s="436"/>
      <c r="F36" s="436"/>
      <c r="G36" s="452"/>
      <c r="H36" s="451">
        <v>11</v>
      </c>
      <c r="I36" s="127"/>
      <c r="J36" s="127"/>
      <c r="K36" s="436"/>
      <c r="L36" s="436"/>
      <c r="M36" s="437"/>
    </row>
    <row r="37" spans="1:13" ht="23.1" customHeight="1">
      <c r="A37" s="451">
        <v>12</v>
      </c>
      <c r="B37" s="127"/>
      <c r="C37" s="127"/>
      <c r="D37" s="436"/>
      <c r="E37" s="436"/>
      <c r="F37" s="436"/>
      <c r="G37" s="452"/>
      <c r="H37" s="451">
        <v>12</v>
      </c>
      <c r="I37" s="127"/>
      <c r="J37" s="127"/>
      <c r="K37" s="436"/>
      <c r="L37" s="436"/>
      <c r="M37" s="437"/>
    </row>
    <row r="38" spans="1:13" ht="23.1" customHeight="1">
      <c r="A38" s="451">
        <v>13</v>
      </c>
      <c r="B38" s="127"/>
      <c r="C38" s="127"/>
      <c r="D38" s="436"/>
      <c r="E38" s="436"/>
      <c r="F38" s="436"/>
      <c r="G38" s="452"/>
      <c r="H38" s="451">
        <v>13</v>
      </c>
      <c r="I38" s="127"/>
      <c r="J38" s="127"/>
      <c r="K38" s="436"/>
      <c r="L38" s="436"/>
      <c r="M38" s="437"/>
    </row>
    <row r="39" spans="1:13" ht="23.1" customHeight="1">
      <c r="A39" s="451">
        <v>14</v>
      </c>
      <c r="B39" s="127"/>
      <c r="C39" s="127"/>
      <c r="D39" s="436"/>
      <c r="E39" s="436"/>
      <c r="F39" s="436"/>
      <c r="G39" s="452"/>
      <c r="H39" s="451">
        <v>14</v>
      </c>
      <c r="I39" s="127"/>
      <c r="J39" s="127"/>
      <c r="K39" s="436"/>
      <c r="L39" s="436"/>
      <c r="M39" s="437"/>
    </row>
    <row r="40" spans="1:13" ht="23.1" customHeight="1">
      <c r="A40" s="460">
        <v>15</v>
      </c>
      <c r="B40" s="435"/>
      <c r="C40" s="435"/>
      <c r="D40" s="461"/>
      <c r="E40" s="461"/>
      <c r="F40" s="461"/>
      <c r="G40" s="462"/>
      <c r="H40" s="460">
        <v>15</v>
      </c>
      <c r="I40" s="435"/>
      <c r="J40" s="161"/>
      <c r="K40" s="461"/>
      <c r="L40" s="461"/>
      <c r="M40" s="463"/>
    </row>
    <row r="41" spans="1:13" ht="23.1" customHeight="1">
      <c r="A41" s="168">
        <v>16</v>
      </c>
      <c r="B41" s="160"/>
      <c r="C41" s="160"/>
      <c r="D41" s="162"/>
      <c r="E41" s="162"/>
      <c r="F41" s="162"/>
      <c r="G41" s="132"/>
      <c r="H41" s="168">
        <v>16</v>
      </c>
      <c r="I41" s="160"/>
      <c r="J41" s="161"/>
      <c r="K41" s="162"/>
      <c r="L41" s="162"/>
      <c r="M41" s="169"/>
    </row>
    <row r="42" spans="1:13" ht="23.1" customHeight="1">
      <c r="A42" s="168">
        <v>17</v>
      </c>
      <c r="B42" s="160"/>
      <c r="C42" s="160"/>
      <c r="D42" s="162"/>
      <c r="E42" s="162"/>
      <c r="F42" s="162"/>
      <c r="G42" s="132"/>
      <c r="H42" s="168">
        <v>17</v>
      </c>
      <c r="I42" s="160"/>
      <c r="J42" s="161"/>
      <c r="K42" s="162"/>
      <c r="L42" s="162"/>
      <c r="M42" s="169"/>
    </row>
    <row r="43" spans="1:13" ht="23.1" customHeight="1">
      <c r="A43" s="168">
        <v>18</v>
      </c>
      <c r="B43" s="160"/>
      <c r="C43" s="160"/>
      <c r="D43" s="162"/>
      <c r="E43" s="162"/>
      <c r="F43" s="169"/>
      <c r="G43" s="132"/>
      <c r="H43" s="168">
        <v>18</v>
      </c>
      <c r="I43" s="160"/>
      <c r="J43" s="161"/>
      <c r="K43" s="162"/>
      <c r="L43" s="162"/>
      <c r="M43" s="169"/>
    </row>
    <row r="44" spans="1:13" ht="23.1" customHeight="1">
      <c r="A44" s="200">
        <v>19</v>
      </c>
      <c r="B44" s="127"/>
      <c r="C44" s="127"/>
      <c r="D44" s="201"/>
      <c r="E44" s="201"/>
      <c r="F44" s="210"/>
      <c r="G44" s="202"/>
      <c r="H44" s="200">
        <v>19</v>
      </c>
      <c r="I44" s="127"/>
      <c r="J44" s="127"/>
      <c r="K44" s="201"/>
      <c r="L44" s="201"/>
      <c r="M44" s="210"/>
    </row>
    <row r="45" spans="1:13" ht="23.1" customHeight="1" thickBot="1">
      <c r="A45" s="203">
        <v>20</v>
      </c>
      <c r="B45" s="204"/>
      <c r="C45" s="204"/>
      <c r="D45" s="205"/>
      <c r="E45" s="205"/>
      <c r="F45" s="211"/>
      <c r="G45" s="202"/>
      <c r="H45" s="203">
        <v>20</v>
      </c>
      <c r="I45" s="204"/>
      <c r="J45" s="204"/>
      <c r="K45" s="205"/>
      <c r="L45" s="205"/>
      <c r="M45" s="211"/>
    </row>
    <row r="46" spans="1:13" ht="23.1" customHeight="1" thickBot="1">
      <c r="A46" s="2916" t="s">
        <v>176</v>
      </c>
      <c r="B46" s="2917"/>
      <c r="C46" s="2918"/>
      <c r="D46" s="206">
        <f>SUM(D26:D45)</f>
        <v>68</v>
      </c>
      <c r="E46" s="207"/>
      <c r="F46" s="208"/>
      <c r="G46" s="212"/>
      <c r="H46" s="2916" t="s">
        <v>177</v>
      </c>
      <c r="I46" s="2917"/>
      <c r="J46" s="2918"/>
      <c r="K46" s="206">
        <f>SUM(D46,D25,K25)</f>
        <v>214</v>
      </c>
      <c r="L46" s="207"/>
      <c r="M46" s="208"/>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55.xml><?xml version="1.0" encoding="utf-8"?>
<worksheet xmlns="http://schemas.openxmlformats.org/spreadsheetml/2006/main" xmlns:r="http://schemas.openxmlformats.org/officeDocument/2006/relationships">
  <dimension ref="A1:O46"/>
  <sheetViews>
    <sheetView topLeftCell="D34" zoomScale="110" zoomScaleNormal="110" workbookViewId="0">
      <selection activeCell="K8" sqref="K8"/>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818"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c r="O2" s="818"/>
    </row>
    <row r="3" spans="1:15" s="541" customFormat="1" ht="15.75" thickBot="1">
      <c r="A3" s="187" t="s">
        <v>195</v>
      </c>
      <c r="B3" s="188"/>
      <c r="C3" s="184" t="str">
        <f>'Team Hamlet 51'!C3</f>
        <v>Muhammad Zain</v>
      </c>
      <c r="D3" s="189" t="s">
        <v>163</v>
      </c>
      <c r="E3" s="190"/>
      <c r="F3" s="188"/>
      <c r="G3" s="188"/>
      <c r="H3" s="188"/>
      <c r="I3" s="191"/>
      <c r="J3" s="189" t="s">
        <v>164</v>
      </c>
      <c r="K3" s="188" t="str">
        <f>'Team Hamlet 70'!K3</f>
        <v>Saeed Ahmad</v>
      </c>
      <c r="L3" s="188"/>
      <c r="M3" s="192"/>
      <c r="O3" s="818"/>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451">
        <v>1</v>
      </c>
      <c r="B5" s="556" t="s">
        <v>2109</v>
      </c>
      <c r="C5" s="556" t="s">
        <v>944</v>
      </c>
      <c r="D5" s="436">
        <v>10</v>
      </c>
      <c r="E5" s="436">
        <v>73</v>
      </c>
      <c r="F5" s="436">
        <v>1</v>
      </c>
      <c r="G5" s="452"/>
      <c r="H5" s="451">
        <v>1</v>
      </c>
      <c r="I5" s="556" t="s">
        <v>945</v>
      </c>
      <c r="J5" s="556" t="s">
        <v>2115</v>
      </c>
      <c r="K5" s="436">
        <v>15</v>
      </c>
      <c r="L5" s="436">
        <v>73</v>
      </c>
      <c r="M5" s="436">
        <v>2</v>
      </c>
      <c r="N5" s="163"/>
    </row>
    <row r="6" spans="1:15" ht="23.1" customHeight="1">
      <c r="A6" s="451">
        <v>2</v>
      </c>
      <c r="B6" s="556" t="s">
        <v>2109</v>
      </c>
      <c r="C6" s="556" t="s">
        <v>2110</v>
      </c>
      <c r="D6" s="436">
        <v>9</v>
      </c>
      <c r="E6" s="436">
        <f>E5</f>
        <v>73</v>
      </c>
      <c r="F6" s="436">
        <v>1</v>
      </c>
      <c r="G6" s="452"/>
      <c r="H6" s="451">
        <v>2</v>
      </c>
      <c r="I6" s="556" t="s">
        <v>945</v>
      </c>
      <c r="J6" s="556" t="s">
        <v>2119</v>
      </c>
      <c r="K6" s="436">
        <v>14</v>
      </c>
      <c r="L6" s="436">
        <f t="shared" ref="L6:L9" si="0">L5</f>
        <v>73</v>
      </c>
      <c r="M6" s="436">
        <v>2</v>
      </c>
      <c r="N6" s="163"/>
      <c r="O6" s="818" t="s">
        <v>172</v>
      </c>
    </row>
    <row r="7" spans="1:15" ht="23.1" customHeight="1">
      <c r="A7" s="451">
        <v>3</v>
      </c>
      <c r="B7" s="556" t="s">
        <v>2109</v>
      </c>
      <c r="C7" s="556" t="s">
        <v>2111</v>
      </c>
      <c r="D7" s="436">
        <v>17</v>
      </c>
      <c r="E7" s="436">
        <f t="shared" ref="E7:E10" si="1">E6</f>
        <v>73</v>
      </c>
      <c r="F7" s="436">
        <v>1</v>
      </c>
      <c r="G7" s="452"/>
      <c r="H7" s="451">
        <v>3</v>
      </c>
      <c r="I7" s="556" t="s">
        <v>945</v>
      </c>
      <c r="J7" s="556" t="s">
        <v>2118</v>
      </c>
      <c r="K7" s="436">
        <v>22</v>
      </c>
      <c r="L7" s="436">
        <f t="shared" si="0"/>
        <v>73</v>
      </c>
      <c r="M7" s="436">
        <v>2</v>
      </c>
      <c r="N7" s="163"/>
      <c r="O7" s="166" t="str">
        <f>CONCATENATE(C5," ",C6," ",C7," ",C8," ",C9," ",C10," ",C11," ",C12," ",C13," ",C14," ",C15," ",C16," ",C17," ",C18," ",C19," ",C20," ",C21," ",C22," ",C23," ",C24)</f>
        <v xml:space="preserve"> بڈھا کھوہ-Adوالی گلی -  علی حسن والی گلی -  اکبر ساجد + دکان والی گلی  حاجی اللہ بخش والی گلی  مسجد بلال والی گلی  PIA Colony،  بی بلاک               </v>
      </c>
    </row>
    <row r="8" spans="1:15" ht="23.1" customHeight="1">
      <c r="A8" s="451">
        <v>4</v>
      </c>
      <c r="B8" s="556" t="s">
        <v>2109</v>
      </c>
      <c r="C8" s="556" t="s">
        <v>2113</v>
      </c>
      <c r="D8" s="436">
        <v>7</v>
      </c>
      <c r="E8" s="436">
        <f t="shared" si="1"/>
        <v>73</v>
      </c>
      <c r="F8" s="436">
        <v>1</v>
      </c>
      <c r="G8" s="452"/>
      <c r="H8" s="451">
        <v>4</v>
      </c>
      <c r="I8" s="556" t="s">
        <v>945</v>
      </c>
      <c r="J8" s="556" t="s">
        <v>2116</v>
      </c>
      <c r="K8" s="436">
        <v>9</v>
      </c>
      <c r="L8" s="436">
        <f t="shared" si="0"/>
        <v>73</v>
      </c>
      <c r="M8" s="436">
        <v>2</v>
      </c>
      <c r="N8" s="163"/>
      <c r="O8" s="165"/>
    </row>
    <row r="9" spans="1:15" ht="23.1" customHeight="1">
      <c r="A9" s="451">
        <v>5</v>
      </c>
      <c r="B9" s="556" t="s">
        <v>2109</v>
      </c>
      <c r="C9" s="556" t="s">
        <v>2112</v>
      </c>
      <c r="D9" s="436">
        <v>13</v>
      </c>
      <c r="E9" s="436">
        <f t="shared" si="1"/>
        <v>73</v>
      </c>
      <c r="F9" s="436">
        <v>1</v>
      </c>
      <c r="G9" s="452"/>
      <c r="H9" s="451">
        <v>5</v>
      </c>
      <c r="I9" s="556" t="s">
        <v>945</v>
      </c>
      <c r="J9" s="556" t="s">
        <v>2117</v>
      </c>
      <c r="K9" s="436">
        <v>30</v>
      </c>
      <c r="L9" s="436">
        <f t="shared" si="0"/>
        <v>73</v>
      </c>
      <c r="M9" s="436">
        <v>2</v>
      </c>
      <c r="N9" s="163"/>
      <c r="O9" s="818" t="s">
        <v>175</v>
      </c>
    </row>
    <row r="10" spans="1:15" ht="23.1" customHeight="1">
      <c r="A10" s="451">
        <v>6</v>
      </c>
      <c r="B10" s="556" t="s">
        <v>2109</v>
      </c>
      <c r="C10" s="556" t="s">
        <v>2114</v>
      </c>
      <c r="D10" s="436">
        <v>12</v>
      </c>
      <c r="E10" s="436">
        <f t="shared" si="1"/>
        <v>73</v>
      </c>
      <c r="F10" s="436">
        <v>1</v>
      </c>
      <c r="G10" s="452"/>
      <c r="H10" s="451">
        <v>6</v>
      </c>
      <c r="I10" s="556"/>
      <c r="J10" s="556"/>
      <c r="K10" s="436"/>
      <c r="L10" s="436"/>
      <c r="M10" s="436"/>
      <c r="N10" s="163"/>
      <c r="O10" s="166" t="str">
        <f>CONCATENATE(J5," ",J6," ",J7," ",J8," ",J9," ",J10," ",J11," ",J12," ",J13," ",J14," ",J15," ",J16," ",J17," ",J18," ",J19," ",J20," ",J21," ",J22," ",J23," ",J24)</f>
        <v xml:space="preserve">جعفر نایچ والی گلی  .  والی گلی B بلاک ۔  . عبدالرحمن والی گلی  بی بلاک قاری ہاوس ۔  پالر والی گلی                </v>
      </c>
    </row>
    <row r="11" spans="1:15" ht="23.1" customHeight="1">
      <c r="A11" s="451">
        <v>7</v>
      </c>
      <c r="B11" s="556"/>
      <c r="C11" s="556"/>
      <c r="D11" s="436"/>
      <c r="E11" s="436"/>
      <c r="F11" s="436"/>
      <c r="G11" s="452"/>
      <c r="H11" s="451">
        <v>7</v>
      </c>
      <c r="I11" s="556"/>
      <c r="J11" s="556"/>
      <c r="K11" s="436"/>
      <c r="L11" s="436"/>
      <c r="M11" s="436"/>
      <c r="N11" s="163"/>
      <c r="O11" s="165"/>
    </row>
    <row r="12" spans="1:15" ht="23.1" customHeight="1">
      <c r="A12" s="451">
        <v>8</v>
      </c>
      <c r="B12" s="556"/>
      <c r="C12" s="556"/>
      <c r="D12" s="436"/>
      <c r="E12" s="436"/>
      <c r="F12" s="436"/>
      <c r="G12" s="452"/>
      <c r="H12" s="451">
        <v>8</v>
      </c>
      <c r="I12" s="127"/>
      <c r="J12" s="556"/>
      <c r="K12" s="436"/>
      <c r="L12" s="436"/>
      <c r="M12" s="436"/>
      <c r="N12" s="163"/>
      <c r="O12" s="165"/>
    </row>
    <row r="13" spans="1:15" ht="23.1" customHeight="1">
      <c r="A13" s="451">
        <v>9</v>
      </c>
      <c r="B13" s="127"/>
      <c r="D13" s="436"/>
      <c r="E13" s="436"/>
      <c r="F13" s="436"/>
      <c r="G13" s="452"/>
      <c r="H13" s="451">
        <v>9</v>
      </c>
      <c r="I13" s="127"/>
      <c r="J13" s="127"/>
      <c r="K13" s="436"/>
      <c r="L13" s="436"/>
      <c r="M13" s="436"/>
      <c r="N13" s="163"/>
    </row>
    <row r="14" spans="1:15" ht="23.1" customHeight="1">
      <c r="A14" s="451">
        <v>10</v>
      </c>
      <c r="B14" s="127"/>
      <c r="C14" s="127"/>
      <c r="D14" s="436"/>
      <c r="E14" s="436"/>
      <c r="F14" s="436"/>
      <c r="G14" s="452"/>
      <c r="H14" s="451">
        <v>10</v>
      </c>
      <c r="I14" s="127"/>
      <c r="J14" s="127"/>
      <c r="K14" s="436"/>
      <c r="L14" s="436"/>
      <c r="M14" s="436"/>
      <c r="N14" s="163"/>
    </row>
    <row r="15" spans="1:15" ht="23.1" customHeight="1">
      <c r="A15" s="451">
        <v>11</v>
      </c>
      <c r="B15" s="127"/>
      <c r="C15" s="127"/>
      <c r="D15" s="436"/>
      <c r="E15" s="436"/>
      <c r="F15" s="436"/>
      <c r="G15" s="452"/>
      <c r="H15" s="451">
        <v>11</v>
      </c>
      <c r="I15" s="127"/>
      <c r="J15" s="127"/>
      <c r="K15" s="436"/>
      <c r="L15" s="436"/>
      <c r="M15" s="436"/>
      <c r="N15" s="163"/>
    </row>
    <row r="16" spans="1:15" ht="23.1" customHeight="1">
      <c r="A16" s="451">
        <v>12</v>
      </c>
      <c r="B16" s="127"/>
      <c r="C16" s="127"/>
      <c r="D16" s="436"/>
      <c r="E16" s="436"/>
      <c r="F16" s="436"/>
      <c r="G16" s="452"/>
      <c r="H16" s="451">
        <v>12</v>
      </c>
      <c r="I16" s="127"/>
      <c r="J16" s="127"/>
      <c r="K16" s="436"/>
      <c r="L16" s="436"/>
      <c r="M16" s="436"/>
      <c r="N16" s="163"/>
    </row>
    <row r="17" spans="1:15" ht="23.1" customHeight="1">
      <c r="A17" s="451">
        <v>13</v>
      </c>
      <c r="B17" s="127"/>
      <c r="C17" s="127"/>
      <c r="D17" s="436"/>
      <c r="E17" s="436"/>
      <c r="F17" s="436"/>
      <c r="G17" s="452"/>
      <c r="H17" s="451">
        <v>13</v>
      </c>
      <c r="I17" s="127"/>
      <c r="J17" s="127"/>
      <c r="K17" s="436"/>
      <c r="L17" s="436"/>
      <c r="M17" s="436"/>
      <c r="N17" s="163"/>
    </row>
    <row r="18" spans="1:15" ht="23.1" customHeight="1">
      <c r="A18" s="451">
        <v>14</v>
      </c>
      <c r="B18" s="127"/>
      <c r="C18" s="127"/>
      <c r="D18" s="436"/>
      <c r="E18" s="436"/>
      <c r="F18" s="436"/>
      <c r="G18" s="452"/>
      <c r="H18" s="451">
        <v>14</v>
      </c>
      <c r="I18" s="127"/>
      <c r="J18" s="127"/>
      <c r="K18" s="436"/>
      <c r="L18" s="436"/>
      <c r="M18" s="436"/>
      <c r="N18" s="163"/>
    </row>
    <row r="19" spans="1:15" ht="23.1" customHeight="1">
      <c r="A19" s="451">
        <v>15</v>
      </c>
      <c r="B19" s="127"/>
      <c r="C19" s="127"/>
      <c r="D19" s="436"/>
      <c r="E19" s="436"/>
      <c r="F19" s="437"/>
      <c r="G19" s="452"/>
      <c r="H19" s="451">
        <v>15</v>
      </c>
      <c r="I19" s="127"/>
      <c r="J19" s="127"/>
      <c r="K19" s="436"/>
      <c r="L19" s="436"/>
      <c r="M19" s="436"/>
      <c r="N19" s="163"/>
    </row>
    <row r="20" spans="1:15" ht="23.1" customHeight="1">
      <c r="A20" s="451">
        <v>16</v>
      </c>
      <c r="B20" s="127"/>
      <c r="C20" s="127"/>
      <c r="D20" s="436"/>
      <c r="E20" s="436"/>
      <c r="F20" s="437"/>
      <c r="G20" s="452"/>
      <c r="H20" s="451">
        <v>16</v>
      </c>
      <c r="I20" s="127"/>
      <c r="J20" s="127"/>
      <c r="K20" s="436"/>
      <c r="L20" s="436"/>
      <c r="M20" s="436"/>
      <c r="N20" s="163"/>
    </row>
    <row r="21" spans="1:15" ht="23.1" customHeight="1">
      <c r="A21" s="451">
        <v>17</v>
      </c>
      <c r="B21" s="127"/>
      <c r="C21" s="127"/>
      <c r="D21" s="436"/>
      <c r="E21" s="436"/>
      <c r="F21" s="437"/>
      <c r="G21" s="452"/>
      <c r="H21" s="451">
        <v>17</v>
      </c>
      <c r="I21" s="127"/>
      <c r="J21" s="127"/>
      <c r="K21" s="436"/>
      <c r="L21" s="436"/>
      <c r="M21" s="436"/>
      <c r="N21" s="163"/>
    </row>
    <row r="22" spans="1:15" ht="23.1" customHeight="1">
      <c r="A22" s="451">
        <v>18</v>
      </c>
      <c r="B22" s="127"/>
      <c r="C22" s="127"/>
      <c r="D22" s="436"/>
      <c r="E22" s="436"/>
      <c r="F22" s="437"/>
      <c r="G22" s="452"/>
      <c r="H22" s="451">
        <v>18</v>
      </c>
      <c r="I22" s="127"/>
      <c r="J22" s="127"/>
      <c r="K22" s="436"/>
      <c r="L22" s="436"/>
      <c r="M22" s="436"/>
      <c r="N22" s="163"/>
    </row>
    <row r="23" spans="1:15" ht="23.1" customHeight="1">
      <c r="A23" s="451">
        <v>19</v>
      </c>
      <c r="B23" s="127"/>
      <c r="C23" s="127"/>
      <c r="D23" s="436"/>
      <c r="E23" s="436"/>
      <c r="F23" s="437"/>
      <c r="G23" s="452"/>
      <c r="H23" s="451">
        <v>19</v>
      </c>
      <c r="I23" s="127"/>
      <c r="J23" s="127"/>
      <c r="K23" s="436"/>
      <c r="L23" s="436"/>
      <c r="M23" s="436"/>
      <c r="N23" s="163"/>
    </row>
    <row r="24" spans="1:15" ht="23.1" customHeight="1" thickBot="1">
      <c r="A24" s="453">
        <v>20</v>
      </c>
      <c r="B24" s="204"/>
      <c r="C24" s="204"/>
      <c r="D24" s="454"/>
      <c r="E24" s="454"/>
      <c r="F24" s="455"/>
      <c r="G24" s="452"/>
      <c r="H24" s="453">
        <v>20</v>
      </c>
      <c r="I24" s="204"/>
      <c r="J24" s="204"/>
      <c r="K24" s="454"/>
      <c r="L24" s="454"/>
      <c r="M24" s="455"/>
      <c r="N24" s="163"/>
    </row>
    <row r="25" spans="1:15" ht="23.1" customHeight="1" thickBot="1">
      <c r="A25" s="2913" t="s">
        <v>176</v>
      </c>
      <c r="B25" s="2914"/>
      <c r="C25" s="2915"/>
      <c r="D25" s="456">
        <f>SUM(D5:D24)</f>
        <v>68</v>
      </c>
      <c r="E25" s="457"/>
      <c r="F25" s="458"/>
      <c r="G25" s="452"/>
      <c r="H25" s="2913" t="s">
        <v>176</v>
      </c>
      <c r="I25" s="2914"/>
      <c r="J25" s="2915"/>
      <c r="K25" s="456">
        <f>SUM(K5:K24)</f>
        <v>90</v>
      </c>
      <c r="L25" s="457"/>
      <c r="M25" s="458"/>
      <c r="N25" s="163"/>
    </row>
    <row r="26" spans="1:15" ht="23.1" customHeight="1">
      <c r="A26" s="459">
        <v>1</v>
      </c>
      <c r="B26" s="556" t="s">
        <v>946</v>
      </c>
      <c r="C26" s="556" t="s">
        <v>2120</v>
      </c>
      <c r="D26" s="436">
        <v>3</v>
      </c>
      <c r="E26" s="436">
        <v>73</v>
      </c>
      <c r="F26" s="436">
        <v>3</v>
      </c>
      <c r="G26" s="452"/>
      <c r="H26" s="459">
        <v>1</v>
      </c>
      <c r="I26" s="209"/>
      <c r="J26" s="209"/>
      <c r="K26" s="438"/>
      <c r="L26" s="438"/>
      <c r="M26" s="439"/>
      <c r="N26" s="164"/>
    </row>
    <row r="27" spans="1:15" ht="23.1" customHeight="1">
      <c r="A27" s="451">
        <v>2</v>
      </c>
      <c r="B27" s="556" t="s">
        <v>946</v>
      </c>
      <c r="C27" s="556" t="s">
        <v>2121</v>
      </c>
      <c r="D27" s="436">
        <v>2</v>
      </c>
      <c r="E27" s="436">
        <f t="shared" ref="E27:E33" si="2">E26</f>
        <v>73</v>
      </c>
      <c r="F27" s="436">
        <v>3</v>
      </c>
      <c r="G27" s="452"/>
      <c r="H27" s="451">
        <v>2</v>
      </c>
      <c r="I27" s="127"/>
      <c r="J27" s="127"/>
      <c r="K27" s="436"/>
      <c r="L27" s="436"/>
      <c r="M27" s="437"/>
      <c r="N27" s="164"/>
      <c r="O27" s="164" t="s">
        <v>174</v>
      </c>
    </row>
    <row r="28" spans="1:15" ht="23.1" customHeight="1">
      <c r="A28" s="451">
        <v>3</v>
      </c>
      <c r="B28" s="556" t="s">
        <v>946</v>
      </c>
      <c r="C28" s="556" t="s">
        <v>2122</v>
      </c>
      <c r="D28" s="436">
        <v>0</v>
      </c>
      <c r="E28" s="436">
        <f t="shared" si="2"/>
        <v>73</v>
      </c>
      <c r="F28" s="436">
        <v>3</v>
      </c>
      <c r="G28" s="452"/>
      <c r="H28" s="451">
        <v>3</v>
      </c>
      <c r="I28" s="127"/>
      <c r="J28" s="127"/>
      <c r="K28" s="436"/>
      <c r="L28" s="436"/>
      <c r="M28" s="437"/>
      <c r="N28" s="164"/>
      <c r="O28" s="166" t="str">
        <f>CONCATENATE(C26," ",C27," ",C28," ",C29," ",C30," ",C31," ",C32," ",C33," ",C34," ",C35," ",C36," ",C37," ",C38," ",C39," ",C40," ",C41," ",C42," ",C43," ",C44," ",C45)</f>
        <v xml:space="preserve">بستی کھوکھر  ریاض + محسن والی گلی  اذان پبلک سکول ۔  عبداللہ والی گلی   خالد گلی ۔  اشرف گلی ۔ مسجد مدنی ، با قر والی گلی   فتح محمد گلی ۔ بھنی نوناری            </v>
      </c>
    </row>
    <row r="29" spans="1:15" ht="23.1" customHeight="1">
      <c r="A29" s="451">
        <v>4</v>
      </c>
      <c r="B29" s="556" t="s">
        <v>946</v>
      </c>
      <c r="C29" s="556" t="s">
        <v>2123</v>
      </c>
      <c r="D29" s="436">
        <v>10</v>
      </c>
      <c r="E29" s="436">
        <f t="shared" si="2"/>
        <v>73</v>
      </c>
      <c r="F29" s="436">
        <v>3</v>
      </c>
      <c r="G29" s="452"/>
      <c r="H29" s="451">
        <v>4</v>
      </c>
      <c r="I29" s="127"/>
      <c r="J29" s="127"/>
      <c r="K29" s="436"/>
      <c r="L29" s="436"/>
      <c r="M29" s="437"/>
      <c r="N29" s="164"/>
      <c r="O29" s="165"/>
    </row>
    <row r="30" spans="1:15" ht="23.1" customHeight="1">
      <c r="A30" s="451">
        <v>5</v>
      </c>
      <c r="B30" s="556" t="s">
        <v>946</v>
      </c>
      <c r="C30" s="556" t="s">
        <v>948</v>
      </c>
      <c r="D30" s="436">
        <v>5</v>
      </c>
      <c r="E30" s="436">
        <f t="shared" si="2"/>
        <v>73</v>
      </c>
      <c r="F30" s="436">
        <v>3</v>
      </c>
      <c r="G30" s="452"/>
      <c r="H30" s="451">
        <v>5</v>
      </c>
      <c r="I30" s="127"/>
      <c r="J30" s="127"/>
      <c r="K30" s="436"/>
      <c r="L30" s="436"/>
      <c r="M30" s="437"/>
    </row>
    <row r="31" spans="1:15" ht="23.1" customHeight="1">
      <c r="A31" s="451">
        <v>6</v>
      </c>
      <c r="B31" s="556" t="s">
        <v>946</v>
      </c>
      <c r="C31" s="556" t="s">
        <v>947</v>
      </c>
      <c r="D31" s="436">
        <v>10</v>
      </c>
      <c r="E31" s="436">
        <f t="shared" si="2"/>
        <v>73</v>
      </c>
      <c r="F31" s="436">
        <v>3</v>
      </c>
      <c r="G31" s="452"/>
      <c r="H31" s="451">
        <v>6</v>
      </c>
      <c r="I31" s="127"/>
      <c r="J31" s="127"/>
      <c r="K31" s="436"/>
      <c r="L31" s="436"/>
      <c r="M31" s="437"/>
    </row>
    <row r="32" spans="1:15" ht="23.1" customHeight="1">
      <c r="A32" s="451">
        <v>7</v>
      </c>
      <c r="B32" s="556" t="s">
        <v>946</v>
      </c>
      <c r="C32" s="556" t="s">
        <v>2124</v>
      </c>
      <c r="D32" s="436">
        <v>10</v>
      </c>
      <c r="E32" s="436">
        <f t="shared" si="2"/>
        <v>73</v>
      </c>
      <c r="F32" s="436">
        <v>3</v>
      </c>
      <c r="G32" s="452"/>
      <c r="H32" s="451">
        <v>7</v>
      </c>
      <c r="I32" s="127"/>
      <c r="J32" s="127"/>
      <c r="K32" s="436"/>
      <c r="L32" s="436"/>
      <c r="M32" s="437"/>
    </row>
    <row r="33" spans="1:13" ht="23.1" customHeight="1">
      <c r="A33" s="451">
        <v>8</v>
      </c>
      <c r="B33" s="556" t="s">
        <v>946</v>
      </c>
      <c r="C33" s="556" t="s">
        <v>2125</v>
      </c>
      <c r="D33" s="436">
        <v>23</v>
      </c>
      <c r="E33" s="436">
        <f t="shared" si="2"/>
        <v>73</v>
      </c>
      <c r="F33" s="436">
        <v>3</v>
      </c>
      <c r="G33" s="452"/>
      <c r="H33" s="451">
        <v>8</v>
      </c>
      <c r="I33" s="127"/>
      <c r="J33" s="127"/>
      <c r="K33" s="436"/>
      <c r="L33" s="436"/>
      <c r="M33" s="437"/>
    </row>
    <row r="34" spans="1:13" ht="23.1" customHeight="1">
      <c r="A34" s="451">
        <v>9</v>
      </c>
      <c r="B34" s="556"/>
      <c r="C34" s="556"/>
      <c r="D34" s="436"/>
      <c r="E34" s="436"/>
      <c r="F34" s="436"/>
      <c r="G34" s="452"/>
      <c r="H34" s="451">
        <v>9</v>
      </c>
      <c r="I34" s="127"/>
      <c r="J34" s="127"/>
      <c r="K34" s="436"/>
      <c r="L34" s="436"/>
      <c r="M34" s="437"/>
    </row>
    <row r="35" spans="1:13" ht="23.1" customHeight="1">
      <c r="A35" s="451">
        <v>10</v>
      </c>
      <c r="B35" s="556"/>
      <c r="C35" s="556"/>
      <c r="D35" s="436"/>
      <c r="E35" s="436"/>
      <c r="F35" s="436"/>
      <c r="G35" s="452"/>
      <c r="H35" s="451">
        <v>10</v>
      </c>
      <c r="I35" s="127"/>
      <c r="J35" s="127"/>
      <c r="K35" s="436"/>
      <c r="L35" s="436"/>
      <c r="M35" s="437"/>
    </row>
    <row r="36" spans="1:13" ht="23.1" customHeight="1">
      <c r="A36" s="451">
        <v>11</v>
      </c>
      <c r="B36" s="127"/>
      <c r="C36" s="556"/>
      <c r="D36" s="436"/>
      <c r="E36" s="436"/>
      <c r="F36" s="436"/>
      <c r="G36" s="452"/>
      <c r="H36" s="451">
        <v>11</v>
      </c>
      <c r="I36" s="127"/>
      <c r="J36" s="127"/>
      <c r="K36" s="436"/>
      <c r="L36" s="436"/>
      <c r="M36" s="437"/>
    </row>
    <row r="37" spans="1:13" ht="23.1" customHeight="1">
      <c r="A37" s="460">
        <v>12</v>
      </c>
      <c r="B37" s="127"/>
      <c r="C37" s="435"/>
      <c r="D37" s="461"/>
      <c r="E37" s="436"/>
      <c r="F37" s="436"/>
      <c r="G37" s="462"/>
      <c r="H37" s="460">
        <v>12</v>
      </c>
      <c r="I37" s="435"/>
      <c r="J37" s="161"/>
      <c r="K37" s="461"/>
      <c r="L37" s="461"/>
      <c r="M37" s="463"/>
    </row>
    <row r="38" spans="1:13" ht="23.1" customHeight="1">
      <c r="A38" s="460">
        <v>13</v>
      </c>
      <c r="B38" s="127"/>
      <c r="C38" s="435"/>
      <c r="D38" s="461"/>
      <c r="E38" s="436"/>
      <c r="F38" s="436"/>
      <c r="G38" s="462"/>
      <c r="H38" s="460">
        <v>13</v>
      </c>
      <c r="I38" s="435"/>
      <c r="J38" s="161"/>
      <c r="K38" s="461"/>
      <c r="L38" s="461"/>
      <c r="M38" s="463"/>
    </row>
    <row r="39" spans="1:13" ht="23.1" customHeight="1">
      <c r="A39" s="460">
        <v>14</v>
      </c>
      <c r="B39" s="435"/>
      <c r="C39" s="435"/>
      <c r="D39" s="461"/>
      <c r="E39" s="461"/>
      <c r="F39" s="461"/>
      <c r="G39" s="462"/>
      <c r="H39" s="460">
        <v>14</v>
      </c>
      <c r="I39" s="435"/>
      <c r="J39" s="161"/>
      <c r="K39" s="461"/>
      <c r="L39" s="461"/>
      <c r="M39" s="463"/>
    </row>
    <row r="40" spans="1:13" ht="23.1" customHeight="1">
      <c r="A40" s="460">
        <v>15</v>
      </c>
      <c r="B40" s="435"/>
      <c r="C40" s="435"/>
      <c r="D40" s="461"/>
      <c r="E40" s="461"/>
      <c r="F40" s="461"/>
      <c r="G40" s="462"/>
      <c r="H40" s="460">
        <v>15</v>
      </c>
      <c r="I40" s="435"/>
      <c r="J40" s="161"/>
      <c r="K40" s="461"/>
      <c r="L40" s="461"/>
      <c r="M40" s="463"/>
    </row>
    <row r="41" spans="1:13" ht="23.1" customHeight="1">
      <c r="A41" s="460">
        <v>16</v>
      </c>
      <c r="B41" s="435"/>
      <c r="C41" s="435"/>
      <c r="D41" s="461"/>
      <c r="E41" s="461"/>
      <c r="F41" s="461"/>
      <c r="G41" s="462"/>
      <c r="H41" s="460">
        <v>16</v>
      </c>
      <c r="I41" s="435"/>
      <c r="J41" s="161"/>
      <c r="K41" s="461"/>
      <c r="L41" s="461"/>
      <c r="M41" s="463"/>
    </row>
    <row r="42" spans="1:13" ht="23.1" customHeight="1">
      <c r="A42" s="460">
        <v>17</v>
      </c>
      <c r="B42" s="435"/>
      <c r="C42" s="435"/>
      <c r="D42" s="461"/>
      <c r="E42" s="461"/>
      <c r="F42" s="461"/>
      <c r="G42" s="462"/>
      <c r="H42" s="460">
        <v>17</v>
      </c>
      <c r="I42" s="435"/>
      <c r="J42" s="161"/>
      <c r="K42" s="461"/>
      <c r="L42" s="461"/>
      <c r="M42" s="463"/>
    </row>
    <row r="43" spans="1:13" ht="23.1" customHeight="1">
      <c r="A43" s="168">
        <v>18</v>
      </c>
      <c r="B43" s="160"/>
      <c r="C43" s="160"/>
      <c r="D43" s="162"/>
      <c r="E43" s="162"/>
      <c r="F43" s="169"/>
      <c r="G43" s="132"/>
      <c r="H43" s="168">
        <v>18</v>
      </c>
      <c r="I43" s="160"/>
      <c r="J43" s="161"/>
      <c r="K43" s="162"/>
      <c r="L43" s="162"/>
      <c r="M43" s="169"/>
    </row>
    <row r="44" spans="1:13" ht="23.1" customHeight="1">
      <c r="A44" s="200">
        <v>19</v>
      </c>
      <c r="B44" s="127"/>
      <c r="C44" s="127"/>
      <c r="D44" s="201"/>
      <c r="E44" s="201"/>
      <c r="F44" s="210"/>
      <c r="G44" s="202"/>
      <c r="H44" s="200">
        <v>19</v>
      </c>
      <c r="I44" s="127"/>
      <c r="J44" s="127"/>
      <c r="K44" s="201"/>
      <c r="L44" s="201"/>
      <c r="M44" s="210"/>
    </row>
    <row r="45" spans="1:13" ht="23.1" customHeight="1" thickBot="1">
      <c r="A45" s="203">
        <v>20</v>
      </c>
      <c r="B45" s="204"/>
      <c r="C45" s="204"/>
      <c r="D45" s="205"/>
      <c r="E45" s="205"/>
      <c r="F45" s="211"/>
      <c r="G45" s="202"/>
      <c r="H45" s="203">
        <v>20</v>
      </c>
      <c r="I45" s="204"/>
      <c r="J45" s="204"/>
      <c r="K45" s="205"/>
      <c r="L45" s="205"/>
      <c r="M45" s="211"/>
    </row>
    <row r="46" spans="1:13" ht="23.1" customHeight="1" thickBot="1">
      <c r="A46" s="2916" t="s">
        <v>176</v>
      </c>
      <c r="B46" s="2917"/>
      <c r="C46" s="2918"/>
      <c r="D46" s="206">
        <f>SUM(D26:D45)</f>
        <v>63</v>
      </c>
      <c r="E46" s="207"/>
      <c r="F46" s="208"/>
      <c r="G46" s="212"/>
      <c r="H46" s="2916" t="s">
        <v>177</v>
      </c>
      <c r="I46" s="2917"/>
      <c r="J46" s="2918"/>
      <c r="K46" s="206">
        <f>SUM(D46,D25,K25)</f>
        <v>221</v>
      </c>
      <c r="L46" s="207"/>
      <c r="M46" s="208"/>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56.xml><?xml version="1.0" encoding="utf-8"?>
<worksheet xmlns="http://schemas.openxmlformats.org/spreadsheetml/2006/main" xmlns:r="http://schemas.openxmlformats.org/officeDocument/2006/relationships">
  <dimension ref="A1:O46"/>
  <sheetViews>
    <sheetView topLeftCell="A22" zoomScale="110" zoomScaleNormal="110" workbookViewId="0">
      <selection activeCell="O1" sqref="O1:O1048576"/>
    </sheetView>
  </sheetViews>
  <sheetFormatPr defaultRowHeight="15"/>
  <cols>
    <col min="1" max="1" width="4.7109375" style="541" customWidth="1"/>
    <col min="2" max="2" width="12.5703125" style="541" customWidth="1"/>
    <col min="3" max="3" width="26.7109375" style="132" customWidth="1"/>
    <col min="4" max="4" width="7.42578125" style="541" customWidth="1"/>
    <col min="5" max="5" width="7.7109375" style="541" customWidth="1"/>
    <col min="6" max="6" width="6.7109375" style="541" customWidth="1"/>
    <col min="7" max="7" width="2.7109375" style="541" customWidth="1"/>
    <col min="8" max="8" width="4.7109375" style="541" customWidth="1"/>
    <col min="9" max="9" width="12.5703125" style="541" customWidth="1"/>
    <col min="10" max="10" width="26.7109375" style="132" customWidth="1"/>
    <col min="11" max="11" width="5.85546875" style="541" customWidth="1"/>
    <col min="12" max="12" width="6" style="541" customWidth="1"/>
    <col min="13" max="13" width="4.7109375" style="541" customWidth="1"/>
    <col min="14" max="14" width="9.140625" style="541"/>
    <col min="15" max="15" width="59.42578125" style="541" customWidth="1"/>
    <col min="16" max="16384" width="9.140625" style="541"/>
  </cols>
  <sheetData>
    <row r="1" spans="1:15" ht="21.75" thickBot="1">
      <c r="A1" s="1809" t="s">
        <v>173</v>
      </c>
      <c r="B1" s="1809"/>
      <c r="C1" s="1809"/>
      <c r="D1" s="1809"/>
      <c r="E1" s="1809"/>
      <c r="F1" s="1809"/>
      <c r="G1" s="1809"/>
      <c r="H1" s="1809"/>
      <c r="I1" s="1809"/>
      <c r="J1" s="1809"/>
      <c r="K1" s="1809"/>
      <c r="L1" s="1809"/>
      <c r="M1" s="1809"/>
    </row>
    <row r="2" spans="1:15" ht="15.75" thickBot="1">
      <c r="A2" s="181" t="s">
        <v>162</v>
      </c>
      <c r="B2" s="182"/>
      <c r="C2" s="183"/>
      <c r="D2" s="184" t="str">
        <f>'Team Hamlet 51'!D2</f>
        <v>UC: 56 Dorana Langana C</v>
      </c>
      <c r="E2" s="185"/>
      <c r="F2" s="182"/>
      <c r="G2" s="182"/>
      <c r="H2" s="182"/>
      <c r="I2" s="186"/>
      <c r="J2" s="184" t="s">
        <v>171</v>
      </c>
      <c r="K2" s="1812">
        <f>'Team Hamlet 51'!K2:M2</f>
        <v>45785</v>
      </c>
      <c r="L2" s="1812"/>
      <c r="M2" s="1813"/>
    </row>
    <row r="3" spans="1:15" ht="15.75" thickBot="1">
      <c r="A3" s="187" t="s">
        <v>195</v>
      </c>
      <c r="B3" s="188"/>
      <c r="C3" s="184" t="str">
        <f>'Team Hamlet 51'!C3</f>
        <v>Muhammad Zain</v>
      </c>
      <c r="D3" s="189" t="s">
        <v>163</v>
      </c>
      <c r="E3" s="190"/>
      <c r="F3" s="188"/>
      <c r="G3" s="188"/>
      <c r="H3" s="188"/>
      <c r="I3" s="191"/>
      <c r="J3" s="189" t="s">
        <v>164</v>
      </c>
      <c r="K3" s="188" t="s">
        <v>923</v>
      </c>
      <c r="L3" s="188"/>
      <c r="M3" s="192"/>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451">
        <v>1</v>
      </c>
      <c r="B5" s="556" t="s">
        <v>950</v>
      </c>
      <c r="C5" s="556" t="s">
        <v>2126</v>
      </c>
      <c r="D5" s="436">
        <v>34</v>
      </c>
      <c r="E5" s="436">
        <v>74</v>
      </c>
      <c r="F5" s="436">
        <v>1</v>
      </c>
      <c r="G5" s="452"/>
      <c r="H5" s="451">
        <v>1</v>
      </c>
      <c r="I5" s="556" t="s">
        <v>950</v>
      </c>
      <c r="J5" s="556" t="s">
        <v>2131</v>
      </c>
      <c r="K5" s="436">
        <v>15</v>
      </c>
      <c r="L5" s="436">
        <v>74</v>
      </c>
      <c r="M5" s="436">
        <v>2</v>
      </c>
      <c r="N5" s="163"/>
    </row>
    <row r="6" spans="1:15" ht="23.1" customHeight="1">
      <c r="A6" s="451">
        <v>2</v>
      </c>
      <c r="B6" s="556" t="s">
        <v>950</v>
      </c>
      <c r="C6" s="556" t="s">
        <v>949</v>
      </c>
      <c r="D6" s="436">
        <v>11</v>
      </c>
      <c r="E6" s="436">
        <f t="shared" ref="E6:E10" si="0">E5</f>
        <v>74</v>
      </c>
      <c r="F6" s="436">
        <v>1</v>
      </c>
      <c r="G6" s="452"/>
      <c r="H6" s="451">
        <v>2</v>
      </c>
      <c r="I6" s="556" t="s">
        <v>950</v>
      </c>
      <c r="J6" s="556" t="s">
        <v>951</v>
      </c>
      <c r="K6" s="436">
        <v>14</v>
      </c>
      <c r="L6" s="436">
        <f t="shared" ref="L6:L10" si="1">L5</f>
        <v>74</v>
      </c>
      <c r="M6" s="436">
        <v>2</v>
      </c>
      <c r="N6" s="163"/>
      <c r="O6" s="541" t="s">
        <v>172</v>
      </c>
    </row>
    <row r="7" spans="1:15" ht="23.1" customHeight="1">
      <c r="A7" s="451">
        <v>3</v>
      </c>
      <c r="B7" s="556" t="s">
        <v>950</v>
      </c>
      <c r="C7" s="556" t="s">
        <v>2127</v>
      </c>
      <c r="D7" s="436">
        <v>5</v>
      </c>
      <c r="E7" s="436">
        <f t="shared" si="0"/>
        <v>74</v>
      </c>
      <c r="F7" s="436">
        <v>1</v>
      </c>
      <c r="G7" s="452"/>
      <c r="H7" s="451">
        <v>3</v>
      </c>
      <c r="I7" s="556" t="s">
        <v>950</v>
      </c>
      <c r="J7" s="556" t="s">
        <v>952</v>
      </c>
      <c r="K7" s="436">
        <v>5</v>
      </c>
      <c r="L7" s="436">
        <f t="shared" si="1"/>
        <v>74</v>
      </c>
      <c r="M7" s="436">
        <v>2</v>
      </c>
      <c r="N7" s="163"/>
      <c r="O7" s="166" t="str">
        <f>CONCATENATE(C5," ",C6," ",C7," ",C8," ",C9," ",C10," ",C11," ",C12," ",C13," ",C14," ",C15," ",C16," ",C17," ",C18," ",C19," ",C20," ",C21," ",C22," ",C23," ",C24)</f>
        <v xml:space="preserve">حاجی منیر والی گلی  گلی نمبر ابلاک ای ۔ لنک 1۔ لنک 2 ۔ ایف بلاک  گلی فیضان  والی               </v>
      </c>
    </row>
    <row r="8" spans="1:15" ht="23.1" customHeight="1">
      <c r="A8" s="451">
        <v>4</v>
      </c>
      <c r="B8" s="556" t="s">
        <v>950</v>
      </c>
      <c r="C8" s="556" t="s">
        <v>2128</v>
      </c>
      <c r="D8" s="436">
        <v>9</v>
      </c>
      <c r="E8" s="436">
        <f t="shared" si="0"/>
        <v>74</v>
      </c>
      <c r="F8" s="436">
        <v>1</v>
      </c>
      <c r="G8" s="452"/>
      <c r="H8" s="451">
        <v>4</v>
      </c>
      <c r="I8" s="556" t="s">
        <v>950</v>
      </c>
      <c r="J8" s="556" t="s">
        <v>2132</v>
      </c>
      <c r="K8" s="436">
        <v>0</v>
      </c>
      <c r="L8" s="436">
        <f t="shared" si="1"/>
        <v>74</v>
      </c>
      <c r="M8" s="436">
        <v>2</v>
      </c>
      <c r="N8" s="163"/>
      <c r="O8" s="165"/>
    </row>
    <row r="9" spans="1:15" ht="23.1" customHeight="1">
      <c r="A9" s="451">
        <v>5</v>
      </c>
      <c r="B9" s="556" t="s">
        <v>950</v>
      </c>
      <c r="C9" s="132" t="s">
        <v>2129</v>
      </c>
      <c r="D9" s="436">
        <v>11</v>
      </c>
      <c r="E9" s="436">
        <f t="shared" si="0"/>
        <v>74</v>
      </c>
      <c r="F9" s="436">
        <v>1</v>
      </c>
      <c r="G9" s="452"/>
      <c r="H9" s="451">
        <v>5</v>
      </c>
      <c r="I9" s="556" t="s">
        <v>950</v>
      </c>
      <c r="J9" s="556" t="s">
        <v>2133</v>
      </c>
      <c r="K9" s="436">
        <v>17</v>
      </c>
      <c r="L9" s="436">
        <f t="shared" si="1"/>
        <v>74</v>
      </c>
      <c r="M9" s="436">
        <v>2</v>
      </c>
      <c r="N9" s="163"/>
      <c r="O9" s="541" t="s">
        <v>175</v>
      </c>
    </row>
    <row r="10" spans="1:15" ht="23.1" customHeight="1">
      <c r="A10" s="451">
        <v>6</v>
      </c>
      <c r="B10" s="556" t="s">
        <v>950</v>
      </c>
      <c r="C10" s="556" t="s">
        <v>2130</v>
      </c>
      <c r="D10" s="436">
        <v>14</v>
      </c>
      <c r="E10" s="436">
        <f t="shared" si="0"/>
        <v>74</v>
      </c>
      <c r="F10" s="436">
        <v>1</v>
      </c>
      <c r="G10" s="452"/>
      <c r="H10" s="451">
        <v>6</v>
      </c>
      <c r="I10" s="556" t="s">
        <v>950</v>
      </c>
      <c r="J10" s="556" t="s">
        <v>953</v>
      </c>
      <c r="K10" s="436">
        <v>12</v>
      </c>
      <c r="L10" s="436">
        <f t="shared" si="1"/>
        <v>74</v>
      </c>
      <c r="M10" s="436">
        <v>2</v>
      </c>
      <c r="N10" s="163"/>
      <c r="O10" s="166" t="str">
        <f>CONCATENATE(J5," ",J6," ",J7," ",J8," ",J9," ",J10," ",J11," ",J12," ",J13," ",J14," ",J15," ",J16," ",J17," ",J18," ",J19," ",J20," ",J21," ",J22," ",J23," ",J24)</f>
        <v xml:space="preserve">مین روڑ PIA کالونی  مسجد  لنک نمبر 1 ٹینکی سائیڈ ۔ مین روڑ بائی پاس ۔ پیس سٹی   مین روڈ پیس سٹی  گلی نمبر1 پیس سٹی  گلی نمبر 2              </v>
      </c>
    </row>
    <row r="11" spans="1:15" ht="23.1" customHeight="1">
      <c r="A11" s="451">
        <v>7</v>
      </c>
      <c r="B11" s="556"/>
      <c r="C11" s="556"/>
      <c r="D11" s="436"/>
      <c r="E11" s="436"/>
      <c r="F11" s="436"/>
      <c r="G11" s="452"/>
      <c r="H11" s="451">
        <v>7</v>
      </c>
      <c r="I11" s="556"/>
      <c r="J11" s="556"/>
      <c r="K11" s="436"/>
      <c r="L11" s="436"/>
      <c r="M11" s="436"/>
      <c r="N11" s="163"/>
      <c r="O11" s="165"/>
    </row>
    <row r="12" spans="1:15" ht="23.1" customHeight="1">
      <c r="A12" s="451">
        <v>8</v>
      </c>
      <c r="B12" s="556"/>
      <c r="C12" s="556"/>
      <c r="D12" s="436"/>
      <c r="E12" s="436"/>
      <c r="F12" s="436"/>
      <c r="G12" s="452"/>
      <c r="H12" s="451">
        <v>8</v>
      </c>
      <c r="I12" s="542"/>
      <c r="J12" s="542"/>
      <c r="K12" s="436"/>
      <c r="L12" s="436"/>
      <c r="M12" s="436"/>
      <c r="N12" s="163"/>
      <c r="O12" s="165"/>
    </row>
    <row r="13" spans="1:15" ht="23.1" customHeight="1">
      <c r="A13" s="451">
        <v>9</v>
      </c>
      <c r="B13" s="542"/>
      <c r="C13" s="556"/>
      <c r="D13" s="436"/>
      <c r="E13" s="436"/>
      <c r="F13" s="436"/>
      <c r="G13" s="452"/>
      <c r="H13" s="451">
        <v>9</v>
      </c>
      <c r="I13" s="542"/>
      <c r="J13" s="542"/>
      <c r="K13" s="436"/>
      <c r="L13" s="436"/>
      <c r="M13" s="436"/>
      <c r="N13" s="163"/>
    </row>
    <row r="14" spans="1:15" ht="23.1" customHeight="1">
      <c r="A14" s="451">
        <v>10</v>
      </c>
      <c r="B14" s="542"/>
      <c r="C14" s="542"/>
      <c r="D14" s="436"/>
      <c r="E14" s="436"/>
      <c r="F14" s="436"/>
      <c r="G14" s="452"/>
      <c r="H14" s="451">
        <v>10</v>
      </c>
      <c r="I14" s="542"/>
      <c r="J14" s="542"/>
      <c r="K14" s="436"/>
      <c r="L14" s="436"/>
      <c r="M14" s="436"/>
      <c r="N14" s="163"/>
    </row>
    <row r="15" spans="1:15" ht="23.1" customHeight="1">
      <c r="A15" s="451">
        <v>11</v>
      </c>
      <c r="B15" s="542"/>
      <c r="C15" s="542"/>
      <c r="D15" s="436"/>
      <c r="E15" s="436"/>
      <c r="F15" s="436"/>
      <c r="G15" s="452"/>
      <c r="H15" s="451">
        <v>11</v>
      </c>
      <c r="I15" s="542"/>
      <c r="J15" s="542"/>
      <c r="K15" s="436"/>
      <c r="L15" s="436"/>
      <c r="M15" s="436"/>
      <c r="N15" s="163"/>
    </row>
    <row r="16" spans="1:15" ht="23.1" customHeight="1">
      <c r="A16" s="451">
        <v>12</v>
      </c>
      <c r="B16" s="542"/>
      <c r="C16" s="542"/>
      <c r="D16" s="436"/>
      <c r="E16" s="436"/>
      <c r="F16" s="436"/>
      <c r="G16" s="452"/>
      <c r="H16" s="451">
        <v>12</v>
      </c>
      <c r="I16" s="542"/>
      <c r="J16" s="542"/>
      <c r="K16" s="436"/>
      <c r="L16" s="436"/>
      <c r="M16" s="436"/>
      <c r="N16" s="163"/>
    </row>
    <row r="17" spans="1:15" ht="23.1" customHeight="1">
      <c r="A17" s="451">
        <v>13</v>
      </c>
      <c r="B17" s="542"/>
      <c r="C17" s="542"/>
      <c r="D17" s="436"/>
      <c r="E17" s="436"/>
      <c r="F17" s="436"/>
      <c r="G17" s="452"/>
      <c r="H17" s="451">
        <v>13</v>
      </c>
      <c r="I17" s="542"/>
      <c r="J17" s="542"/>
      <c r="K17" s="436"/>
      <c r="L17" s="436"/>
      <c r="M17" s="436"/>
      <c r="N17" s="163"/>
    </row>
    <row r="18" spans="1:15" ht="23.1" customHeight="1">
      <c r="A18" s="451">
        <v>14</v>
      </c>
      <c r="B18" s="542"/>
      <c r="C18" s="542"/>
      <c r="D18" s="436"/>
      <c r="E18" s="436"/>
      <c r="F18" s="436"/>
      <c r="G18" s="452"/>
      <c r="H18" s="451">
        <v>14</v>
      </c>
      <c r="I18" s="542"/>
      <c r="J18" s="542"/>
      <c r="K18" s="436"/>
      <c r="L18" s="436"/>
      <c r="M18" s="436"/>
      <c r="N18" s="163"/>
    </row>
    <row r="19" spans="1:15" ht="23.1" customHeight="1">
      <c r="A19" s="451">
        <v>15</v>
      </c>
      <c r="B19" s="542"/>
      <c r="C19" s="542"/>
      <c r="D19" s="436"/>
      <c r="E19" s="436"/>
      <c r="F19" s="436"/>
      <c r="G19" s="452"/>
      <c r="H19" s="451">
        <v>15</v>
      </c>
      <c r="I19" s="542"/>
      <c r="J19" s="542"/>
      <c r="K19" s="436"/>
      <c r="L19" s="436"/>
      <c r="M19" s="436"/>
      <c r="N19" s="163"/>
    </row>
    <row r="20" spans="1:15" ht="23.1" customHeight="1">
      <c r="A20" s="451">
        <v>16</v>
      </c>
      <c r="B20" s="542"/>
      <c r="C20" s="542"/>
      <c r="D20" s="436"/>
      <c r="E20" s="436"/>
      <c r="F20" s="437"/>
      <c r="G20" s="452"/>
      <c r="H20" s="451">
        <v>16</v>
      </c>
      <c r="I20" s="542"/>
      <c r="J20" s="542"/>
      <c r="K20" s="436"/>
      <c r="L20" s="436"/>
      <c r="M20" s="436"/>
      <c r="N20" s="163"/>
    </row>
    <row r="21" spans="1:15" ht="23.1" customHeight="1">
      <c r="A21" s="451">
        <v>17</v>
      </c>
      <c r="B21" s="542"/>
      <c r="C21" s="542"/>
      <c r="D21" s="436"/>
      <c r="E21" s="436"/>
      <c r="F21" s="437"/>
      <c r="G21" s="452"/>
      <c r="H21" s="451">
        <v>17</v>
      </c>
      <c r="I21" s="542"/>
      <c r="J21" s="542"/>
      <c r="K21" s="436"/>
      <c r="L21" s="436"/>
      <c r="M21" s="436"/>
      <c r="N21" s="163"/>
    </row>
    <row r="22" spans="1:15" ht="23.1" customHeight="1">
      <c r="A22" s="451">
        <v>18</v>
      </c>
      <c r="B22" s="542"/>
      <c r="C22" s="542"/>
      <c r="D22" s="436"/>
      <c r="E22" s="436"/>
      <c r="F22" s="437"/>
      <c r="G22" s="452"/>
      <c r="H22" s="451">
        <v>18</v>
      </c>
      <c r="I22" s="542"/>
      <c r="J22" s="542"/>
      <c r="K22" s="436"/>
      <c r="L22" s="436"/>
      <c r="M22" s="436"/>
      <c r="N22" s="163"/>
    </row>
    <row r="23" spans="1:15" ht="23.1" customHeight="1">
      <c r="A23" s="451">
        <v>19</v>
      </c>
      <c r="B23" s="542"/>
      <c r="C23" s="542"/>
      <c r="D23" s="436"/>
      <c r="E23" s="436"/>
      <c r="F23" s="437"/>
      <c r="G23" s="452"/>
      <c r="H23" s="451">
        <v>19</v>
      </c>
      <c r="I23" s="542"/>
      <c r="J23" s="542"/>
      <c r="K23" s="436"/>
      <c r="L23" s="436"/>
      <c r="M23" s="436"/>
      <c r="N23" s="163"/>
    </row>
    <row r="24" spans="1:15" ht="23.1" customHeight="1" thickBot="1">
      <c r="A24" s="453">
        <v>20</v>
      </c>
      <c r="B24" s="204"/>
      <c r="C24" s="204"/>
      <c r="D24" s="454"/>
      <c r="E24" s="454"/>
      <c r="F24" s="455"/>
      <c r="G24" s="452"/>
      <c r="H24" s="453">
        <v>20</v>
      </c>
      <c r="I24" s="204"/>
      <c r="J24" s="204"/>
      <c r="K24" s="454"/>
      <c r="L24" s="454"/>
      <c r="M24" s="455"/>
      <c r="N24" s="163"/>
    </row>
    <row r="25" spans="1:15" ht="23.1" customHeight="1" thickBot="1">
      <c r="A25" s="2913" t="s">
        <v>176</v>
      </c>
      <c r="B25" s="2914"/>
      <c r="C25" s="2915"/>
      <c r="D25" s="456">
        <f>SUM(D5:D24)</f>
        <v>84</v>
      </c>
      <c r="E25" s="457"/>
      <c r="F25" s="458"/>
      <c r="G25" s="452"/>
      <c r="H25" s="2913" t="s">
        <v>176</v>
      </c>
      <c r="I25" s="2914"/>
      <c r="J25" s="2915"/>
      <c r="K25" s="456">
        <f>SUM(K5:K24)</f>
        <v>63</v>
      </c>
      <c r="L25" s="457"/>
      <c r="M25" s="458"/>
      <c r="N25" s="163"/>
    </row>
    <row r="26" spans="1:15" ht="23.1" customHeight="1">
      <c r="A26" s="459">
        <v>1</v>
      </c>
      <c r="B26" s="556" t="s">
        <v>950</v>
      </c>
      <c r="C26" s="556" t="s">
        <v>954</v>
      </c>
      <c r="D26" s="436">
        <v>26</v>
      </c>
      <c r="E26" s="436">
        <v>74</v>
      </c>
      <c r="F26" s="436">
        <v>3</v>
      </c>
      <c r="G26" s="452"/>
      <c r="H26" s="459">
        <v>1</v>
      </c>
      <c r="I26" s="209"/>
      <c r="J26" s="209"/>
      <c r="K26" s="438"/>
      <c r="L26" s="438"/>
      <c r="M26" s="439"/>
      <c r="N26" s="164"/>
    </row>
    <row r="27" spans="1:15" ht="23.1" customHeight="1">
      <c r="A27" s="451">
        <v>2</v>
      </c>
      <c r="B27" s="556" t="s">
        <v>957</v>
      </c>
      <c r="C27" s="556" t="s">
        <v>2135</v>
      </c>
      <c r="D27" s="436">
        <v>10</v>
      </c>
      <c r="E27" s="436">
        <f>E26</f>
        <v>74</v>
      </c>
      <c r="F27" s="436">
        <v>3</v>
      </c>
      <c r="G27" s="452"/>
      <c r="H27" s="451">
        <v>2</v>
      </c>
      <c r="I27" s="542"/>
      <c r="J27" s="542"/>
      <c r="K27" s="436"/>
      <c r="L27" s="436"/>
      <c r="M27" s="437"/>
      <c r="N27" s="164"/>
      <c r="O27" s="164" t="s">
        <v>174</v>
      </c>
    </row>
    <row r="28" spans="1:15" ht="23.1" customHeight="1">
      <c r="A28" s="451">
        <v>3</v>
      </c>
      <c r="B28" s="556" t="s">
        <v>957</v>
      </c>
      <c r="C28" s="556" t="s">
        <v>955</v>
      </c>
      <c r="D28" s="436">
        <v>10</v>
      </c>
      <c r="E28" s="436">
        <f>E27</f>
        <v>74</v>
      </c>
      <c r="F28" s="436">
        <v>3</v>
      </c>
      <c r="G28" s="452"/>
      <c r="H28" s="451">
        <v>3</v>
      </c>
      <c r="I28" s="542"/>
      <c r="J28" s="542"/>
      <c r="K28" s="436"/>
      <c r="L28" s="436"/>
      <c r="M28" s="437"/>
      <c r="N28" s="164"/>
      <c r="O28" s="166" t="str">
        <f>CONCATENATE(C26," ",C27," ",C28," ",C29," ",C30," ",C31," ",C32," ",C33," ",C34," ",C35," ",C36," ",C37," ",C38," ",C39," ",C40," ",C41," ",C42," ",C43," ",C44," ",C45)</f>
        <v xml:space="preserve">ہیون ہوم گلی نمبر 1۔ گلی نمبر2 ۔ مسجد گلزار مدینہ ۔ہیون ہوم  گلی 3 گلی 4 لنک 1۔ شیر والا              </v>
      </c>
    </row>
    <row r="29" spans="1:15" ht="23.1" customHeight="1">
      <c r="A29" s="451">
        <v>4</v>
      </c>
      <c r="B29" s="556" t="s">
        <v>957</v>
      </c>
      <c r="C29" s="556" t="s">
        <v>956</v>
      </c>
      <c r="D29" s="436">
        <v>11</v>
      </c>
      <c r="E29" s="436">
        <f>E28</f>
        <v>74</v>
      </c>
      <c r="F29" s="436">
        <v>3</v>
      </c>
      <c r="G29" s="452"/>
      <c r="H29" s="451">
        <v>4</v>
      </c>
      <c r="I29" s="542"/>
      <c r="J29" s="542"/>
      <c r="K29" s="436"/>
      <c r="L29" s="436"/>
      <c r="M29" s="437"/>
      <c r="N29" s="164"/>
      <c r="O29" s="165"/>
    </row>
    <row r="30" spans="1:15" ht="23.1" customHeight="1">
      <c r="A30" s="451">
        <v>5</v>
      </c>
      <c r="B30" s="556" t="s">
        <v>957</v>
      </c>
      <c r="C30" s="556" t="s">
        <v>2127</v>
      </c>
      <c r="D30" s="436">
        <v>7</v>
      </c>
      <c r="E30" s="436">
        <f>E29</f>
        <v>74</v>
      </c>
      <c r="F30" s="436">
        <v>3</v>
      </c>
      <c r="G30" s="452"/>
      <c r="H30" s="451">
        <v>5</v>
      </c>
      <c r="I30" s="542"/>
      <c r="J30" s="542"/>
      <c r="K30" s="436"/>
      <c r="L30" s="436"/>
      <c r="M30" s="437"/>
    </row>
    <row r="31" spans="1:15" ht="23.1" customHeight="1">
      <c r="A31" s="451">
        <v>6</v>
      </c>
      <c r="B31" s="556" t="s">
        <v>957</v>
      </c>
      <c r="C31" s="556" t="s">
        <v>2134</v>
      </c>
      <c r="D31" s="436">
        <v>8</v>
      </c>
      <c r="E31" s="436">
        <f>E30</f>
        <v>74</v>
      </c>
      <c r="F31" s="436">
        <v>3</v>
      </c>
      <c r="G31" s="452"/>
      <c r="H31" s="451">
        <v>6</v>
      </c>
      <c r="I31" s="542"/>
      <c r="J31" s="542"/>
      <c r="K31" s="436"/>
      <c r="L31" s="436"/>
      <c r="M31" s="437"/>
    </row>
    <row r="32" spans="1:15" ht="23.1" customHeight="1">
      <c r="A32" s="451">
        <v>7</v>
      </c>
      <c r="B32" s="556"/>
      <c r="D32" s="436"/>
      <c r="E32" s="436"/>
      <c r="F32" s="436"/>
      <c r="G32" s="452"/>
      <c r="H32" s="451">
        <v>7</v>
      </c>
      <c r="I32" s="542"/>
      <c r="J32" s="542"/>
      <c r="K32" s="436"/>
      <c r="L32" s="436"/>
      <c r="M32" s="437"/>
    </row>
    <row r="33" spans="1:13" ht="23.1" customHeight="1">
      <c r="A33" s="451">
        <v>8</v>
      </c>
      <c r="B33" s="542"/>
      <c r="C33" s="542"/>
      <c r="D33" s="436"/>
      <c r="E33" s="436"/>
      <c r="F33" s="436"/>
      <c r="G33" s="452"/>
      <c r="H33" s="451">
        <v>8</v>
      </c>
      <c r="I33" s="542"/>
      <c r="J33" s="542"/>
      <c r="K33" s="436"/>
      <c r="L33" s="436"/>
      <c r="M33" s="437"/>
    </row>
    <row r="34" spans="1:13" ht="23.1" customHeight="1">
      <c r="A34" s="451">
        <v>9</v>
      </c>
      <c r="B34" s="542"/>
      <c r="C34" s="542"/>
      <c r="D34" s="436"/>
      <c r="E34" s="436"/>
      <c r="F34" s="436"/>
      <c r="G34" s="452"/>
      <c r="H34" s="451">
        <v>9</v>
      </c>
      <c r="I34" s="542"/>
      <c r="J34" s="542"/>
      <c r="K34" s="436"/>
      <c r="L34" s="436"/>
      <c r="M34" s="437"/>
    </row>
    <row r="35" spans="1:13" ht="23.1" customHeight="1">
      <c r="A35" s="451">
        <v>10</v>
      </c>
      <c r="B35" s="542"/>
      <c r="C35" s="542"/>
      <c r="D35" s="436"/>
      <c r="E35" s="436"/>
      <c r="F35" s="436"/>
      <c r="G35" s="452"/>
      <c r="H35" s="451">
        <v>10</v>
      </c>
      <c r="I35" s="542"/>
      <c r="J35" s="542"/>
      <c r="K35" s="436"/>
      <c r="L35" s="436"/>
      <c r="M35" s="437"/>
    </row>
    <row r="36" spans="1:13" ht="23.1" customHeight="1">
      <c r="A36" s="451">
        <v>11</v>
      </c>
      <c r="B36" s="542"/>
      <c r="C36" s="542"/>
      <c r="D36" s="436"/>
      <c r="E36" s="436"/>
      <c r="F36" s="436"/>
      <c r="G36" s="452"/>
      <c r="H36" s="451">
        <v>11</v>
      </c>
      <c r="I36" s="542"/>
      <c r="J36" s="542"/>
      <c r="K36" s="436"/>
      <c r="L36" s="436"/>
      <c r="M36" s="437"/>
    </row>
    <row r="37" spans="1:13" ht="23.1" customHeight="1">
      <c r="A37" s="224">
        <v>12</v>
      </c>
      <c r="B37" s="542"/>
      <c r="C37" s="542"/>
      <c r="D37" s="225"/>
      <c r="E37" s="225"/>
      <c r="F37" s="225"/>
      <c r="G37" s="226"/>
      <c r="H37" s="224">
        <v>12</v>
      </c>
      <c r="I37" s="542"/>
      <c r="J37" s="542"/>
      <c r="K37" s="225"/>
      <c r="L37" s="225"/>
      <c r="M37" s="227"/>
    </row>
    <row r="38" spans="1:13" ht="23.1" customHeight="1">
      <c r="A38" s="224">
        <v>13</v>
      </c>
      <c r="B38" s="542"/>
      <c r="C38" s="542"/>
      <c r="D38" s="225"/>
      <c r="E38" s="225"/>
      <c r="F38" s="225"/>
      <c r="G38" s="226"/>
      <c r="H38" s="224">
        <v>13</v>
      </c>
      <c r="I38" s="542"/>
      <c r="J38" s="542"/>
      <c r="K38" s="225"/>
      <c r="L38" s="225"/>
      <c r="M38" s="227"/>
    </row>
    <row r="39" spans="1:13" ht="23.1" customHeight="1">
      <c r="A39" s="224">
        <v>14</v>
      </c>
      <c r="B39" s="542"/>
      <c r="C39" s="542"/>
      <c r="D39" s="225"/>
      <c r="E39" s="225"/>
      <c r="F39" s="225"/>
      <c r="G39" s="226"/>
      <c r="H39" s="224">
        <v>14</v>
      </c>
      <c r="I39" s="542"/>
      <c r="J39" s="542"/>
      <c r="K39" s="225"/>
      <c r="L39" s="225"/>
      <c r="M39" s="227"/>
    </row>
    <row r="40" spans="1:13" ht="23.1" customHeight="1">
      <c r="A40" s="168">
        <v>15</v>
      </c>
      <c r="B40" s="537"/>
      <c r="C40" s="537"/>
      <c r="D40" s="162"/>
      <c r="E40" s="162"/>
      <c r="F40" s="162"/>
      <c r="G40" s="132"/>
      <c r="H40" s="168">
        <v>15</v>
      </c>
      <c r="I40" s="537"/>
      <c r="J40" s="538"/>
      <c r="K40" s="162"/>
      <c r="L40" s="162"/>
      <c r="M40" s="169"/>
    </row>
    <row r="41" spans="1:13" ht="23.1" customHeight="1">
      <c r="A41" s="168">
        <v>16</v>
      </c>
      <c r="B41" s="537"/>
      <c r="C41" s="537"/>
      <c r="D41" s="162"/>
      <c r="E41" s="162"/>
      <c r="F41" s="162"/>
      <c r="G41" s="132"/>
      <c r="H41" s="168">
        <v>16</v>
      </c>
      <c r="I41" s="537"/>
      <c r="J41" s="538"/>
      <c r="K41" s="162"/>
      <c r="L41" s="162"/>
      <c r="M41" s="169"/>
    </row>
    <row r="42" spans="1:13" ht="23.1" customHeight="1">
      <c r="A42" s="168">
        <v>17</v>
      </c>
      <c r="B42" s="537"/>
      <c r="C42" s="537"/>
      <c r="D42" s="162"/>
      <c r="E42" s="162"/>
      <c r="F42" s="162"/>
      <c r="G42" s="132"/>
      <c r="H42" s="168">
        <v>17</v>
      </c>
      <c r="I42" s="537"/>
      <c r="J42" s="538"/>
      <c r="K42" s="162"/>
      <c r="L42" s="162"/>
      <c r="M42" s="169"/>
    </row>
    <row r="43" spans="1:13" ht="23.1" customHeight="1">
      <c r="A43" s="168">
        <v>18</v>
      </c>
      <c r="B43" s="537"/>
      <c r="C43" s="537"/>
      <c r="D43" s="162"/>
      <c r="E43" s="162"/>
      <c r="F43" s="169"/>
      <c r="G43" s="132"/>
      <c r="H43" s="168">
        <v>18</v>
      </c>
      <c r="I43" s="537"/>
      <c r="J43" s="538"/>
      <c r="K43" s="162"/>
      <c r="L43" s="162"/>
      <c r="M43" s="169"/>
    </row>
    <row r="44" spans="1:13" ht="23.1" customHeight="1">
      <c r="A44" s="168">
        <v>19</v>
      </c>
      <c r="B44" s="537"/>
      <c r="C44" s="537"/>
      <c r="D44" s="162"/>
      <c r="E44" s="162"/>
      <c r="F44" s="169"/>
      <c r="G44" s="132"/>
      <c r="H44" s="168">
        <v>19</v>
      </c>
      <c r="I44" s="537"/>
      <c r="J44" s="538"/>
      <c r="K44" s="162"/>
      <c r="L44" s="162"/>
      <c r="M44" s="169"/>
    </row>
    <row r="45" spans="1:13" ht="23.1" customHeight="1" thickBot="1">
      <c r="A45" s="170">
        <v>20</v>
      </c>
      <c r="B45" s="171"/>
      <c r="C45" s="171"/>
      <c r="D45" s="83"/>
      <c r="E45" s="83"/>
      <c r="F45" s="173"/>
      <c r="G45" s="132"/>
      <c r="H45" s="170">
        <v>20</v>
      </c>
      <c r="I45" s="171"/>
      <c r="J45" s="172"/>
      <c r="K45" s="83"/>
      <c r="L45" s="83"/>
      <c r="M45" s="173"/>
    </row>
    <row r="46" spans="1:13" ht="23.1" customHeight="1" thickBot="1">
      <c r="A46" s="2450" t="s">
        <v>176</v>
      </c>
      <c r="B46" s="2451"/>
      <c r="C46" s="2452"/>
      <c r="D46" s="194">
        <f>SUM(D26:D45)</f>
        <v>72</v>
      </c>
      <c r="E46" s="195"/>
      <c r="F46" s="196"/>
      <c r="G46" s="197"/>
      <c r="H46" s="2450" t="s">
        <v>177</v>
      </c>
      <c r="I46" s="2451"/>
      <c r="J46" s="2452"/>
      <c r="K46" s="194">
        <f>SUM(D46,D25,K25)</f>
        <v>219</v>
      </c>
      <c r="L46" s="195"/>
      <c r="M46" s="196"/>
    </row>
  </sheetData>
  <mergeCells count="6">
    <mergeCell ref="A1:M1"/>
    <mergeCell ref="K2:M2"/>
    <mergeCell ref="A25:C25"/>
    <mergeCell ref="H25:J25"/>
    <mergeCell ref="A46:C46"/>
    <mergeCell ref="H46:J46"/>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57.xml><?xml version="1.0" encoding="utf-8"?>
<worksheet xmlns="http://schemas.openxmlformats.org/spreadsheetml/2006/main" xmlns:r="http://schemas.openxmlformats.org/officeDocument/2006/relationships">
  <dimension ref="A1:O46"/>
  <sheetViews>
    <sheetView topLeftCell="A7" zoomScale="110" zoomScaleNormal="110" workbookViewId="0">
      <selection activeCell="O1" sqref="O1:O1048576"/>
    </sheetView>
  </sheetViews>
  <sheetFormatPr defaultRowHeight="15"/>
  <cols>
    <col min="1" max="1" width="4.7109375" customWidth="1"/>
    <col min="2" max="2" width="12.5703125" customWidth="1"/>
    <col min="3" max="3" width="26.7109375" style="132" customWidth="1"/>
    <col min="4" max="4" width="7.42578125" customWidth="1"/>
    <col min="5" max="5" width="7.7109375" customWidth="1"/>
    <col min="6" max="6" width="6.7109375" customWidth="1"/>
    <col min="7" max="7" width="2.7109375" customWidth="1"/>
    <col min="8" max="8" width="4.7109375" customWidth="1"/>
    <col min="9" max="9" width="12.5703125" customWidth="1"/>
    <col min="10" max="10" width="26.7109375" style="132" customWidth="1"/>
    <col min="11" max="11" width="5.85546875" customWidth="1"/>
    <col min="12" max="12" width="6" customWidth="1"/>
    <col min="13" max="13" width="4.7109375" customWidth="1"/>
    <col min="15" max="15" width="59.42578125" style="818" customWidth="1"/>
  </cols>
  <sheetData>
    <row r="1" spans="1:15" ht="21.75" thickBot="1">
      <c r="A1" s="1809" t="s">
        <v>173</v>
      </c>
      <c r="B1" s="1809"/>
      <c r="C1" s="1809"/>
      <c r="D1" s="1809"/>
      <c r="E1" s="1809"/>
      <c r="F1" s="1809"/>
      <c r="G1" s="1809"/>
      <c r="H1" s="1809"/>
      <c r="I1" s="1809"/>
      <c r="J1" s="1809"/>
      <c r="K1" s="1809"/>
      <c r="L1" s="1809"/>
      <c r="M1" s="1809"/>
    </row>
    <row r="2" spans="1:15" s="541" customFormat="1" ht="15.75" thickBot="1">
      <c r="A2" s="181" t="s">
        <v>162</v>
      </c>
      <c r="B2" s="182"/>
      <c r="C2" s="183"/>
      <c r="D2" s="184" t="str">
        <f>'Team Hamlet 51'!D2</f>
        <v>UC: 56 Dorana Langana C</v>
      </c>
      <c r="E2" s="185"/>
      <c r="F2" s="182"/>
      <c r="G2" s="182"/>
      <c r="H2" s="182"/>
      <c r="I2" s="186"/>
      <c r="J2" s="184" t="s">
        <v>171</v>
      </c>
      <c r="K2" s="1812">
        <f>'Team Hamlet 51'!K2:M2</f>
        <v>45785</v>
      </c>
      <c r="L2" s="1812"/>
      <c r="M2" s="1813"/>
      <c r="O2" s="818"/>
    </row>
    <row r="3" spans="1:15" s="541" customFormat="1" ht="15.75" thickBot="1">
      <c r="A3" s="187" t="s">
        <v>195</v>
      </c>
      <c r="B3" s="188"/>
      <c r="C3" s="184" t="str">
        <f>'Team Hamlet 51'!C3</f>
        <v>Muhammad Zain</v>
      </c>
      <c r="D3" s="189" t="s">
        <v>163</v>
      </c>
      <c r="E3" s="190"/>
      <c r="F3" s="188"/>
      <c r="G3" s="188"/>
      <c r="H3" s="188"/>
      <c r="I3" s="191"/>
      <c r="J3" s="189" t="s">
        <v>164</v>
      </c>
      <c r="K3" s="188" t="str">
        <f>'Team Hamlet 70'!K3</f>
        <v>Saeed Ahmad</v>
      </c>
      <c r="L3" s="188"/>
      <c r="M3" s="192"/>
      <c r="O3" s="818"/>
    </row>
    <row r="4" spans="1:15" ht="45">
      <c r="A4" s="179" t="s">
        <v>165</v>
      </c>
      <c r="B4" s="167" t="s">
        <v>166</v>
      </c>
      <c r="C4" s="167" t="s">
        <v>167</v>
      </c>
      <c r="D4" s="167" t="s">
        <v>168</v>
      </c>
      <c r="E4" s="167" t="s">
        <v>169</v>
      </c>
      <c r="F4" s="180" t="s">
        <v>170</v>
      </c>
      <c r="G4" s="159"/>
      <c r="H4" s="179" t="s">
        <v>165</v>
      </c>
      <c r="I4" s="167" t="s">
        <v>166</v>
      </c>
      <c r="J4" s="167" t="s">
        <v>167</v>
      </c>
      <c r="K4" s="167" t="s">
        <v>168</v>
      </c>
      <c r="L4" s="167" t="s">
        <v>169</v>
      </c>
      <c r="M4" s="180" t="s">
        <v>170</v>
      </c>
    </row>
    <row r="5" spans="1:15" ht="23.1" customHeight="1">
      <c r="A5" s="451">
        <v>1</v>
      </c>
      <c r="B5" s="556" t="s">
        <v>2136</v>
      </c>
      <c r="C5" s="556" t="s">
        <v>2137</v>
      </c>
      <c r="D5" s="436">
        <v>16</v>
      </c>
      <c r="E5" s="436">
        <v>75</v>
      </c>
      <c r="F5" s="436">
        <v>1</v>
      </c>
      <c r="G5" s="452"/>
      <c r="H5" s="451">
        <v>1</v>
      </c>
      <c r="I5" s="556" t="s">
        <v>2147</v>
      </c>
      <c r="J5" s="556" t="s">
        <v>2141</v>
      </c>
      <c r="K5" s="436">
        <v>9</v>
      </c>
      <c r="L5" s="436">
        <v>75</v>
      </c>
      <c r="M5" s="436">
        <v>2</v>
      </c>
      <c r="N5" s="163"/>
    </row>
    <row r="6" spans="1:15" ht="23.1" customHeight="1">
      <c r="A6" s="451">
        <v>2</v>
      </c>
      <c r="B6" s="556" t="s">
        <v>2136</v>
      </c>
      <c r="C6" s="556" t="s">
        <v>2138</v>
      </c>
      <c r="D6" s="436">
        <v>3</v>
      </c>
      <c r="E6" s="436">
        <f t="shared" ref="E6:E12" si="0">E5</f>
        <v>75</v>
      </c>
      <c r="F6" s="436">
        <v>1</v>
      </c>
      <c r="G6" s="452"/>
      <c r="H6" s="451">
        <v>2</v>
      </c>
      <c r="I6" s="556" t="s">
        <v>2147</v>
      </c>
      <c r="J6" s="132" t="s">
        <v>2142</v>
      </c>
      <c r="K6" s="436">
        <v>11</v>
      </c>
      <c r="L6" s="436">
        <f t="shared" ref="L6:L11" si="1">L5</f>
        <v>75</v>
      </c>
      <c r="M6" s="436">
        <v>2</v>
      </c>
      <c r="N6" s="163"/>
      <c r="O6" s="818" t="s">
        <v>172</v>
      </c>
    </row>
    <row r="7" spans="1:15" ht="23.1" customHeight="1">
      <c r="A7" s="451">
        <v>3</v>
      </c>
      <c r="B7" s="556" t="s">
        <v>2136</v>
      </c>
      <c r="C7" s="556" t="s">
        <v>959</v>
      </c>
      <c r="D7" s="436">
        <v>9</v>
      </c>
      <c r="E7" s="436">
        <f t="shared" si="0"/>
        <v>75</v>
      </c>
      <c r="F7" s="436">
        <v>1</v>
      </c>
      <c r="G7" s="452"/>
      <c r="H7" s="451">
        <v>3</v>
      </c>
      <c r="I7" s="556" t="s">
        <v>2147</v>
      </c>
      <c r="J7" s="556" t="s">
        <v>2149</v>
      </c>
      <c r="K7" s="436">
        <v>6</v>
      </c>
      <c r="L7" s="436">
        <f t="shared" si="1"/>
        <v>75</v>
      </c>
      <c r="M7" s="436">
        <v>2</v>
      </c>
      <c r="N7" s="163"/>
      <c r="O7" s="166" t="str">
        <f>CONCATENATE(C5," ",C6," ",C7," ",C8," ",C9," ",C10," ",C11," ",C12," ",C13," ",C14," ",C15," ",C16," ",C17," ",C18," ",C19," ",C20," ",C21," ",C22," ",C23," ",C24)</f>
        <v xml:space="preserve"> اویس ننگانہ کے گھرسے فاروق چوک  جھونپڑیاں ۔ فیکٹری ۔ ملحقہ ابادی  پائپ فیکٹری آبادی ۔ کبیئر گارڈن ۔ نور والا ۔ ا۔MPS روڑ ۔ بوسن والا ۔  امیر بخش والا ۔             </v>
      </c>
    </row>
    <row r="8" spans="1:15" ht="23.1" customHeight="1">
      <c r="A8" s="451">
        <v>4</v>
      </c>
      <c r="B8" s="556" t="s">
        <v>2136</v>
      </c>
      <c r="C8" s="556" t="s">
        <v>2140</v>
      </c>
      <c r="D8" s="436">
        <v>4</v>
      </c>
      <c r="E8" s="436">
        <f t="shared" si="0"/>
        <v>75</v>
      </c>
      <c r="F8" s="436">
        <v>1</v>
      </c>
      <c r="G8" s="452"/>
      <c r="H8" s="451">
        <v>4</v>
      </c>
      <c r="I8" s="556" t="s">
        <v>2147</v>
      </c>
      <c r="J8" s="556" t="s">
        <v>2144</v>
      </c>
      <c r="K8" s="436">
        <v>5</v>
      </c>
      <c r="L8" s="436">
        <f t="shared" si="1"/>
        <v>75</v>
      </c>
      <c r="M8" s="436">
        <v>2</v>
      </c>
      <c r="N8" s="163"/>
      <c r="O8" s="165"/>
    </row>
    <row r="9" spans="1:15" ht="23.1" customHeight="1">
      <c r="A9" s="451">
        <v>5</v>
      </c>
      <c r="B9" s="556" t="s">
        <v>2136</v>
      </c>
      <c r="C9" s="556" t="s">
        <v>960</v>
      </c>
      <c r="D9" s="436">
        <v>7</v>
      </c>
      <c r="E9" s="436">
        <f t="shared" si="0"/>
        <v>75</v>
      </c>
      <c r="F9" s="436">
        <v>1</v>
      </c>
      <c r="G9" s="452"/>
      <c r="H9" s="451">
        <v>5</v>
      </c>
      <c r="I9" s="556" t="s">
        <v>2147</v>
      </c>
      <c r="J9" s="556" t="s">
        <v>2143</v>
      </c>
      <c r="K9" s="436">
        <v>4</v>
      </c>
      <c r="L9" s="436">
        <f t="shared" si="1"/>
        <v>75</v>
      </c>
      <c r="M9" s="436">
        <v>2</v>
      </c>
      <c r="N9" s="163"/>
      <c r="O9" s="818" t="s">
        <v>175</v>
      </c>
    </row>
    <row r="10" spans="1:15" ht="23.1" customHeight="1">
      <c r="A10" s="451">
        <v>6</v>
      </c>
      <c r="B10" s="556" t="s">
        <v>2136</v>
      </c>
      <c r="C10" s="556" t="s">
        <v>961</v>
      </c>
      <c r="D10" s="436">
        <v>2</v>
      </c>
      <c r="E10" s="436">
        <f t="shared" si="0"/>
        <v>75</v>
      </c>
      <c r="F10" s="436">
        <v>1</v>
      </c>
      <c r="G10" s="452"/>
      <c r="H10" s="451">
        <v>6</v>
      </c>
      <c r="I10" s="556" t="s">
        <v>2147</v>
      </c>
      <c r="J10" s="556" t="s">
        <v>2145</v>
      </c>
      <c r="K10" s="436">
        <v>3</v>
      </c>
      <c r="L10" s="436">
        <f t="shared" si="1"/>
        <v>75</v>
      </c>
      <c r="M10" s="436">
        <v>2</v>
      </c>
      <c r="N10" s="163"/>
      <c r="O10" s="166" t="str">
        <f>CONCATENATE(J5," ",J6," ",J7," ",J8," ",J9," ",J10," ",J11," ",J12," ",J13," ",J14," ",J15," ",J16," ",J17," ",J18," ",J19," ",J20," ",J21," ",J22," ",J23," ",J24)</f>
        <v xml:space="preserve">۔بستی موچیاں ۔ لنک نمبر 1  بوسن والا ۔مین روڈ بای پاس سٹی سکول  ٹاور  والی گلی ۔ ہنڈا  والی   گلی ۔ بھینی بشیر والی    خان سٹریٹ  زاہد کے گھر تک              </v>
      </c>
    </row>
    <row r="11" spans="1:15" ht="23.1" customHeight="1">
      <c r="A11" s="451">
        <v>7</v>
      </c>
      <c r="B11" s="556" t="s">
        <v>2136</v>
      </c>
      <c r="C11" s="556" t="s">
        <v>2148</v>
      </c>
      <c r="D11" s="436">
        <v>20</v>
      </c>
      <c r="E11" s="436">
        <f t="shared" si="0"/>
        <v>75</v>
      </c>
      <c r="F11" s="436">
        <v>1</v>
      </c>
      <c r="G11" s="452"/>
      <c r="H11" s="451">
        <v>7</v>
      </c>
      <c r="I11" s="556" t="s">
        <v>2147</v>
      </c>
      <c r="J11" s="556" t="s">
        <v>2146</v>
      </c>
      <c r="K11" s="436">
        <v>14</v>
      </c>
      <c r="L11" s="436">
        <f t="shared" si="1"/>
        <v>75</v>
      </c>
      <c r="M11" s="436">
        <v>2</v>
      </c>
      <c r="N11" s="163"/>
      <c r="O11" s="165"/>
    </row>
    <row r="12" spans="1:15" ht="23.1" customHeight="1">
      <c r="A12" s="451">
        <v>8</v>
      </c>
      <c r="B12" s="556" t="s">
        <v>2136</v>
      </c>
      <c r="C12" s="556" t="s">
        <v>2139</v>
      </c>
      <c r="D12" s="436">
        <v>6</v>
      </c>
      <c r="E12" s="436">
        <f t="shared" si="0"/>
        <v>75</v>
      </c>
      <c r="F12" s="436">
        <v>1</v>
      </c>
      <c r="G12" s="452"/>
      <c r="H12" s="451">
        <v>8</v>
      </c>
      <c r="I12" s="127"/>
      <c r="J12" s="556"/>
      <c r="K12" s="436"/>
      <c r="L12" s="436"/>
      <c r="M12" s="436"/>
      <c r="N12" s="163"/>
      <c r="O12" s="165"/>
    </row>
    <row r="13" spans="1:15" ht="23.1" customHeight="1">
      <c r="A13" s="451">
        <v>9</v>
      </c>
      <c r="B13" s="127"/>
      <c r="C13" s="127"/>
      <c r="D13" s="436"/>
      <c r="E13" s="436"/>
      <c r="F13" s="436"/>
      <c r="G13" s="452"/>
      <c r="H13" s="451">
        <v>9</v>
      </c>
      <c r="I13" s="127"/>
      <c r="J13" s="556"/>
      <c r="K13" s="436"/>
      <c r="L13" s="436"/>
      <c r="M13" s="436"/>
      <c r="N13" s="163"/>
    </row>
    <row r="14" spans="1:15" ht="23.1" customHeight="1">
      <c r="A14" s="451">
        <v>10</v>
      </c>
      <c r="B14" s="127"/>
      <c r="C14" s="127"/>
      <c r="D14" s="436"/>
      <c r="E14" s="436"/>
      <c r="F14" s="436"/>
      <c r="G14" s="452"/>
      <c r="H14" s="451">
        <v>10</v>
      </c>
      <c r="I14" s="127"/>
      <c r="J14" s="556"/>
      <c r="K14" s="436"/>
      <c r="L14" s="436"/>
      <c r="M14" s="436"/>
      <c r="N14" s="163"/>
    </row>
    <row r="15" spans="1:15" ht="23.1" customHeight="1">
      <c r="A15" s="451">
        <v>11</v>
      </c>
      <c r="B15" s="127"/>
      <c r="C15" s="127"/>
      <c r="D15" s="436"/>
      <c r="E15" s="436"/>
      <c r="F15" s="436"/>
      <c r="G15" s="452"/>
      <c r="H15" s="451">
        <v>11</v>
      </c>
      <c r="I15" s="127"/>
      <c r="K15" s="436"/>
      <c r="L15" s="436"/>
      <c r="M15" s="436"/>
      <c r="N15" s="163"/>
    </row>
    <row r="16" spans="1:15" ht="23.1" customHeight="1">
      <c r="A16" s="451">
        <v>12</v>
      </c>
      <c r="B16" s="127"/>
      <c r="C16" s="127"/>
      <c r="D16" s="436"/>
      <c r="E16" s="436"/>
      <c r="F16" s="436"/>
      <c r="G16" s="452"/>
      <c r="H16" s="451">
        <v>12</v>
      </c>
      <c r="I16" s="127"/>
      <c r="J16" s="127"/>
      <c r="K16" s="436"/>
      <c r="L16" s="436"/>
      <c r="M16" s="436"/>
      <c r="N16" s="163"/>
    </row>
    <row r="17" spans="1:15" ht="23.1" customHeight="1">
      <c r="A17" s="451">
        <v>13</v>
      </c>
      <c r="B17" s="127"/>
      <c r="C17" s="127"/>
      <c r="D17" s="436"/>
      <c r="E17" s="436"/>
      <c r="F17" s="436"/>
      <c r="G17" s="452"/>
      <c r="H17" s="451">
        <v>13</v>
      </c>
      <c r="I17" s="127"/>
      <c r="J17" s="127"/>
      <c r="K17" s="436"/>
      <c r="L17" s="436"/>
      <c r="M17" s="436"/>
      <c r="N17" s="163"/>
    </row>
    <row r="18" spans="1:15" ht="23.1" customHeight="1">
      <c r="A18" s="451">
        <v>14</v>
      </c>
      <c r="B18" s="127"/>
      <c r="C18" s="127"/>
      <c r="D18" s="436"/>
      <c r="E18" s="436"/>
      <c r="F18" s="436"/>
      <c r="G18" s="452"/>
      <c r="H18" s="451">
        <v>14</v>
      </c>
      <c r="I18" s="127"/>
      <c r="J18" s="127"/>
      <c r="K18" s="436"/>
      <c r="L18" s="436"/>
      <c r="M18" s="436"/>
      <c r="N18" s="163"/>
    </row>
    <row r="19" spans="1:15" ht="23.1" customHeight="1">
      <c r="A19" s="451">
        <v>15</v>
      </c>
      <c r="B19" s="127"/>
      <c r="C19" s="127"/>
      <c r="D19" s="436"/>
      <c r="E19" s="436"/>
      <c r="F19" s="437"/>
      <c r="G19" s="452"/>
      <c r="H19" s="451">
        <v>15</v>
      </c>
      <c r="I19" s="127"/>
      <c r="J19" s="127"/>
      <c r="K19" s="436"/>
      <c r="L19" s="436"/>
      <c r="M19" s="436"/>
      <c r="N19" s="163"/>
    </row>
    <row r="20" spans="1:15" ht="23.1" customHeight="1">
      <c r="A20" s="451">
        <v>16</v>
      </c>
      <c r="B20" s="127"/>
      <c r="C20" s="127"/>
      <c r="D20" s="436"/>
      <c r="E20" s="436"/>
      <c r="F20" s="437"/>
      <c r="G20" s="452"/>
      <c r="H20" s="451">
        <v>16</v>
      </c>
      <c r="I20" s="127"/>
      <c r="J20" s="127"/>
      <c r="K20" s="436"/>
      <c r="L20" s="436"/>
      <c r="M20" s="436"/>
      <c r="N20" s="163"/>
    </row>
    <row r="21" spans="1:15" ht="23.1" customHeight="1">
      <c r="A21" s="451">
        <v>17</v>
      </c>
      <c r="B21" s="127"/>
      <c r="C21" s="127"/>
      <c r="D21" s="436"/>
      <c r="E21" s="436"/>
      <c r="F21" s="437"/>
      <c r="G21" s="452"/>
      <c r="H21" s="451">
        <v>17</v>
      </c>
      <c r="I21" s="127"/>
      <c r="J21" s="127"/>
      <c r="K21" s="436"/>
      <c r="L21" s="436"/>
      <c r="M21" s="436"/>
      <c r="N21" s="163"/>
    </row>
    <row r="22" spans="1:15" ht="23.1" customHeight="1">
      <c r="A22" s="451">
        <v>18</v>
      </c>
      <c r="B22" s="127"/>
      <c r="C22" s="127"/>
      <c r="D22" s="436"/>
      <c r="E22" s="436"/>
      <c r="F22" s="437"/>
      <c r="G22" s="452"/>
      <c r="H22" s="451">
        <v>18</v>
      </c>
      <c r="I22" s="127"/>
      <c r="J22" s="127"/>
      <c r="K22" s="436"/>
      <c r="L22" s="436"/>
      <c r="M22" s="436"/>
      <c r="N22" s="163"/>
    </row>
    <row r="23" spans="1:15" ht="23.1" customHeight="1">
      <c r="A23" s="451">
        <v>19</v>
      </c>
      <c r="B23" s="127"/>
      <c r="C23" s="127"/>
      <c r="D23" s="436"/>
      <c r="E23" s="436"/>
      <c r="F23" s="437"/>
      <c r="G23" s="452"/>
      <c r="H23" s="451">
        <v>19</v>
      </c>
      <c r="I23" s="127"/>
      <c r="J23" s="127"/>
      <c r="K23" s="436"/>
      <c r="L23" s="436"/>
      <c r="M23" s="436"/>
      <c r="N23" s="163"/>
    </row>
    <row r="24" spans="1:15" ht="23.1" customHeight="1" thickBot="1">
      <c r="A24" s="453">
        <v>20</v>
      </c>
      <c r="B24" s="204"/>
      <c r="C24" s="204"/>
      <c r="D24" s="454"/>
      <c r="E24" s="454"/>
      <c r="F24" s="455"/>
      <c r="G24" s="452"/>
      <c r="H24" s="453">
        <v>20</v>
      </c>
      <c r="I24" s="204"/>
      <c r="J24" s="204"/>
      <c r="K24" s="454"/>
      <c r="L24" s="454"/>
      <c r="M24" s="455"/>
      <c r="N24" s="163"/>
    </row>
    <row r="25" spans="1:15" ht="23.1" customHeight="1" thickBot="1">
      <c r="A25" s="2913" t="s">
        <v>176</v>
      </c>
      <c r="B25" s="2914"/>
      <c r="C25" s="2915"/>
      <c r="D25" s="456">
        <f>SUM(D5:D24)</f>
        <v>67</v>
      </c>
      <c r="E25" s="457"/>
      <c r="F25" s="458"/>
      <c r="G25" s="452"/>
      <c r="H25" s="2913" t="s">
        <v>176</v>
      </c>
      <c r="I25" s="2914"/>
      <c r="J25" s="2915"/>
      <c r="K25" s="456">
        <f>SUM(K5:K24)</f>
        <v>52</v>
      </c>
      <c r="L25" s="457"/>
      <c r="M25" s="458"/>
      <c r="N25" s="163"/>
    </row>
    <row r="26" spans="1:15" ht="23.1" customHeight="1">
      <c r="A26" s="459">
        <v>1</v>
      </c>
      <c r="B26" s="556" t="s">
        <v>2147</v>
      </c>
      <c r="C26" s="556" t="s">
        <v>2150</v>
      </c>
      <c r="D26" s="436">
        <v>4</v>
      </c>
      <c r="E26" s="436">
        <v>75</v>
      </c>
      <c r="F26" s="436">
        <v>3</v>
      </c>
      <c r="G26" s="452"/>
      <c r="H26" s="459">
        <v>1</v>
      </c>
      <c r="I26" s="209"/>
      <c r="J26" s="209"/>
      <c r="K26" s="438"/>
      <c r="L26" s="438"/>
      <c r="M26" s="439"/>
      <c r="N26" s="164"/>
    </row>
    <row r="27" spans="1:15" ht="23.1" customHeight="1">
      <c r="A27" s="451">
        <v>2</v>
      </c>
      <c r="B27" s="556" t="s">
        <v>2147</v>
      </c>
      <c r="C27" s="119" t="s">
        <v>2152</v>
      </c>
      <c r="D27" s="436">
        <v>9</v>
      </c>
      <c r="E27" s="436">
        <f>E26</f>
        <v>75</v>
      </c>
      <c r="F27" s="436">
        <v>3</v>
      </c>
      <c r="G27" s="452"/>
      <c r="H27" s="451">
        <v>2</v>
      </c>
      <c r="I27" s="127"/>
      <c r="J27" s="127"/>
      <c r="K27" s="436"/>
      <c r="L27" s="436"/>
      <c r="M27" s="437"/>
      <c r="N27" s="164"/>
      <c r="O27" s="164" t="s">
        <v>174</v>
      </c>
    </row>
    <row r="28" spans="1:15" ht="23.1" customHeight="1">
      <c r="A28" s="451">
        <v>3</v>
      </c>
      <c r="B28" s="556" t="s">
        <v>2147</v>
      </c>
      <c r="C28" s="556" t="s">
        <v>2151</v>
      </c>
      <c r="D28" s="436">
        <v>12</v>
      </c>
      <c r="E28" s="436">
        <f>E27</f>
        <v>75</v>
      </c>
      <c r="F28" s="436">
        <v>3</v>
      </c>
      <c r="G28" s="452"/>
      <c r="H28" s="451">
        <v>3</v>
      </c>
      <c r="I28" s="127"/>
      <c r="J28" s="127"/>
      <c r="K28" s="436"/>
      <c r="L28" s="436"/>
      <c r="M28" s="437"/>
      <c r="N28" s="164"/>
      <c r="O28" s="166" t="str">
        <f>CONCATENATE(C26," ",C27," ",C28," ",C29," ",C30," ",C31," ",C32," ",C33," ",C34," ",C35," ",C36," ",C37," ",C38," ",C39," ",C40," ",C41," ",C42," ",C43," ",C44," ",C45)</f>
        <v xml:space="preserve">مظہر بھابھہ کے گھر سے ۔  GBSمرغی خانہ ۔ مسجد اشفاق ملحقہ ابادی ؎ گلی اقبال ۔ ۔مصطفی آباد ۔  گلی ہسنلہ  ۔مصطفی آباد ۔               </v>
      </c>
    </row>
    <row r="29" spans="1:15" ht="23.1" customHeight="1">
      <c r="A29" s="451">
        <v>4</v>
      </c>
      <c r="B29" s="556" t="s">
        <v>2147</v>
      </c>
      <c r="C29" s="556" t="s">
        <v>2153</v>
      </c>
      <c r="D29" s="436">
        <v>25</v>
      </c>
      <c r="E29" s="436">
        <f>E28</f>
        <v>75</v>
      </c>
      <c r="F29" s="436">
        <v>3</v>
      </c>
      <c r="G29" s="452"/>
      <c r="H29" s="451">
        <v>4</v>
      </c>
      <c r="I29" s="127"/>
      <c r="J29" s="127"/>
      <c r="K29" s="436"/>
      <c r="L29" s="436"/>
      <c r="M29" s="437"/>
      <c r="N29" s="164"/>
      <c r="O29" s="165"/>
    </row>
    <row r="30" spans="1:15" ht="23.1" customHeight="1">
      <c r="A30" s="451">
        <v>5</v>
      </c>
      <c r="B30" s="556" t="s">
        <v>2147</v>
      </c>
      <c r="C30" s="556" t="s">
        <v>2154</v>
      </c>
      <c r="D30" s="436">
        <v>16</v>
      </c>
      <c r="E30" s="436">
        <v>75</v>
      </c>
      <c r="F30" s="436">
        <v>3</v>
      </c>
      <c r="G30" s="452"/>
      <c r="H30" s="451">
        <v>5</v>
      </c>
      <c r="I30" s="127"/>
      <c r="J30" s="127"/>
      <c r="K30" s="436"/>
      <c r="L30" s="436"/>
      <c r="M30" s="437"/>
    </row>
    <row r="31" spans="1:15" ht="23.1" customHeight="1">
      <c r="A31" s="451">
        <v>6</v>
      </c>
      <c r="B31" s="127"/>
      <c r="C31" s="556"/>
      <c r="D31" s="436"/>
      <c r="E31" s="436"/>
      <c r="F31" s="436"/>
      <c r="G31" s="452"/>
      <c r="H31" s="451">
        <v>6</v>
      </c>
      <c r="I31" s="127"/>
      <c r="J31" s="127"/>
      <c r="K31" s="436"/>
      <c r="L31" s="436"/>
      <c r="M31" s="437"/>
    </row>
    <row r="32" spans="1:15" ht="23.1" customHeight="1">
      <c r="A32" s="451">
        <v>7</v>
      </c>
      <c r="B32" s="127"/>
      <c r="C32" s="127"/>
      <c r="D32" s="436"/>
      <c r="E32" s="436"/>
      <c r="F32" s="436"/>
      <c r="G32" s="452"/>
      <c r="H32" s="451">
        <v>7</v>
      </c>
      <c r="I32" s="127"/>
      <c r="J32" s="127"/>
      <c r="K32" s="436"/>
      <c r="L32" s="436"/>
      <c r="M32" s="437"/>
    </row>
    <row r="33" spans="1:13" ht="23.1" customHeight="1">
      <c r="A33" s="451">
        <v>8</v>
      </c>
      <c r="B33" s="127"/>
      <c r="C33" s="127"/>
      <c r="D33" s="436"/>
      <c r="E33" s="436"/>
      <c r="F33" s="436"/>
      <c r="G33" s="452"/>
      <c r="H33" s="451">
        <v>8</v>
      </c>
      <c r="I33" s="127"/>
      <c r="J33" s="127"/>
      <c r="K33" s="436"/>
      <c r="L33" s="436"/>
      <c r="M33" s="437"/>
    </row>
    <row r="34" spans="1:13" ht="23.1" customHeight="1">
      <c r="A34" s="451">
        <v>9</v>
      </c>
      <c r="B34" s="127"/>
      <c r="C34" s="127"/>
      <c r="D34" s="436"/>
      <c r="E34" s="436"/>
      <c r="F34" s="436"/>
      <c r="G34" s="452"/>
      <c r="H34" s="451">
        <v>9</v>
      </c>
      <c r="I34" s="127"/>
      <c r="J34" s="127"/>
      <c r="K34" s="436"/>
      <c r="L34" s="436"/>
      <c r="M34" s="437"/>
    </row>
    <row r="35" spans="1:13" ht="23.1" customHeight="1">
      <c r="A35" s="451">
        <v>10</v>
      </c>
      <c r="B35" s="127"/>
      <c r="C35" s="127"/>
      <c r="D35" s="436"/>
      <c r="E35" s="436"/>
      <c r="F35" s="436"/>
      <c r="G35" s="452"/>
      <c r="H35" s="451">
        <v>10</v>
      </c>
      <c r="I35" s="127"/>
      <c r="J35" s="127"/>
      <c r="K35" s="436"/>
      <c r="L35" s="436"/>
      <c r="M35" s="437"/>
    </row>
    <row r="36" spans="1:13" ht="23.1" customHeight="1">
      <c r="A36" s="451">
        <v>11</v>
      </c>
      <c r="B36" s="127"/>
      <c r="C36" s="127"/>
      <c r="D36" s="436"/>
      <c r="E36" s="436"/>
      <c r="F36" s="436"/>
      <c r="G36" s="452"/>
      <c r="H36" s="451">
        <v>11</v>
      </c>
      <c r="I36" s="127"/>
      <c r="J36" s="127"/>
      <c r="K36" s="436"/>
      <c r="L36" s="436"/>
      <c r="M36" s="437"/>
    </row>
    <row r="37" spans="1:13" ht="23.1" customHeight="1">
      <c r="A37" s="460">
        <v>12</v>
      </c>
      <c r="B37" s="435"/>
      <c r="C37" s="435"/>
      <c r="D37" s="461"/>
      <c r="E37" s="461"/>
      <c r="F37" s="461"/>
      <c r="G37" s="462"/>
      <c r="H37" s="460">
        <v>12</v>
      </c>
      <c r="I37" s="435"/>
      <c r="J37" s="161"/>
      <c r="K37" s="461"/>
      <c r="L37" s="461"/>
      <c r="M37" s="463"/>
    </row>
    <row r="38" spans="1:13" ht="23.1" customHeight="1">
      <c r="A38" s="460">
        <v>13</v>
      </c>
      <c r="B38" s="435"/>
      <c r="C38" s="435"/>
      <c r="D38" s="461"/>
      <c r="E38" s="461"/>
      <c r="F38" s="461"/>
      <c r="G38" s="462"/>
      <c r="H38" s="460">
        <v>13</v>
      </c>
      <c r="I38" s="435"/>
      <c r="J38" s="161"/>
      <c r="K38" s="461"/>
      <c r="L38" s="461"/>
      <c r="M38" s="463"/>
    </row>
    <row r="39" spans="1:13" ht="23.1" customHeight="1">
      <c r="A39" s="460">
        <v>14</v>
      </c>
      <c r="B39" s="435"/>
      <c r="C39" s="435"/>
      <c r="D39" s="461"/>
      <c r="E39" s="461"/>
      <c r="F39" s="461"/>
      <c r="G39" s="462"/>
      <c r="H39" s="460">
        <v>14</v>
      </c>
      <c r="I39" s="435"/>
      <c r="J39" s="161"/>
      <c r="K39" s="461"/>
      <c r="L39" s="461"/>
      <c r="M39" s="463"/>
    </row>
    <row r="40" spans="1:13" ht="23.1" customHeight="1">
      <c r="A40" s="460">
        <v>15</v>
      </c>
      <c r="B40" s="435"/>
      <c r="C40" s="435"/>
      <c r="D40" s="461"/>
      <c r="E40" s="461"/>
      <c r="F40" s="461"/>
      <c r="G40" s="462"/>
      <c r="H40" s="460">
        <v>15</v>
      </c>
      <c r="I40" s="435"/>
      <c r="J40" s="161"/>
      <c r="K40" s="461"/>
      <c r="L40" s="461"/>
      <c r="M40" s="463"/>
    </row>
    <row r="41" spans="1:13" ht="23.1" customHeight="1">
      <c r="A41" s="460">
        <v>16</v>
      </c>
      <c r="B41" s="435"/>
      <c r="C41" s="435"/>
      <c r="D41" s="461"/>
      <c r="E41" s="461"/>
      <c r="F41" s="461"/>
      <c r="G41" s="462"/>
      <c r="H41" s="460">
        <v>16</v>
      </c>
      <c r="I41" s="435"/>
      <c r="J41" s="161"/>
      <c r="K41" s="461"/>
      <c r="L41" s="461"/>
      <c r="M41" s="463"/>
    </row>
    <row r="42" spans="1:13" ht="23.1" customHeight="1">
      <c r="A42" s="460">
        <v>17</v>
      </c>
      <c r="B42" s="435"/>
      <c r="C42" s="435"/>
      <c r="D42" s="461"/>
      <c r="E42" s="461"/>
      <c r="F42" s="461"/>
      <c r="G42" s="462"/>
      <c r="H42" s="460">
        <v>17</v>
      </c>
      <c r="I42" s="435"/>
      <c r="J42" s="161"/>
      <c r="K42" s="461"/>
      <c r="L42" s="461"/>
      <c r="M42" s="463"/>
    </row>
    <row r="43" spans="1:13" ht="23.1" customHeight="1">
      <c r="A43" s="168">
        <v>18</v>
      </c>
      <c r="B43" s="160"/>
      <c r="C43" s="160"/>
      <c r="D43" s="162"/>
      <c r="E43" s="162"/>
      <c r="F43" s="169"/>
      <c r="G43" s="132"/>
      <c r="H43" s="168">
        <v>18</v>
      </c>
      <c r="I43" s="160"/>
      <c r="J43" s="161"/>
      <c r="K43" s="162"/>
      <c r="L43" s="162"/>
      <c r="M43" s="169"/>
    </row>
    <row r="44" spans="1:13" ht="23.1" customHeight="1">
      <c r="A44" s="200">
        <v>19</v>
      </c>
      <c r="B44" s="127"/>
      <c r="C44" s="127"/>
      <c r="D44" s="201"/>
      <c r="E44" s="201"/>
      <c r="F44" s="201"/>
      <c r="G44" s="202"/>
      <c r="H44" s="200">
        <v>19</v>
      </c>
      <c r="I44" s="127"/>
      <c r="J44" s="127"/>
      <c r="K44" s="201"/>
      <c r="L44" s="201"/>
      <c r="M44" s="210"/>
    </row>
    <row r="45" spans="1:13" ht="23.1" customHeight="1" thickBot="1">
      <c r="A45" s="203">
        <v>20</v>
      </c>
      <c r="B45" s="204"/>
      <c r="C45" s="204"/>
      <c r="D45" s="205"/>
      <c r="E45" s="205"/>
      <c r="F45" s="211"/>
      <c r="G45" s="202"/>
      <c r="H45" s="203">
        <v>20</v>
      </c>
      <c r="I45" s="204"/>
      <c r="J45" s="204"/>
      <c r="K45" s="205"/>
      <c r="L45" s="205"/>
      <c r="M45" s="211"/>
    </row>
    <row r="46" spans="1:13" ht="23.1" customHeight="1" thickBot="1">
      <c r="A46" s="2916" t="s">
        <v>176</v>
      </c>
      <c r="B46" s="2917"/>
      <c r="C46" s="2918"/>
      <c r="D46" s="206">
        <f>SUM(D26:D45)</f>
        <v>66</v>
      </c>
      <c r="E46" s="207"/>
      <c r="F46" s="208"/>
      <c r="G46" s="212"/>
      <c r="H46" s="2916" t="s">
        <v>177</v>
      </c>
      <c r="I46" s="2917"/>
      <c r="J46" s="2918"/>
      <c r="K46" s="206">
        <f>SUM(D46,D25,K25)</f>
        <v>185</v>
      </c>
      <c r="L46" s="207"/>
      <c r="M46" s="208"/>
    </row>
  </sheetData>
  <mergeCells count="6">
    <mergeCell ref="A1:M1"/>
    <mergeCell ref="A25:C25"/>
    <mergeCell ref="H25:J25"/>
    <mergeCell ref="A46:C46"/>
    <mergeCell ref="H46:J46"/>
    <mergeCell ref="K2:M2"/>
  </mergeCells>
  <pageMargins left="0.2" right="0.2" top="0" bottom="0" header="0.3" footer="0.3"/>
  <pageSetup orientation="landscape" r:id="rId1"/>
  <rowBreaks count="1" manualBreakCount="1">
    <brk id="25" max="16383" man="1"/>
  </rowBreaks>
  <colBreaks count="1" manualBreakCount="1">
    <brk id="13" max="1048575" man="1"/>
  </colBreaks>
</worksheet>
</file>

<file path=xl/worksheets/sheet58.xml><?xml version="1.0" encoding="utf-8"?>
<worksheet xmlns="http://schemas.openxmlformats.org/spreadsheetml/2006/main" xmlns:r="http://schemas.openxmlformats.org/officeDocument/2006/relationships">
  <sheetPr>
    <pageSetUpPr fitToPage="1"/>
  </sheetPr>
  <dimension ref="A1:K25"/>
  <sheetViews>
    <sheetView view="pageBreakPreview" zoomScaleSheetLayoutView="100" workbookViewId="0">
      <selection activeCell="A2" sqref="A2"/>
    </sheetView>
  </sheetViews>
  <sheetFormatPr defaultRowHeight="15"/>
  <cols>
    <col min="1" max="1" width="6.5703125" style="546" bestFit="1" customWidth="1"/>
    <col min="2" max="2" width="10.140625" style="546" customWidth="1"/>
    <col min="3" max="3" width="10.5703125" style="546" customWidth="1"/>
    <col min="4" max="4" width="11.140625" style="546" customWidth="1"/>
    <col min="5" max="5" width="8.7109375" style="546" customWidth="1"/>
    <col min="6" max="6" width="8.140625" style="546" customWidth="1"/>
    <col min="7" max="7" width="8" style="546" bestFit="1" customWidth="1"/>
    <col min="8" max="8" width="9.140625" style="546"/>
    <col min="9" max="9" width="7" style="546" bestFit="1" customWidth="1"/>
    <col min="10" max="10" width="9" style="546" customWidth="1"/>
    <col min="11" max="11" width="23.5703125" style="546" customWidth="1"/>
    <col min="12" max="16384" width="9.140625" style="546"/>
  </cols>
  <sheetData>
    <row r="1" spans="1:11" ht="30" customHeight="1">
      <c r="A1" s="2919" t="s">
        <v>1377</v>
      </c>
      <c r="B1" s="2920"/>
      <c r="C1" s="2920"/>
      <c r="D1" s="2920" t="s">
        <v>1378</v>
      </c>
      <c r="E1" s="2920"/>
      <c r="F1" s="2920"/>
      <c r="G1" s="2920"/>
      <c r="H1" s="2920"/>
      <c r="I1" s="2920"/>
      <c r="J1" s="2920" t="s">
        <v>1379</v>
      </c>
      <c r="K1" s="2921"/>
    </row>
    <row r="2" spans="1:11" ht="78.75">
      <c r="A2" s="684" t="s">
        <v>1145</v>
      </c>
      <c r="B2" s="685" t="s">
        <v>1146</v>
      </c>
      <c r="C2" s="685" t="s">
        <v>1147</v>
      </c>
      <c r="D2" s="685" t="s">
        <v>1148</v>
      </c>
      <c r="E2" s="686" t="s">
        <v>1153</v>
      </c>
      <c r="F2" s="684" t="s">
        <v>1150</v>
      </c>
      <c r="G2" s="684" t="s">
        <v>1380</v>
      </c>
      <c r="H2" s="684" t="s">
        <v>1152</v>
      </c>
      <c r="I2" s="684" t="s">
        <v>1149</v>
      </c>
      <c r="J2" s="684" t="s">
        <v>1154</v>
      </c>
      <c r="K2" s="687" t="s">
        <v>1155</v>
      </c>
    </row>
    <row r="3" spans="1:11" ht="26.25" customHeight="1">
      <c r="A3" s="622">
        <v>1</v>
      </c>
      <c r="B3" s="688" t="s">
        <v>958</v>
      </c>
      <c r="C3" s="688" t="s">
        <v>1381</v>
      </c>
      <c r="D3" s="688" t="s">
        <v>1382</v>
      </c>
      <c r="E3" s="689">
        <v>30</v>
      </c>
      <c r="F3" s="622">
        <v>10</v>
      </c>
      <c r="G3" s="622">
        <v>2</v>
      </c>
      <c r="H3" s="690" t="s">
        <v>186</v>
      </c>
      <c r="I3" s="622">
        <v>1</v>
      </c>
      <c r="J3" s="622" t="s">
        <v>1383</v>
      </c>
      <c r="K3" s="691" t="s">
        <v>1384</v>
      </c>
    </row>
    <row r="4" spans="1:11" ht="24">
      <c r="A4" s="622">
        <v>2</v>
      </c>
      <c r="B4" s="688" t="s">
        <v>1385</v>
      </c>
      <c r="C4" s="688" t="s">
        <v>1386</v>
      </c>
      <c r="D4" s="688" t="s">
        <v>1382</v>
      </c>
      <c r="E4" s="689">
        <v>48</v>
      </c>
      <c r="F4" s="688" t="s">
        <v>1385</v>
      </c>
      <c r="G4" s="688" t="s">
        <v>1385</v>
      </c>
      <c r="H4" s="688" t="s">
        <v>1385</v>
      </c>
      <c r="I4" s="622">
        <v>2</v>
      </c>
      <c r="J4" s="688" t="s">
        <v>1385</v>
      </c>
      <c r="K4" s="688" t="s">
        <v>1385</v>
      </c>
    </row>
    <row r="5" spans="1:11" ht="24">
      <c r="A5" s="622">
        <v>3</v>
      </c>
      <c r="B5" s="688" t="s">
        <v>1385</v>
      </c>
      <c r="C5" s="688" t="s">
        <v>1387</v>
      </c>
      <c r="D5" s="688" t="s">
        <v>1388</v>
      </c>
      <c r="E5" s="689">
        <v>30</v>
      </c>
      <c r="F5" s="688" t="s">
        <v>1385</v>
      </c>
      <c r="G5" s="688" t="s">
        <v>1385</v>
      </c>
      <c r="H5" s="688" t="s">
        <v>1385</v>
      </c>
      <c r="I5" s="622">
        <v>3</v>
      </c>
      <c r="J5" s="688" t="s">
        <v>1385</v>
      </c>
      <c r="K5" s="688" t="s">
        <v>1385</v>
      </c>
    </row>
    <row r="6" spans="1:11" ht="24">
      <c r="A6" s="622">
        <v>4</v>
      </c>
      <c r="B6" s="688" t="s">
        <v>1385</v>
      </c>
      <c r="C6" s="688" t="s">
        <v>1389</v>
      </c>
      <c r="D6" s="688" t="s">
        <v>226</v>
      </c>
      <c r="E6" s="689">
        <v>36</v>
      </c>
      <c r="F6" s="688" t="s">
        <v>1385</v>
      </c>
      <c r="G6" s="688" t="s">
        <v>1385</v>
      </c>
      <c r="H6" s="688" t="s">
        <v>1385</v>
      </c>
      <c r="I6" s="622">
        <v>4</v>
      </c>
      <c r="J6" s="688" t="s">
        <v>1385</v>
      </c>
      <c r="K6" s="688" t="s">
        <v>1385</v>
      </c>
    </row>
    <row r="7" spans="1:11" ht="24">
      <c r="A7" s="622">
        <v>5</v>
      </c>
      <c r="B7" s="688" t="s">
        <v>1385</v>
      </c>
      <c r="C7" s="688" t="s">
        <v>1390</v>
      </c>
      <c r="D7" s="688" t="s">
        <v>1391</v>
      </c>
      <c r="E7" s="689">
        <v>48</v>
      </c>
      <c r="F7" s="688" t="s">
        <v>1385</v>
      </c>
      <c r="G7" s="688" t="s">
        <v>1385</v>
      </c>
      <c r="H7" s="688" t="s">
        <v>1385</v>
      </c>
      <c r="I7" s="622">
        <v>5</v>
      </c>
      <c r="J7" s="688" t="s">
        <v>1385</v>
      </c>
      <c r="K7" s="688" t="s">
        <v>1385</v>
      </c>
    </row>
    <row r="8" spans="1:11" ht="24">
      <c r="A8" s="622">
        <v>6</v>
      </c>
      <c r="B8" s="688" t="s">
        <v>1385</v>
      </c>
      <c r="C8" s="688" t="s">
        <v>233</v>
      </c>
      <c r="D8" s="688" t="s">
        <v>1392</v>
      </c>
      <c r="E8" s="689">
        <v>58</v>
      </c>
      <c r="F8" s="688" t="s">
        <v>1385</v>
      </c>
      <c r="G8" s="688" t="s">
        <v>1385</v>
      </c>
      <c r="H8" s="688" t="s">
        <v>1385</v>
      </c>
      <c r="I8" s="622">
        <v>6</v>
      </c>
      <c r="J8" s="688" t="s">
        <v>1385</v>
      </c>
      <c r="K8" s="688" t="s">
        <v>1385</v>
      </c>
    </row>
    <row r="9" spans="1:11" ht="24">
      <c r="A9" s="622">
        <v>7</v>
      </c>
      <c r="B9" s="688" t="s">
        <v>1385</v>
      </c>
      <c r="C9" s="688" t="s">
        <v>1393</v>
      </c>
      <c r="D9" s="688" t="s">
        <v>1394</v>
      </c>
      <c r="E9" s="689">
        <v>4</v>
      </c>
      <c r="F9" s="688" t="s">
        <v>1385</v>
      </c>
      <c r="G9" s="688" t="s">
        <v>1385</v>
      </c>
      <c r="H9" s="688" t="s">
        <v>1385</v>
      </c>
      <c r="I9" s="622">
        <v>7</v>
      </c>
      <c r="J9" s="688" t="s">
        <v>1385</v>
      </c>
      <c r="K9" s="688" t="s">
        <v>1385</v>
      </c>
    </row>
    <row r="10" spans="1:11" ht="24">
      <c r="A10" s="622">
        <v>8</v>
      </c>
      <c r="B10" s="688" t="s">
        <v>1385</v>
      </c>
      <c r="C10" s="688" t="s">
        <v>1395</v>
      </c>
      <c r="D10" s="688" t="s">
        <v>1396</v>
      </c>
      <c r="E10" s="689">
        <v>48</v>
      </c>
      <c r="F10" s="688" t="s">
        <v>1385</v>
      </c>
      <c r="G10" s="688" t="s">
        <v>1385</v>
      </c>
      <c r="H10" s="688" t="s">
        <v>1385</v>
      </c>
      <c r="I10" s="622">
        <v>7</v>
      </c>
      <c r="J10" s="688" t="s">
        <v>1385</v>
      </c>
      <c r="K10" s="688" t="s">
        <v>1385</v>
      </c>
    </row>
    <row r="11" spans="1:11" ht="24">
      <c r="A11" s="622">
        <v>9</v>
      </c>
      <c r="B11" s="688" t="s">
        <v>1385</v>
      </c>
      <c r="C11" s="688" t="s">
        <v>1397</v>
      </c>
      <c r="D11" s="688" t="s">
        <v>1396</v>
      </c>
      <c r="E11" s="689"/>
      <c r="F11" s="688" t="s">
        <v>1385</v>
      </c>
      <c r="G11" s="688" t="s">
        <v>1385</v>
      </c>
      <c r="H11" s="688" t="s">
        <v>1385</v>
      </c>
      <c r="I11" s="622">
        <v>8</v>
      </c>
      <c r="J11" s="688" t="s">
        <v>1385</v>
      </c>
      <c r="K11" s="688" t="s">
        <v>1385</v>
      </c>
    </row>
    <row r="12" spans="1:11" ht="24">
      <c r="A12" s="622">
        <v>10</v>
      </c>
      <c r="B12" s="688" t="s">
        <v>1385</v>
      </c>
      <c r="C12" s="688" t="s">
        <v>1398</v>
      </c>
      <c r="D12" s="688" t="s">
        <v>1399</v>
      </c>
      <c r="E12" s="689">
        <v>48</v>
      </c>
      <c r="F12" s="688" t="s">
        <v>1385</v>
      </c>
      <c r="G12" s="688" t="s">
        <v>1385</v>
      </c>
      <c r="H12" s="688" t="s">
        <v>1385</v>
      </c>
      <c r="I12" s="622">
        <v>9</v>
      </c>
      <c r="J12" s="688" t="s">
        <v>1385</v>
      </c>
      <c r="K12" s="688" t="s">
        <v>1385</v>
      </c>
    </row>
    <row r="13" spans="1:11" ht="24">
      <c r="A13" s="622">
        <v>11</v>
      </c>
      <c r="B13" s="688" t="s">
        <v>1385</v>
      </c>
      <c r="C13" s="688" t="s">
        <v>1400</v>
      </c>
      <c r="D13" s="688" t="s">
        <v>232</v>
      </c>
      <c r="E13" s="689">
        <v>30</v>
      </c>
      <c r="F13" s="688" t="s">
        <v>1385</v>
      </c>
      <c r="G13" s="688" t="s">
        <v>1385</v>
      </c>
      <c r="H13" s="688" t="s">
        <v>1385</v>
      </c>
      <c r="I13" s="622">
        <v>10</v>
      </c>
      <c r="J13" s="688" t="s">
        <v>1385</v>
      </c>
      <c r="K13" s="688" t="s">
        <v>1385</v>
      </c>
    </row>
    <row r="14" spans="1:11" ht="24">
      <c r="A14" s="622">
        <v>12</v>
      </c>
      <c r="B14" s="688" t="s">
        <v>1385</v>
      </c>
      <c r="C14" s="688" t="s">
        <v>1401</v>
      </c>
      <c r="D14" s="688" t="s">
        <v>1402</v>
      </c>
      <c r="E14" s="689">
        <v>4</v>
      </c>
      <c r="F14" s="688" t="s">
        <v>1385</v>
      </c>
      <c r="G14" s="688" t="s">
        <v>1385</v>
      </c>
      <c r="H14" s="688" t="s">
        <v>1385</v>
      </c>
      <c r="I14" s="622">
        <v>10</v>
      </c>
      <c r="J14" s="688" t="s">
        <v>1385</v>
      </c>
      <c r="K14" s="688" t="s">
        <v>1385</v>
      </c>
    </row>
    <row r="15" spans="1:11" ht="24">
      <c r="A15" s="622">
        <v>13</v>
      </c>
      <c r="B15" s="688" t="s">
        <v>1385</v>
      </c>
      <c r="C15" s="688" t="s">
        <v>394</v>
      </c>
      <c r="D15" s="688" t="s">
        <v>1402</v>
      </c>
      <c r="E15" s="689">
        <v>24</v>
      </c>
      <c r="F15" s="688" t="s">
        <v>1385</v>
      </c>
      <c r="G15" s="688" t="s">
        <v>1385</v>
      </c>
      <c r="H15" s="688" t="s">
        <v>1385</v>
      </c>
      <c r="I15" s="622">
        <v>11</v>
      </c>
      <c r="J15" s="688" t="s">
        <v>1385</v>
      </c>
      <c r="K15" s="688" t="s">
        <v>1385</v>
      </c>
    </row>
    <row r="16" spans="1:11" ht="24">
      <c r="A16" s="622">
        <v>14</v>
      </c>
      <c r="B16" s="688" t="s">
        <v>1385</v>
      </c>
      <c r="C16" s="688" t="s">
        <v>1403</v>
      </c>
      <c r="D16" s="688" t="s">
        <v>1404</v>
      </c>
      <c r="E16" s="689">
        <v>58</v>
      </c>
      <c r="F16" s="688" t="s">
        <v>1385</v>
      </c>
      <c r="G16" s="688" t="s">
        <v>1385</v>
      </c>
      <c r="H16" s="688" t="s">
        <v>1385</v>
      </c>
      <c r="I16" s="622">
        <v>11</v>
      </c>
      <c r="J16" s="688" t="s">
        <v>1385</v>
      </c>
      <c r="K16" s="688" t="s">
        <v>1385</v>
      </c>
    </row>
    <row r="17" spans="1:11" ht="24">
      <c r="A17" s="622">
        <v>15</v>
      </c>
      <c r="B17" s="688" t="s">
        <v>1385</v>
      </c>
      <c r="C17" s="688" t="s">
        <v>228</v>
      </c>
      <c r="D17" s="688" t="s">
        <v>1404</v>
      </c>
      <c r="E17" s="689">
        <v>48</v>
      </c>
      <c r="F17" s="688" t="s">
        <v>1385</v>
      </c>
      <c r="G17" s="688" t="s">
        <v>1385</v>
      </c>
      <c r="H17" s="688" t="s">
        <v>1385</v>
      </c>
      <c r="I17" s="622">
        <v>11</v>
      </c>
      <c r="J17" s="688" t="s">
        <v>1385</v>
      </c>
      <c r="K17" s="688" t="s">
        <v>1385</v>
      </c>
    </row>
    <row r="18" spans="1:11" ht="24">
      <c r="A18" s="622">
        <v>16</v>
      </c>
      <c r="B18" s="688" t="s">
        <v>1385</v>
      </c>
      <c r="C18" s="688" t="s">
        <v>1405</v>
      </c>
      <c r="D18" s="688" t="s">
        <v>1404</v>
      </c>
      <c r="E18" s="689">
        <v>30</v>
      </c>
      <c r="F18" s="688" t="s">
        <v>1385</v>
      </c>
      <c r="G18" s="688" t="s">
        <v>1385</v>
      </c>
      <c r="H18" s="688" t="s">
        <v>1385</v>
      </c>
      <c r="I18" s="622">
        <v>11</v>
      </c>
      <c r="J18" s="688" t="s">
        <v>1385</v>
      </c>
      <c r="K18" s="688" t="s">
        <v>1385</v>
      </c>
    </row>
    <row r="19" spans="1:11" ht="24">
      <c r="A19" s="622">
        <v>17</v>
      </c>
      <c r="B19" s="688" t="s">
        <v>1385</v>
      </c>
      <c r="C19" s="688" t="s">
        <v>1406</v>
      </c>
      <c r="D19" s="688" t="s">
        <v>1404</v>
      </c>
      <c r="E19" s="689">
        <v>27</v>
      </c>
      <c r="F19" s="688" t="s">
        <v>1385</v>
      </c>
      <c r="G19" s="688" t="s">
        <v>1385</v>
      </c>
      <c r="H19" s="688" t="s">
        <v>1385</v>
      </c>
      <c r="I19" s="622">
        <v>11</v>
      </c>
      <c r="J19" s="688" t="s">
        <v>1385</v>
      </c>
      <c r="K19" s="688" t="s">
        <v>1385</v>
      </c>
    </row>
    <row r="20" spans="1:11" ht="24">
      <c r="A20" s="622">
        <v>18</v>
      </c>
      <c r="B20" s="688" t="s">
        <v>1385</v>
      </c>
      <c r="C20" s="688" t="s">
        <v>1393</v>
      </c>
      <c r="D20" s="688" t="s">
        <v>1407</v>
      </c>
      <c r="E20" s="689">
        <v>48</v>
      </c>
      <c r="F20" s="688"/>
      <c r="G20" s="688"/>
      <c r="H20" s="688"/>
      <c r="I20" s="622"/>
      <c r="J20" s="688" t="s">
        <v>1385</v>
      </c>
      <c r="K20" s="688" t="s">
        <v>1385</v>
      </c>
    </row>
    <row r="21" spans="1:11" ht="24">
      <c r="A21" s="622">
        <v>19</v>
      </c>
      <c r="B21" s="688" t="s">
        <v>1385</v>
      </c>
      <c r="C21" s="688" t="s">
        <v>1408</v>
      </c>
      <c r="D21" s="688" t="s">
        <v>1409</v>
      </c>
      <c r="E21" s="689">
        <v>10</v>
      </c>
      <c r="F21" s="688" t="s">
        <v>1385</v>
      </c>
      <c r="G21" s="688" t="s">
        <v>1385</v>
      </c>
      <c r="H21" s="688" t="s">
        <v>1385</v>
      </c>
      <c r="I21" s="622">
        <v>11</v>
      </c>
      <c r="J21" s="688" t="s">
        <v>1385</v>
      </c>
      <c r="K21" s="688" t="s">
        <v>1385</v>
      </c>
    </row>
    <row r="22" spans="1:11" ht="24">
      <c r="A22" s="622">
        <v>20</v>
      </c>
      <c r="B22" s="688" t="s">
        <v>1385</v>
      </c>
      <c r="C22" s="688" t="s">
        <v>1391</v>
      </c>
      <c r="D22" s="688" t="s">
        <v>1399</v>
      </c>
      <c r="E22" s="689">
        <v>24</v>
      </c>
      <c r="F22" s="688"/>
      <c r="G22" s="688"/>
      <c r="H22" s="688"/>
      <c r="I22" s="622"/>
      <c r="J22" s="688" t="s">
        <v>1385</v>
      </c>
      <c r="K22" s="688" t="s">
        <v>1385</v>
      </c>
    </row>
    <row r="23" spans="1:11" ht="15" customHeight="1">
      <c r="B23" s="2922"/>
      <c r="C23" s="2922"/>
      <c r="D23" s="2922"/>
      <c r="E23" s="2922"/>
      <c r="F23" s="2922"/>
      <c r="G23" s="2922"/>
      <c r="H23" s="692"/>
      <c r="I23" s="692"/>
      <c r="J23" s="692"/>
      <c r="K23" s="692"/>
    </row>
    <row r="24" spans="1:11" ht="15" customHeight="1">
      <c r="B24" s="2922"/>
      <c r="C24" s="2922"/>
      <c r="D24" s="2922"/>
      <c r="E24" s="2922"/>
      <c r="F24" s="2922"/>
      <c r="G24" s="2922"/>
      <c r="H24" s="692"/>
      <c r="I24" s="692"/>
      <c r="J24" s="692"/>
      <c r="K24" s="692"/>
    </row>
    <row r="25" spans="1:11" ht="15" customHeight="1">
      <c r="B25" s="2922"/>
      <c r="C25" s="2922"/>
      <c r="D25" s="2922"/>
      <c r="E25" s="2922"/>
      <c r="F25" s="2922"/>
      <c r="G25" s="2922"/>
      <c r="H25" s="692"/>
      <c r="I25" s="692"/>
      <c r="J25" s="692"/>
      <c r="K25" s="692"/>
    </row>
  </sheetData>
  <mergeCells count="4">
    <mergeCell ref="A1:C1"/>
    <mergeCell ref="D1:I1"/>
    <mergeCell ref="J1:K1"/>
    <mergeCell ref="B23:G25"/>
  </mergeCells>
  <pageMargins left="0.25" right="0.25" top="0.75" bottom="0.25" header="0" footer="0"/>
  <pageSetup paperSize="9" scale="88" orientation="portrait" r:id="rId1"/>
</worksheet>
</file>

<file path=xl/worksheets/sheet59.xml><?xml version="1.0" encoding="utf-8"?>
<worksheet xmlns="http://schemas.openxmlformats.org/spreadsheetml/2006/main" xmlns:r="http://schemas.openxmlformats.org/officeDocument/2006/relationships">
  <dimension ref="A1:I28"/>
  <sheetViews>
    <sheetView view="pageBreakPreview" zoomScaleSheetLayoutView="100" workbookViewId="0">
      <selection activeCell="F34" sqref="F34"/>
    </sheetView>
  </sheetViews>
  <sheetFormatPr defaultRowHeight="12.75"/>
  <cols>
    <col min="1" max="1" width="4.5703125" style="693" bestFit="1" customWidth="1"/>
    <col min="2" max="2" width="6.7109375" style="693" customWidth="1"/>
    <col min="3" max="3" width="4.7109375" style="693" bestFit="1" customWidth="1"/>
    <col min="4" max="4" width="12.28515625" style="693" customWidth="1"/>
    <col min="5" max="5" width="12.7109375" style="693" bestFit="1" customWidth="1"/>
    <col min="6" max="6" width="15.85546875" style="720" bestFit="1" customWidth="1"/>
    <col min="7" max="7" width="7.140625" style="720" customWidth="1"/>
    <col min="8" max="8" width="10.140625" style="693" customWidth="1"/>
    <col min="9" max="9" width="17.5703125" style="693" customWidth="1"/>
    <col min="10" max="16384" width="9.140625" style="693"/>
  </cols>
  <sheetData>
    <row r="1" spans="1:9" ht="21" thickBot="1">
      <c r="A1" s="2923" t="s">
        <v>1410</v>
      </c>
      <c r="B1" s="2924"/>
      <c r="C1" s="2924"/>
      <c r="D1" s="2924"/>
      <c r="E1" s="2924"/>
      <c r="F1" s="2924"/>
      <c r="G1" s="2924"/>
      <c r="H1" s="2924"/>
      <c r="I1" s="2925"/>
    </row>
    <row r="2" spans="1:9" ht="34.5" thickBot="1">
      <c r="A2" s="694" t="s">
        <v>1411</v>
      </c>
      <c r="B2" s="695" t="s">
        <v>1412</v>
      </c>
      <c r="C2" s="696" t="s">
        <v>1413</v>
      </c>
      <c r="D2" s="695" t="s">
        <v>1414</v>
      </c>
      <c r="E2" s="694" t="s">
        <v>1415</v>
      </c>
      <c r="F2" s="694" t="s">
        <v>1148</v>
      </c>
      <c r="G2" s="697" t="s">
        <v>203</v>
      </c>
      <c r="H2" s="698" t="s">
        <v>1416</v>
      </c>
      <c r="I2" s="699" t="s">
        <v>1417</v>
      </c>
    </row>
    <row r="3" spans="1:9" ht="14.25">
      <c r="A3" s="700">
        <v>1</v>
      </c>
      <c r="B3" s="701">
        <v>75</v>
      </c>
      <c r="C3" s="701">
        <v>1</v>
      </c>
      <c r="D3" s="701" t="s">
        <v>1418</v>
      </c>
      <c r="E3" s="701" t="s">
        <v>1419</v>
      </c>
      <c r="F3" s="701" t="s">
        <v>1420</v>
      </c>
      <c r="G3" s="701">
        <v>36</v>
      </c>
      <c r="H3" s="701" t="s">
        <v>1383</v>
      </c>
      <c r="I3" s="702" t="s">
        <v>1421</v>
      </c>
    </row>
    <row r="4" spans="1:9" ht="14.25">
      <c r="A4" s="703">
        <v>2</v>
      </c>
      <c r="B4" s="704">
        <v>75</v>
      </c>
      <c r="C4" s="704">
        <v>1</v>
      </c>
      <c r="D4" s="704" t="s">
        <v>1418</v>
      </c>
      <c r="E4" s="704" t="s">
        <v>1422</v>
      </c>
      <c r="F4" s="704" t="s">
        <v>1420</v>
      </c>
      <c r="G4" s="704">
        <v>12</v>
      </c>
      <c r="H4" s="704" t="s">
        <v>1383</v>
      </c>
      <c r="I4" s="705" t="s">
        <v>1421</v>
      </c>
    </row>
    <row r="5" spans="1:9" ht="14.25">
      <c r="A5" s="703">
        <v>3</v>
      </c>
      <c r="B5" s="704">
        <v>75</v>
      </c>
      <c r="C5" s="704">
        <v>1</v>
      </c>
      <c r="D5" s="704" t="s">
        <v>1418</v>
      </c>
      <c r="E5" s="704" t="s">
        <v>1423</v>
      </c>
      <c r="F5" s="704" t="s">
        <v>1420</v>
      </c>
      <c r="G5" s="704">
        <v>24</v>
      </c>
      <c r="H5" s="704" t="s">
        <v>1383</v>
      </c>
      <c r="I5" s="705" t="s">
        <v>1421</v>
      </c>
    </row>
    <row r="6" spans="1:9" ht="14.25">
      <c r="A6" s="703">
        <v>4</v>
      </c>
      <c r="B6" s="704">
        <v>75</v>
      </c>
      <c r="C6" s="704">
        <v>1</v>
      </c>
      <c r="D6" s="704" t="s">
        <v>1418</v>
      </c>
      <c r="E6" s="706" t="s">
        <v>319</v>
      </c>
      <c r="F6" s="704" t="s">
        <v>1424</v>
      </c>
      <c r="G6" s="704">
        <v>36</v>
      </c>
      <c r="H6" s="704" t="s">
        <v>1383</v>
      </c>
      <c r="I6" s="705" t="s">
        <v>1421</v>
      </c>
    </row>
    <row r="7" spans="1:9" ht="14.25">
      <c r="A7" s="703">
        <v>5</v>
      </c>
      <c r="B7" s="704">
        <v>75</v>
      </c>
      <c r="C7" s="704">
        <v>1</v>
      </c>
      <c r="D7" s="704" t="s">
        <v>1418</v>
      </c>
      <c r="E7" s="706" t="s">
        <v>1425</v>
      </c>
      <c r="F7" s="706" t="s">
        <v>1424</v>
      </c>
      <c r="G7" s="704">
        <v>24</v>
      </c>
      <c r="H7" s="704" t="s">
        <v>1383</v>
      </c>
      <c r="I7" s="705" t="s">
        <v>1421</v>
      </c>
    </row>
    <row r="8" spans="1:9" ht="14.25">
      <c r="A8" s="703">
        <v>6</v>
      </c>
      <c r="B8" s="704">
        <v>75</v>
      </c>
      <c r="C8" s="704">
        <v>1</v>
      </c>
      <c r="D8" s="704" t="s">
        <v>1418</v>
      </c>
      <c r="E8" s="706" t="s">
        <v>1426</v>
      </c>
      <c r="F8" s="706" t="s">
        <v>1424</v>
      </c>
      <c r="G8" s="704">
        <v>12</v>
      </c>
      <c r="H8" s="704" t="s">
        <v>1383</v>
      </c>
      <c r="I8" s="705" t="s">
        <v>1421</v>
      </c>
    </row>
    <row r="9" spans="1:9" ht="14.25">
      <c r="A9" s="703">
        <v>7</v>
      </c>
      <c r="B9" s="704">
        <v>75</v>
      </c>
      <c r="C9" s="704">
        <v>1</v>
      </c>
      <c r="D9" s="704" t="s">
        <v>1418</v>
      </c>
      <c r="E9" s="704">
        <v>0</v>
      </c>
      <c r="F9" s="706" t="s">
        <v>1427</v>
      </c>
      <c r="G9" s="704">
        <v>0</v>
      </c>
      <c r="H9" s="704" t="s">
        <v>1383</v>
      </c>
      <c r="I9" s="705" t="s">
        <v>1421</v>
      </c>
    </row>
    <row r="10" spans="1:9" ht="14.25">
      <c r="A10" s="703">
        <v>8</v>
      </c>
      <c r="B10" s="704">
        <v>75</v>
      </c>
      <c r="C10" s="704">
        <v>1</v>
      </c>
      <c r="D10" s="704" t="s">
        <v>1418</v>
      </c>
      <c r="E10" s="706" t="s">
        <v>1428</v>
      </c>
      <c r="F10" s="706" t="s">
        <v>318</v>
      </c>
      <c r="G10" s="704">
        <v>48</v>
      </c>
      <c r="H10" s="704" t="s">
        <v>1383</v>
      </c>
      <c r="I10" s="705" t="s">
        <v>1421</v>
      </c>
    </row>
    <row r="11" spans="1:9" ht="14.25">
      <c r="A11" s="703">
        <v>9</v>
      </c>
      <c r="B11" s="704">
        <v>75</v>
      </c>
      <c r="C11" s="704">
        <v>1</v>
      </c>
      <c r="D11" s="704" t="s">
        <v>1418</v>
      </c>
      <c r="E11" s="707" t="s">
        <v>1429</v>
      </c>
      <c r="F11" s="706" t="s">
        <v>1430</v>
      </c>
      <c r="G11" s="708">
        <v>18</v>
      </c>
      <c r="H11" s="704" t="s">
        <v>1383</v>
      </c>
      <c r="I11" s="705" t="s">
        <v>1421</v>
      </c>
    </row>
    <row r="12" spans="1:9" ht="14.25">
      <c r="A12" s="703">
        <v>10</v>
      </c>
      <c r="B12" s="704">
        <v>75</v>
      </c>
      <c r="C12" s="704">
        <v>1</v>
      </c>
      <c r="D12" s="704" t="s">
        <v>1418</v>
      </c>
      <c r="E12" s="708">
        <v>0</v>
      </c>
      <c r="F12" s="707" t="s">
        <v>1431</v>
      </c>
      <c r="G12" s="708">
        <v>0</v>
      </c>
      <c r="H12" s="704" t="s">
        <v>1383</v>
      </c>
      <c r="I12" s="705" t="s">
        <v>1421</v>
      </c>
    </row>
    <row r="13" spans="1:9" ht="14.25">
      <c r="A13" s="703">
        <v>11</v>
      </c>
      <c r="B13" s="704">
        <v>75</v>
      </c>
      <c r="C13" s="704">
        <v>1</v>
      </c>
      <c r="D13" s="704" t="s">
        <v>1418</v>
      </c>
      <c r="E13" s="707" t="s">
        <v>1432</v>
      </c>
      <c r="F13" s="707" t="s">
        <v>1386</v>
      </c>
      <c r="G13" s="708">
        <v>30</v>
      </c>
      <c r="H13" s="704" t="s">
        <v>1383</v>
      </c>
      <c r="I13" s="705" t="s">
        <v>1421</v>
      </c>
    </row>
    <row r="14" spans="1:9" ht="14.25">
      <c r="A14" s="703">
        <v>12</v>
      </c>
      <c r="B14" s="704">
        <v>75</v>
      </c>
      <c r="C14" s="704">
        <v>1</v>
      </c>
      <c r="D14" s="704" t="s">
        <v>1418</v>
      </c>
      <c r="E14" s="707" t="s">
        <v>1433</v>
      </c>
      <c r="F14" s="707" t="s">
        <v>1386</v>
      </c>
      <c r="G14" s="708">
        <v>6</v>
      </c>
      <c r="H14" s="704" t="s">
        <v>1383</v>
      </c>
      <c r="I14" s="705" t="s">
        <v>1421</v>
      </c>
    </row>
    <row r="15" spans="1:9" ht="14.25">
      <c r="A15" s="703">
        <v>13</v>
      </c>
      <c r="B15" s="704">
        <v>75</v>
      </c>
      <c r="C15" s="704">
        <v>1</v>
      </c>
      <c r="D15" s="704" t="s">
        <v>1418</v>
      </c>
      <c r="E15" s="707" t="s">
        <v>1434</v>
      </c>
      <c r="F15" s="707" t="s">
        <v>1435</v>
      </c>
      <c r="G15" s="708">
        <v>13</v>
      </c>
      <c r="H15" s="704" t="s">
        <v>1383</v>
      </c>
      <c r="I15" s="705" t="s">
        <v>1421</v>
      </c>
    </row>
    <row r="16" spans="1:9" ht="14.25">
      <c r="A16" s="703">
        <v>14</v>
      </c>
      <c r="B16" s="704">
        <v>75</v>
      </c>
      <c r="C16" s="704">
        <v>1</v>
      </c>
      <c r="D16" s="704" t="s">
        <v>1418</v>
      </c>
      <c r="E16" s="707" t="s">
        <v>1436</v>
      </c>
      <c r="F16" s="707" t="s">
        <v>1435</v>
      </c>
      <c r="G16" s="708">
        <v>24</v>
      </c>
      <c r="H16" s="704" t="s">
        <v>1383</v>
      </c>
      <c r="I16" s="705" t="s">
        <v>1421</v>
      </c>
    </row>
    <row r="17" spans="1:9" ht="14.25">
      <c r="A17" s="703">
        <v>15</v>
      </c>
      <c r="B17" s="704">
        <v>75</v>
      </c>
      <c r="C17" s="704">
        <v>1</v>
      </c>
      <c r="D17" s="704" t="s">
        <v>1418</v>
      </c>
      <c r="E17" s="708">
        <v>0</v>
      </c>
      <c r="F17" s="707" t="s">
        <v>314</v>
      </c>
      <c r="G17" s="708">
        <v>0</v>
      </c>
      <c r="H17" s="704" t="s">
        <v>1383</v>
      </c>
      <c r="I17" s="705" t="s">
        <v>1421</v>
      </c>
    </row>
    <row r="18" spans="1:9" ht="14.25">
      <c r="A18" s="703">
        <v>16</v>
      </c>
      <c r="B18" s="704">
        <v>75</v>
      </c>
      <c r="C18" s="704">
        <v>1</v>
      </c>
      <c r="D18" s="704" t="s">
        <v>1418</v>
      </c>
      <c r="E18" s="708">
        <v>0</v>
      </c>
      <c r="F18" s="707" t="s">
        <v>1406</v>
      </c>
      <c r="G18" s="708">
        <v>0</v>
      </c>
      <c r="H18" s="704" t="s">
        <v>1383</v>
      </c>
      <c r="I18" s="705" t="s">
        <v>1421</v>
      </c>
    </row>
    <row r="19" spans="1:9" ht="14.25">
      <c r="A19" s="703">
        <v>17</v>
      </c>
      <c r="B19" s="704">
        <v>75</v>
      </c>
      <c r="C19" s="704">
        <v>1</v>
      </c>
      <c r="D19" s="704" t="s">
        <v>1418</v>
      </c>
      <c r="E19" s="708">
        <v>0</v>
      </c>
      <c r="F19" s="707" t="s">
        <v>1437</v>
      </c>
      <c r="G19" s="708">
        <v>0</v>
      </c>
      <c r="H19" s="704" t="s">
        <v>1383</v>
      </c>
      <c r="I19" s="705" t="s">
        <v>1421</v>
      </c>
    </row>
    <row r="20" spans="1:9" ht="14.25">
      <c r="A20" s="703">
        <v>18</v>
      </c>
      <c r="B20" s="704">
        <v>75</v>
      </c>
      <c r="C20" s="704">
        <v>1</v>
      </c>
      <c r="D20" s="704" t="s">
        <v>1418</v>
      </c>
      <c r="E20" s="709" t="s">
        <v>1438</v>
      </c>
      <c r="F20" s="707" t="s">
        <v>1439</v>
      </c>
      <c r="G20" s="708">
        <v>48</v>
      </c>
      <c r="H20" s="704" t="s">
        <v>1383</v>
      </c>
      <c r="I20" s="705" t="s">
        <v>1421</v>
      </c>
    </row>
    <row r="21" spans="1:9" ht="14.25">
      <c r="A21" s="703">
        <v>19</v>
      </c>
      <c r="B21" s="704">
        <v>75</v>
      </c>
      <c r="C21" s="704">
        <v>1</v>
      </c>
      <c r="D21" s="704" t="s">
        <v>1418</v>
      </c>
      <c r="E21" s="709" t="s">
        <v>1440</v>
      </c>
      <c r="F21" s="707" t="s">
        <v>1439</v>
      </c>
      <c r="G21" s="708">
        <v>18</v>
      </c>
      <c r="H21" s="704" t="s">
        <v>1383</v>
      </c>
      <c r="I21" s="705" t="s">
        <v>1421</v>
      </c>
    </row>
    <row r="22" spans="1:9" ht="14.25">
      <c r="A22" s="703">
        <v>20</v>
      </c>
      <c r="B22" s="704">
        <v>75</v>
      </c>
      <c r="C22" s="704">
        <v>1</v>
      </c>
      <c r="D22" s="704" t="s">
        <v>1418</v>
      </c>
      <c r="E22" s="709" t="s">
        <v>227</v>
      </c>
      <c r="F22" s="707" t="s">
        <v>1439</v>
      </c>
      <c r="G22" s="708">
        <v>30</v>
      </c>
      <c r="H22" s="704" t="s">
        <v>1383</v>
      </c>
      <c r="I22" s="705" t="s">
        <v>1421</v>
      </c>
    </row>
    <row r="23" spans="1:9" ht="14.25">
      <c r="A23" s="703">
        <v>21</v>
      </c>
      <c r="B23" s="704">
        <v>75</v>
      </c>
      <c r="C23" s="704">
        <v>1</v>
      </c>
      <c r="D23" s="704" t="s">
        <v>1418</v>
      </c>
      <c r="E23" s="710">
        <v>0</v>
      </c>
      <c r="F23" s="711" t="s">
        <v>1441</v>
      </c>
      <c r="G23" s="712">
        <v>0</v>
      </c>
      <c r="H23" s="704" t="s">
        <v>1383</v>
      </c>
      <c r="I23" s="705" t="s">
        <v>1421</v>
      </c>
    </row>
    <row r="24" spans="1:9" ht="14.25">
      <c r="A24" s="703">
        <v>22</v>
      </c>
      <c r="B24" s="704">
        <v>75</v>
      </c>
      <c r="C24" s="704">
        <v>1</v>
      </c>
      <c r="D24" s="704" t="s">
        <v>1418</v>
      </c>
      <c r="E24" s="710" t="s">
        <v>318</v>
      </c>
      <c r="F24" s="711" t="s">
        <v>321</v>
      </c>
      <c r="G24" s="712">
        <v>30</v>
      </c>
      <c r="H24" s="704" t="s">
        <v>1383</v>
      </c>
      <c r="I24" s="705" t="s">
        <v>1421</v>
      </c>
    </row>
    <row r="25" spans="1:9" ht="14.25">
      <c r="A25" s="703">
        <v>23</v>
      </c>
      <c r="B25" s="704">
        <v>75</v>
      </c>
      <c r="C25" s="704">
        <v>1</v>
      </c>
      <c r="D25" s="704" t="s">
        <v>1418</v>
      </c>
      <c r="E25" s="710" t="s">
        <v>1442</v>
      </c>
      <c r="F25" s="711" t="s">
        <v>321</v>
      </c>
      <c r="G25" s="712">
        <v>48</v>
      </c>
      <c r="H25" s="704" t="s">
        <v>1383</v>
      </c>
      <c r="I25" s="705" t="s">
        <v>1421</v>
      </c>
    </row>
    <row r="26" spans="1:9" ht="14.25">
      <c r="A26" s="703">
        <v>24</v>
      </c>
      <c r="B26" s="704">
        <v>75</v>
      </c>
      <c r="C26" s="704">
        <v>1</v>
      </c>
      <c r="D26" s="704" t="s">
        <v>1418</v>
      </c>
      <c r="E26" s="713">
        <v>0</v>
      </c>
      <c r="F26" s="708" t="s">
        <v>1443</v>
      </c>
      <c r="G26" s="708">
        <v>0</v>
      </c>
      <c r="H26" s="704" t="s">
        <v>1383</v>
      </c>
      <c r="I26" s="705" t="s">
        <v>1421</v>
      </c>
    </row>
    <row r="27" spans="1:9" ht="14.25">
      <c r="A27" s="703">
        <v>25</v>
      </c>
      <c r="B27" s="704">
        <v>75</v>
      </c>
      <c r="C27" s="704">
        <v>1</v>
      </c>
      <c r="D27" s="704" t="s">
        <v>1418</v>
      </c>
      <c r="E27" s="713">
        <v>0</v>
      </c>
      <c r="F27" s="707" t="s">
        <v>1444</v>
      </c>
      <c r="G27" s="708">
        <v>0</v>
      </c>
      <c r="H27" s="704" t="s">
        <v>1383</v>
      </c>
      <c r="I27" s="705" t="s">
        <v>1421</v>
      </c>
    </row>
    <row r="28" spans="1:9" ht="15" thickBot="1">
      <c r="A28" s="714">
        <v>26</v>
      </c>
      <c r="B28" s="715">
        <v>75</v>
      </c>
      <c r="C28" s="715">
        <v>1</v>
      </c>
      <c r="D28" s="715" t="s">
        <v>1418</v>
      </c>
      <c r="E28" s="716">
        <v>0</v>
      </c>
      <c r="F28" s="717" t="s">
        <v>224</v>
      </c>
      <c r="G28" s="718">
        <v>0</v>
      </c>
      <c r="H28" s="715" t="s">
        <v>1383</v>
      </c>
      <c r="I28" s="719" t="s">
        <v>1421</v>
      </c>
    </row>
  </sheetData>
  <mergeCells count="1">
    <mergeCell ref="A1:I1"/>
  </mergeCells>
  <printOptions horizontalCentered="1"/>
  <pageMargins left="0.31496062992126" right="0.31496062992126" top="0.60433070899999997" bottom="0.196850393700787" header="0" footer="0"/>
  <pageSetup paperSize="9" orientation="portrait" r:id="rId1"/>
</worksheet>
</file>

<file path=xl/worksheets/sheet60.xml><?xml version="1.0" encoding="utf-8"?>
<worksheet xmlns="http://schemas.openxmlformats.org/spreadsheetml/2006/main" xmlns:r="http://schemas.openxmlformats.org/officeDocument/2006/relationships">
  <sheetPr>
    <pageSetUpPr fitToPage="1"/>
  </sheetPr>
  <dimension ref="A1:J92"/>
  <sheetViews>
    <sheetView view="pageBreakPreview" topLeftCell="A21" zoomScaleSheetLayoutView="100" workbookViewId="0">
      <selection activeCell="A2" sqref="A2"/>
    </sheetView>
  </sheetViews>
  <sheetFormatPr defaultRowHeight="15"/>
  <cols>
    <col min="1" max="1" width="6.5703125" style="546" bestFit="1" customWidth="1"/>
    <col min="2" max="2" width="12" style="546" customWidth="1"/>
    <col min="3" max="3" width="17" style="734" customWidth="1"/>
    <col min="4" max="4" width="15.28515625" style="546" customWidth="1"/>
    <col min="5" max="5" width="6.85546875" style="546" bestFit="1" customWidth="1"/>
    <col min="6" max="6" width="6.7109375" style="546" bestFit="1" customWidth="1"/>
    <col min="7" max="7" width="8" style="546" bestFit="1" customWidth="1"/>
    <col min="8" max="8" width="9.42578125" style="546" customWidth="1"/>
    <col min="9" max="9" width="9" style="546" customWidth="1"/>
    <col min="10" max="10" width="25.42578125" style="546" customWidth="1"/>
    <col min="11" max="16384" width="9.140625" style="546"/>
  </cols>
  <sheetData>
    <row r="1" spans="1:10" ht="30" customHeight="1">
      <c r="A1" s="2919" t="s">
        <v>1445</v>
      </c>
      <c r="B1" s="2920"/>
      <c r="C1" s="2920"/>
      <c r="D1" s="2920" t="s">
        <v>1378</v>
      </c>
      <c r="E1" s="2920"/>
      <c r="F1" s="2920"/>
      <c r="G1" s="2920"/>
      <c r="H1" s="2920"/>
      <c r="I1" s="2920" t="s">
        <v>1379</v>
      </c>
      <c r="J1" s="2921"/>
    </row>
    <row r="2" spans="1:10" ht="50.25" customHeight="1">
      <c r="A2" s="721" t="s">
        <v>1145</v>
      </c>
      <c r="B2" s="722" t="s">
        <v>1146</v>
      </c>
      <c r="C2" s="722" t="s">
        <v>1147</v>
      </c>
      <c r="D2" s="722" t="s">
        <v>1148</v>
      </c>
      <c r="E2" s="723" t="s">
        <v>1153</v>
      </c>
      <c r="F2" s="721" t="s">
        <v>1150</v>
      </c>
      <c r="G2" s="721" t="s">
        <v>1446</v>
      </c>
      <c r="H2" s="721" t="s">
        <v>1152</v>
      </c>
      <c r="I2" s="724" t="s">
        <v>1154</v>
      </c>
      <c r="J2" s="725" t="s">
        <v>1155</v>
      </c>
    </row>
    <row r="3" spans="1:10" ht="23.25" customHeight="1">
      <c r="A3" s="726">
        <v>1</v>
      </c>
      <c r="B3" s="727" t="s">
        <v>1447</v>
      </c>
      <c r="C3" s="728">
        <v>0</v>
      </c>
      <c r="D3" s="727" t="s">
        <v>226</v>
      </c>
      <c r="E3" s="729">
        <v>0</v>
      </c>
      <c r="F3" s="726">
        <v>70</v>
      </c>
      <c r="G3" s="726">
        <v>1</v>
      </c>
      <c r="H3" s="730" t="s">
        <v>186</v>
      </c>
      <c r="I3" s="726" t="s">
        <v>1383</v>
      </c>
      <c r="J3" s="731" t="s">
        <v>1384</v>
      </c>
    </row>
    <row r="4" spans="1:10" s="729" customFormat="1" ht="16.5" customHeight="1">
      <c r="A4" s="729">
        <v>2</v>
      </c>
      <c r="B4" s="729" t="s">
        <v>1385</v>
      </c>
      <c r="C4" s="732">
        <v>0</v>
      </c>
      <c r="D4" s="729" t="s">
        <v>1448</v>
      </c>
      <c r="E4" s="729">
        <v>0</v>
      </c>
      <c r="F4" s="729" t="s">
        <v>1385</v>
      </c>
      <c r="G4" s="729" t="s">
        <v>1385</v>
      </c>
      <c r="H4" s="729" t="s">
        <v>1385</v>
      </c>
      <c r="I4" s="729" t="s">
        <v>1385</v>
      </c>
      <c r="J4" s="729" t="s">
        <v>1385</v>
      </c>
    </row>
    <row r="5" spans="1:10" s="729" customFormat="1" ht="16.5" customHeight="1">
      <c r="A5" s="729">
        <v>3</v>
      </c>
      <c r="B5" s="729" t="s">
        <v>1385</v>
      </c>
      <c r="C5" s="732" t="s">
        <v>1449</v>
      </c>
      <c r="D5" s="729" t="s">
        <v>1450</v>
      </c>
      <c r="E5" s="729">
        <v>36</v>
      </c>
      <c r="F5" s="729" t="s">
        <v>1385</v>
      </c>
      <c r="G5" s="729" t="s">
        <v>1385</v>
      </c>
      <c r="H5" s="729" t="s">
        <v>1385</v>
      </c>
      <c r="I5" s="729" t="s">
        <v>1385</v>
      </c>
      <c r="J5" s="729" t="s">
        <v>1385</v>
      </c>
    </row>
    <row r="6" spans="1:10" s="729" customFormat="1" ht="16.5" customHeight="1">
      <c r="A6" s="729">
        <v>4</v>
      </c>
      <c r="B6" s="729" t="s">
        <v>1385</v>
      </c>
      <c r="C6" s="732" t="s">
        <v>1451</v>
      </c>
      <c r="D6" s="729" t="s">
        <v>1452</v>
      </c>
      <c r="E6" s="729">
        <v>24</v>
      </c>
      <c r="F6" s="729" t="s">
        <v>1385</v>
      </c>
      <c r="G6" s="729" t="s">
        <v>1385</v>
      </c>
      <c r="H6" s="729" t="s">
        <v>1385</v>
      </c>
      <c r="I6" s="729" t="s">
        <v>1385</v>
      </c>
      <c r="J6" s="729" t="s">
        <v>1385</v>
      </c>
    </row>
    <row r="7" spans="1:10" s="729" customFormat="1" ht="16.5" customHeight="1">
      <c r="A7" s="729">
        <v>5</v>
      </c>
      <c r="B7" s="729" t="s">
        <v>1385</v>
      </c>
      <c r="C7" s="732" t="s">
        <v>1453</v>
      </c>
      <c r="D7" s="729" t="s">
        <v>1454</v>
      </c>
      <c r="E7" s="729">
        <v>24</v>
      </c>
      <c r="F7" s="729" t="s">
        <v>1385</v>
      </c>
      <c r="G7" s="729" t="s">
        <v>1385</v>
      </c>
      <c r="H7" s="729" t="s">
        <v>1385</v>
      </c>
      <c r="I7" s="729" t="s">
        <v>1385</v>
      </c>
      <c r="J7" s="729" t="s">
        <v>1385</v>
      </c>
    </row>
    <row r="8" spans="1:10" s="729" customFormat="1" ht="16.5" customHeight="1">
      <c r="A8" s="729">
        <v>6</v>
      </c>
      <c r="B8" s="729" t="s">
        <v>1385</v>
      </c>
      <c r="C8" s="732" t="s">
        <v>1455</v>
      </c>
      <c r="D8" s="729" t="s">
        <v>1456</v>
      </c>
      <c r="E8" s="729">
        <v>48</v>
      </c>
      <c r="F8" s="729" t="s">
        <v>1385</v>
      </c>
      <c r="G8" s="729" t="s">
        <v>1385</v>
      </c>
      <c r="H8" s="729" t="s">
        <v>1385</v>
      </c>
      <c r="I8" s="729" t="s">
        <v>1385</v>
      </c>
      <c r="J8" s="729" t="s">
        <v>1385</v>
      </c>
    </row>
    <row r="9" spans="1:10" s="729" customFormat="1" ht="16.5" customHeight="1">
      <c r="A9" s="729">
        <v>7</v>
      </c>
      <c r="B9" s="729" t="s">
        <v>1385</v>
      </c>
      <c r="C9" s="732">
        <v>0</v>
      </c>
      <c r="D9" s="729" t="s">
        <v>1457</v>
      </c>
      <c r="E9" s="729">
        <v>0</v>
      </c>
      <c r="F9" s="729" t="s">
        <v>1385</v>
      </c>
      <c r="G9" s="729" t="s">
        <v>1385</v>
      </c>
      <c r="H9" s="729" t="s">
        <v>1385</v>
      </c>
      <c r="I9" s="729" t="s">
        <v>1385</v>
      </c>
      <c r="J9" s="729" t="s">
        <v>1385</v>
      </c>
    </row>
    <row r="10" spans="1:10" s="729" customFormat="1" ht="16.5" customHeight="1">
      <c r="A10" s="729">
        <v>8</v>
      </c>
      <c r="B10" s="729" t="s">
        <v>1385</v>
      </c>
      <c r="C10" s="732" t="s">
        <v>1458</v>
      </c>
      <c r="D10" s="729" t="s">
        <v>1459</v>
      </c>
      <c r="E10" s="729">
        <v>24</v>
      </c>
      <c r="F10" s="729" t="s">
        <v>1385</v>
      </c>
      <c r="G10" s="729" t="s">
        <v>1385</v>
      </c>
      <c r="H10" s="729" t="s">
        <v>1385</v>
      </c>
      <c r="I10" s="729" t="s">
        <v>1385</v>
      </c>
      <c r="J10" s="729" t="s">
        <v>1385</v>
      </c>
    </row>
    <row r="11" spans="1:10" s="729" customFormat="1" ht="16.5" customHeight="1">
      <c r="A11" s="729">
        <v>9</v>
      </c>
      <c r="B11" s="729" t="s">
        <v>1385</v>
      </c>
      <c r="C11" s="732">
        <v>0</v>
      </c>
      <c r="D11" s="729" t="s">
        <v>1460</v>
      </c>
      <c r="E11" s="729">
        <v>0</v>
      </c>
      <c r="F11" s="729" t="s">
        <v>1385</v>
      </c>
      <c r="G11" s="729" t="s">
        <v>1385</v>
      </c>
      <c r="H11" s="729" t="s">
        <v>1385</v>
      </c>
      <c r="I11" s="729" t="s">
        <v>1385</v>
      </c>
      <c r="J11" s="729" t="s">
        <v>1385</v>
      </c>
    </row>
    <row r="12" spans="1:10" s="729" customFormat="1" ht="16.5" customHeight="1">
      <c r="A12" s="729">
        <v>10</v>
      </c>
      <c r="B12" s="729" t="s">
        <v>1385</v>
      </c>
      <c r="C12" s="732">
        <v>0</v>
      </c>
      <c r="D12" s="729" t="s">
        <v>1461</v>
      </c>
      <c r="E12" s="729">
        <v>0</v>
      </c>
      <c r="F12" s="729" t="s">
        <v>1385</v>
      </c>
      <c r="G12" s="729" t="s">
        <v>1385</v>
      </c>
      <c r="H12" s="729" t="s">
        <v>1385</v>
      </c>
      <c r="I12" s="729" t="s">
        <v>1385</v>
      </c>
      <c r="J12" s="729" t="s">
        <v>1385</v>
      </c>
    </row>
    <row r="13" spans="1:10" s="729" customFormat="1" ht="38.25" customHeight="1">
      <c r="A13" s="729">
        <v>11</v>
      </c>
      <c r="B13" s="729" t="s">
        <v>1385</v>
      </c>
      <c r="C13" s="732" t="s">
        <v>1462</v>
      </c>
      <c r="D13" s="729" t="s">
        <v>1387</v>
      </c>
      <c r="E13" s="729">
        <v>11</v>
      </c>
      <c r="F13" s="729" t="s">
        <v>1385</v>
      </c>
      <c r="G13" s="729" t="s">
        <v>1385</v>
      </c>
      <c r="H13" s="729" t="s">
        <v>1385</v>
      </c>
      <c r="I13" s="729" t="s">
        <v>1385</v>
      </c>
      <c r="J13" s="729" t="s">
        <v>1385</v>
      </c>
    </row>
    <row r="14" spans="1:10" s="729" customFormat="1" ht="16.5" customHeight="1">
      <c r="A14" s="729">
        <v>12</v>
      </c>
      <c r="B14" s="729" t="s">
        <v>1385</v>
      </c>
      <c r="C14" s="732" t="s">
        <v>1463</v>
      </c>
      <c r="D14" s="729" t="s">
        <v>1387</v>
      </c>
      <c r="E14" s="729">
        <v>30</v>
      </c>
      <c r="F14" s="729" t="s">
        <v>1385</v>
      </c>
      <c r="G14" s="729" t="s">
        <v>1385</v>
      </c>
      <c r="H14" s="729" t="s">
        <v>1385</v>
      </c>
      <c r="I14" s="729" t="s">
        <v>1385</v>
      </c>
      <c r="J14" s="729" t="s">
        <v>1385</v>
      </c>
    </row>
    <row r="15" spans="1:10" s="729" customFormat="1" ht="16.5" customHeight="1">
      <c r="A15" s="729">
        <v>13</v>
      </c>
      <c r="B15" s="729" t="s">
        <v>1385</v>
      </c>
      <c r="C15" s="732">
        <v>0</v>
      </c>
      <c r="D15" s="729" t="s">
        <v>321</v>
      </c>
      <c r="E15" s="729">
        <v>0</v>
      </c>
      <c r="F15" s="729" t="s">
        <v>1385</v>
      </c>
      <c r="G15" s="729" t="s">
        <v>1385</v>
      </c>
      <c r="H15" s="729" t="s">
        <v>1385</v>
      </c>
      <c r="I15" s="729" t="s">
        <v>1385</v>
      </c>
      <c r="J15" s="729" t="s">
        <v>1385</v>
      </c>
    </row>
    <row r="16" spans="1:10" s="729" customFormat="1" ht="16.5" customHeight="1">
      <c r="A16" s="729">
        <v>14</v>
      </c>
      <c r="B16" s="729" t="s">
        <v>1385</v>
      </c>
      <c r="C16" s="732">
        <v>0</v>
      </c>
      <c r="D16" s="729" t="s">
        <v>1464</v>
      </c>
      <c r="E16" s="729">
        <v>0</v>
      </c>
      <c r="F16" s="729" t="s">
        <v>1385</v>
      </c>
      <c r="G16" s="729" t="s">
        <v>1385</v>
      </c>
      <c r="H16" s="729" t="s">
        <v>1385</v>
      </c>
      <c r="I16" s="729" t="s">
        <v>1385</v>
      </c>
      <c r="J16" s="729" t="s">
        <v>1385</v>
      </c>
    </row>
    <row r="17" spans="1:10" s="729" customFormat="1" ht="16.5" customHeight="1">
      <c r="A17" s="729">
        <v>15</v>
      </c>
      <c r="B17" s="729" t="s">
        <v>1385</v>
      </c>
      <c r="C17" s="732">
        <v>0</v>
      </c>
      <c r="D17" s="729" t="s">
        <v>1465</v>
      </c>
      <c r="E17" s="729">
        <v>0</v>
      </c>
      <c r="F17" s="729" t="s">
        <v>1385</v>
      </c>
      <c r="G17" s="729" t="s">
        <v>1385</v>
      </c>
      <c r="H17" s="729" t="s">
        <v>1385</v>
      </c>
      <c r="I17" s="729" t="s">
        <v>1385</v>
      </c>
      <c r="J17" s="729" t="s">
        <v>1385</v>
      </c>
    </row>
    <row r="18" spans="1:10" s="729" customFormat="1" ht="16.5" customHeight="1">
      <c r="A18" s="729">
        <v>16</v>
      </c>
      <c r="B18" s="729" t="s">
        <v>1385</v>
      </c>
      <c r="C18" s="732" t="s">
        <v>1466</v>
      </c>
      <c r="D18" s="729" t="s">
        <v>1467</v>
      </c>
      <c r="E18" s="729">
        <v>56</v>
      </c>
      <c r="F18" s="729" t="s">
        <v>1385</v>
      </c>
      <c r="G18" s="729" t="s">
        <v>1385</v>
      </c>
      <c r="H18" s="729" t="s">
        <v>1385</v>
      </c>
      <c r="I18" s="729" t="s">
        <v>1385</v>
      </c>
      <c r="J18" s="729" t="s">
        <v>1385</v>
      </c>
    </row>
    <row r="19" spans="1:10" s="729" customFormat="1" ht="16.5" customHeight="1">
      <c r="A19" s="729">
        <v>17</v>
      </c>
      <c r="B19" s="729" t="s">
        <v>1385</v>
      </c>
      <c r="C19" s="732" t="s">
        <v>1468</v>
      </c>
      <c r="D19" s="729" t="s">
        <v>1467</v>
      </c>
      <c r="E19" s="729">
        <v>24</v>
      </c>
      <c r="F19" s="729" t="s">
        <v>1385</v>
      </c>
      <c r="G19" s="729" t="s">
        <v>1385</v>
      </c>
      <c r="H19" s="729" t="s">
        <v>1385</v>
      </c>
      <c r="I19" s="729" t="s">
        <v>1385</v>
      </c>
      <c r="J19" s="729" t="s">
        <v>1385</v>
      </c>
    </row>
    <row r="20" spans="1:10" s="729" customFormat="1" ht="16.5" customHeight="1">
      <c r="A20" s="729">
        <v>18</v>
      </c>
      <c r="B20" s="729" t="s">
        <v>1385</v>
      </c>
      <c r="C20" s="732" t="s">
        <v>1469</v>
      </c>
      <c r="D20" s="729" t="s">
        <v>1470</v>
      </c>
      <c r="E20" s="729">
        <v>10</v>
      </c>
      <c r="F20" s="729" t="s">
        <v>1385</v>
      </c>
      <c r="G20" s="729" t="s">
        <v>1385</v>
      </c>
      <c r="H20" s="729" t="s">
        <v>1385</v>
      </c>
      <c r="I20" s="729" t="s">
        <v>1385</v>
      </c>
      <c r="J20" s="729" t="s">
        <v>1385</v>
      </c>
    </row>
    <row r="21" spans="1:10" s="729" customFormat="1" ht="16.5" customHeight="1">
      <c r="A21" s="729">
        <v>19</v>
      </c>
      <c r="B21" s="729" t="s">
        <v>1385</v>
      </c>
      <c r="C21" s="732" t="s">
        <v>1471</v>
      </c>
      <c r="D21" s="729" t="s">
        <v>1470</v>
      </c>
      <c r="E21" s="729">
        <v>36</v>
      </c>
      <c r="F21" s="729" t="s">
        <v>1385</v>
      </c>
      <c r="G21" s="729" t="s">
        <v>1385</v>
      </c>
      <c r="H21" s="729" t="s">
        <v>1385</v>
      </c>
      <c r="I21" s="729" t="s">
        <v>1385</v>
      </c>
      <c r="J21" s="729" t="s">
        <v>1385</v>
      </c>
    </row>
    <row r="22" spans="1:10" s="729" customFormat="1" ht="16.5" customHeight="1">
      <c r="A22" s="729">
        <v>20</v>
      </c>
      <c r="B22" s="729" t="s">
        <v>1385</v>
      </c>
      <c r="C22" s="732" t="s">
        <v>1472</v>
      </c>
      <c r="D22" s="729" t="s">
        <v>1473</v>
      </c>
      <c r="E22" s="729">
        <v>48</v>
      </c>
      <c r="F22" s="729" t="s">
        <v>1385</v>
      </c>
      <c r="G22" s="729" t="s">
        <v>1385</v>
      </c>
      <c r="H22" s="729" t="s">
        <v>1385</v>
      </c>
      <c r="I22" s="729" t="s">
        <v>1385</v>
      </c>
      <c r="J22" s="729" t="s">
        <v>1385</v>
      </c>
    </row>
    <row r="23" spans="1:10" s="729" customFormat="1" ht="16.5" customHeight="1">
      <c r="A23" s="729">
        <v>21</v>
      </c>
      <c r="B23" s="729" t="s">
        <v>1385</v>
      </c>
      <c r="C23" s="732" t="s">
        <v>1474</v>
      </c>
      <c r="D23" s="729" t="s">
        <v>1473</v>
      </c>
      <c r="E23" s="729">
        <v>12</v>
      </c>
      <c r="F23" s="729" t="s">
        <v>1385</v>
      </c>
      <c r="G23" s="729" t="s">
        <v>1385</v>
      </c>
      <c r="H23" s="729" t="s">
        <v>1385</v>
      </c>
      <c r="I23" s="729" t="s">
        <v>1385</v>
      </c>
      <c r="J23" s="729" t="s">
        <v>1385</v>
      </c>
    </row>
    <row r="24" spans="1:10" s="729" customFormat="1" ht="16.5" customHeight="1">
      <c r="A24" s="729">
        <v>22</v>
      </c>
      <c r="B24" s="729" t="s">
        <v>1385</v>
      </c>
      <c r="C24" s="732">
        <v>0</v>
      </c>
      <c r="D24" s="729" t="s">
        <v>1475</v>
      </c>
      <c r="E24" s="729">
        <v>0</v>
      </c>
      <c r="F24" s="729" t="s">
        <v>1385</v>
      </c>
      <c r="G24" s="729" t="s">
        <v>1385</v>
      </c>
      <c r="H24" s="729" t="s">
        <v>1385</v>
      </c>
      <c r="I24" s="729" t="s">
        <v>1385</v>
      </c>
      <c r="J24" s="729" t="s">
        <v>1385</v>
      </c>
    </row>
    <row r="25" spans="1:10" s="729" customFormat="1" ht="16.5" customHeight="1">
      <c r="A25" s="729">
        <v>23</v>
      </c>
      <c r="B25" s="729" t="s">
        <v>1385</v>
      </c>
      <c r="C25" s="732" t="s">
        <v>1476</v>
      </c>
      <c r="D25" s="729" t="s">
        <v>1477</v>
      </c>
      <c r="E25" s="729">
        <v>4</v>
      </c>
      <c r="F25" s="729" t="s">
        <v>1385</v>
      </c>
      <c r="G25" s="729" t="s">
        <v>1385</v>
      </c>
      <c r="H25" s="729" t="s">
        <v>1385</v>
      </c>
      <c r="I25" s="729" t="s">
        <v>1385</v>
      </c>
      <c r="J25" s="729" t="s">
        <v>1385</v>
      </c>
    </row>
    <row r="26" spans="1:10" s="729" customFormat="1" ht="16.5" customHeight="1">
      <c r="A26" s="729">
        <v>24</v>
      </c>
      <c r="B26" s="729" t="s">
        <v>1385</v>
      </c>
      <c r="C26" s="732">
        <v>0</v>
      </c>
      <c r="D26" s="729" t="s">
        <v>1478</v>
      </c>
      <c r="E26" s="729">
        <v>0</v>
      </c>
      <c r="F26" s="729" t="s">
        <v>1385</v>
      </c>
      <c r="G26" s="729" t="s">
        <v>1385</v>
      </c>
      <c r="H26" s="729" t="s">
        <v>1385</v>
      </c>
      <c r="I26" s="729" t="s">
        <v>1385</v>
      </c>
      <c r="J26" s="729" t="s">
        <v>1385</v>
      </c>
    </row>
    <row r="27" spans="1:10" s="729" customFormat="1" ht="16.5" customHeight="1">
      <c r="A27" s="729">
        <v>25</v>
      </c>
      <c r="B27" s="729" t="s">
        <v>1385</v>
      </c>
      <c r="C27" s="732" t="s">
        <v>1479</v>
      </c>
      <c r="D27" s="729" t="s">
        <v>1478</v>
      </c>
      <c r="E27" s="729">
        <v>14</v>
      </c>
      <c r="F27" s="729" t="s">
        <v>1385</v>
      </c>
      <c r="G27" s="729" t="s">
        <v>1385</v>
      </c>
      <c r="H27" s="729" t="s">
        <v>1385</v>
      </c>
      <c r="I27" s="729" t="s">
        <v>1385</v>
      </c>
      <c r="J27" s="729" t="s">
        <v>1385</v>
      </c>
    </row>
    <row r="28" spans="1:10" s="729" customFormat="1" ht="16.5" customHeight="1">
      <c r="A28" s="729">
        <v>26</v>
      </c>
      <c r="B28" s="729" t="s">
        <v>1385</v>
      </c>
      <c r="C28" s="732" t="s">
        <v>1480</v>
      </c>
      <c r="D28" s="729" t="s">
        <v>1478</v>
      </c>
      <c r="E28" s="729">
        <v>36</v>
      </c>
      <c r="F28" s="729" t="s">
        <v>1385</v>
      </c>
      <c r="G28" s="729" t="s">
        <v>1385</v>
      </c>
      <c r="H28" s="729" t="s">
        <v>1385</v>
      </c>
      <c r="I28" s="729" t="s">
        <v>1385</v>
      </c>
      <c r="J28" s="729" t="s">
        <v>1385</v>
      </c>
    </row>
    <row r="29" spans="1:10" s="729" customFormat="1" ht="16.5" customHeight="1">
      <c r="A29" s="729">
        <v>27</v>
      </c>
      <c r="B29" s="729" t="s">
        <v>1385</v>
      </c>
      <c r="C29" s="732" t="s">
        <v>1469</v>
      </c>
      <c r="D29" s="729" t="s">
        <v>1478</v>
      </c>
      <c r="E29" s="729">
        <v>58</v>
      </c>
      <c r="F29" s="729" t="s">
        <v>1385</v>
      </c>
      <c r="G29" s="729" t="s">
        <v>1385</v>
      </c>
      <c r="H29" s="729" t="s">
        <v>1385</v>
      </c>
      <c r="I29" s="729" t="s">
        <v>1385</v>
      </c>
      <c r="J29" s="729" t="s">
        <v>1385</v>
      </c>
    </row>
    <row r="30" spans="1:10" s="729" customFormat="1" ht="16.5" customHeight="1">
      <c r="A30" s="729">
        <v>28</v>
      </c>
      <c r="B30" s="729" t="s">
        <v>1385</v>
      </c>
      <c r="C30" s="732">
        <v>0</v>
      </c>
      <c r="D30" s="729" t="s">
        <v>1481</v>
      </c>
      <c r="E30" s="729">
        <v>0</v>
      </c>
      <c r="F30" s="729" t="s">
        <v>1385</v>
      </c>
      <c r="G30" s="729" t="s">
        <v>1385</v>
      </c>
      <c r="H30" s="729" t="s">
        <v>1385</v>
      </c>
      <c r="I30" s="729" t="s">
        <v>1385</v>
      </c>
      <c r="J30" s="729" t="s">
        <v>1385</v>
      </c>
    </row>
    <row r="31" spans="1:10" s="729" customFormat="1" ht="16.5" customHeight="1">
      <c r="A31" s="729">
        <v>29</v>
      </c>
      <c r="B31" s="729" t="s">
        <v>1385</v>
      </c>
      <c r="C31" s="732" t="s">
        <v>1482</v>
      </c>
      <c r="D31" s="729" t="s">
        <v>1483</v>
      </c>
      <c r="E31" s="729">
        <v>28</v>
      </c>
      <c r="F31" s="729" t="s">
        <v>1385</v>
      </c>
      <c r="G31" s="729" t="s">
        <v>1385</v>
      </c>
      <c r="H31" s="729" t="s">
        <v>1385</v>
      </c>
      <c r="I31" s="729" t="s">
        <v>1385</v>
      </c>
      <c r="J31" s="729" t="s">
        <v>1385</v>
      </c>
    </row>
    <row r="32" spans="1:10" s="729" customFormat="1" ht="16.5" customHeight="1">
      <c r="A32" s="729">
        <v>30</v>
      </c>
      <c r="B32" s="729" t="s">
        <v>1385</v>
      </c>
      <c r="C32" s="732" t="s">
        <v>233</v>
      </c>
      <c r="D32" s="729" t="s">
        <v>1484</v>
      </c>
      <c r="E32" s="729">
        <v>56</v>
      </c>
      <c r="F32" s="729" t="s">
        <v>1385</v>
      </c>
      <c r="G32" s="729" t="s">
        <v>1385</v>
      </c>
      <c r="H32" s="729" t="s">
        <v>1385</v>
      </c>
      <c r="I32" s="729" t="s">
        <v>1385</v>
      </c>
      <c r="J32" s="729" t="s">
        <v>1385</v>
      </c>
    </row>
    <row r="33" spans="1:10" s="729" customFormat="1" ht="16.5" customHeight="1">
      <c r="A33" s="729">
        <v>31</v>
      </c>
      <c r="B33" s="729" t="s">
        <v>1385</v>
      </c>
      <c r="C33" s="732" t="s">
        <v>1485</v>
      </c>
      <c r="D33" s="729" t="s">
        <v>1486</v>
      </c>
      <c r="E33" s="729">
        <v>42</v>
      </c>
      <c r="F33" s="729" t="s">
        <v>1385</v>
      </c>
      <c r="G33" s="729" t="s">
        <v>1385</v>
      </c>
      <c r="H33" s="729" t="s">
        <v>1385</v>
      </c>
      <c r="I33" s="729" t="s">
        <v>1385</v>
      </c>
      <c r="J33" s="729" t="s">
        <v>1385</v>
      </c>
    </row>
    <row r="34" spans="1:10" s="729" customFormat="1" ht="16.5" customHeight="1">
      <c r="A34" s="729">
        <v>32</v>
      </c>
      <c r="B34" s="729" t="s">
        <v>1385</v>
      </c>
      <c r="C34" s="732" t="s">
        <v>1487</v>
      </c>
      <c r="D34" s="729" t="s">
        <v>1486</v>
      </c>
      <c r="E34" s="729">
        <v>9</v>
      </c>
      <c r="F34" s="729" t="s">
        <v>1385</v>
      </c>
      <c r="G34" s="729" t="s">
        <v>1385</v>
      </c>
      <c r="H34" s="729" t="s">
        <v>1385</v>
      </c>
      <c r="I34" s="729" t="s">
        <v>1385</v>
      </c>
      <c r="J34" s="729" t="s">
        <v>1385</v>
      </c>
    </row>
    <row r="35" spans="1:10" s="729" customFormat="1" ht="16.5" customHeight="1">
      <c r="A35" s="729">
        <v>34</v>
      </c>
      <c r="B35" s="729" t="s">
        <v>1385</v>
      </c>
      <c r="C35" s="732" t="s">
        <v>1488</v>
      </c>
      <c r="D35" s="729" t="s">
        <v>1489</v>
      </c>
      <c r="E35" s="729">
        <v>36</v>
      </c>
      <c r="F35" s="729" t="s">
        <v>1385</v>
      </c>
      <c r="G35" s="729" t="s">
        <v>1385</v>
      </c>
      <c r="H35" s="729" t="s">
        <v>1385</v>
      </c>
      <c r="I35" s="729" t="s">
        <v>1385</v>
      </c>
      <c r="J35" s="729" t="s">
        <v>1385</v>
      </c>
    </row>
    <row r="36" spans="1:10" s="729" customFormat="1" ht="16.5" customHeight="1">
      <c r="A36" s="729">
        <v>35</v>
      </c>
      <c r="B36" s="729" t="s">
        <v>1385</v>
      </c>
      <c r="C36" s="732" t="s">
        <v>317</v>
      </c>
      <c r="D36" s="729" t="s">
        <v>1490</v>
      </c>
      <c r="E36" s="729">
        <v>0</v>
      </c>
      <c r="F36" s="729" t="s">
        <v>1385</v>
      </c>
      <c r="G36" s="729" t="s">
        <v>1385</v>
      </c>
      <c r="H36" s="729" t="s">
        <v>1385</v>
      </c>
      <c r="I36" s="729" t="s">
        <v>1385</v>
      </c>
      <c r="J36" s="729" t="s">
        <v>1385</v>
      </c>
    </row>
    <row r="37" spans="1:10" s="729" customFormat="1" ht="16.5" customHeight="1">
      <c r="A37" s="729">
        <v>36</v>
      </c>
      <c r="B37" s="729" t="s">
        <v>1385</v>
      </c>
      <c r="C37" s="732">
        <v>0</v>
      </c>
      <c r="D37" s="729" t="s">
        <v>1491</v>
      </c>
      <c r="E37" s="729">
        <v>0</v>
      </c>
      <c r="F37" s="729" t="s">
        <v>1385</v>
      </c>
      <c r="G37" s="729" t="s">
        <v>1385</v>
      </c>
      <c r="H37" s="729" t="s">
        <v>1385</v>
      </c>
      <c r="I37" s="729" t="s">
        <v>1385</v>
      </c>
      <c r="J37" s="729" t="s">
        <v>1385</v>
      </c>
    </row>
    <row r="38" spans="1:10" s="729" customFormat="1" ht="16.5" customHeight="1">
      <c r="A38" s="729">
        <v>37</v>
      </c>
      <c r="B38" s="729" t="s">
        <v>1385</v>
      </c>
      <c r="C38" s="732" t="s">
        <v>1492</v>
      </c>
      <c r="D38" s="729" t="s">
        <v>1386</v>
      </c>
      <c r="E38" s="729">
        <v>16</v>
      </c>
      <c r="F38" s="729" t="s">
        <v>1385</v>
      </c>
      <c r="G38" s="729" t="s">
        <v>1385</v>
      </c>
      <c r="H38" s="729" t="s">
        <v>1385</v>
      </c>
      <c r="I38" s="729" t="s">
        <v>1385</v>
      </c>
      <c r="J38" s="729" t="s">
        <v>1385</v>
      </c>
    </row>
    <row r="39" spans="1:10" s="729" customFormat="1" ht="16.5" customHeight="1">
      <c r="A39" s="729">
        <v>38</v>
      </c>
      <c r="B39" s="729" t="s">
        <v>1385</v>
      </c>
      <c r="C39" s="732" t="s">
        <v>1493</v>
      </c>
      <c r="D39" s="729" t="s">
        <v>1386</v>
      </c>
      <c r="E39" s="729">
        <v>30</v>
      </c>
      <c r="F39" s="729" t="s">
        <v>1385</v>
      </c>
      <c r="G39" s="729" t="s">
        <v>1385</v>
      </c>
      <c r="H39" s="729" t="s">
        <v>1385</v>
      </c>
      <c r="I39" s="729" t="s">
        <v>1385</v>
      </c>
      <c r="J39" s="729" t="s">
        <v>1385</v>
      </c>
    </row>
    <row r="40" spans="1:10" s="729" customFormat="1" ht="16.5" customHeight="1">
      <c r="A40" s="729">
        <v>39</v>
      </c>
      <c r="B40" s="729" t="s">
        <v>1385</v>
      </c>
      <c r="C40" s="732">
        <v>0</v>
      </c>
      <c r="D40" s="729" t="s">
        <v>227</v>
      </c>
      <c r="E40" s="729">
        <v>0</v>
      </c>
      <c r="F40" s="729" t="s">
        <v>1385</v>
      </c>
      <c r="G40" s="729" t="s">
        <v>1385</v>
      </c>
      <c r="H40" s="729" t="s">
        <v>1385</v>
      </c>
      <c r="I40" s="729" t="s">
        <v>1385</v>
      </c>
      <c r="J40" s="729" t="s">
        <v>1385</v>
      </c>
    </row>
    <row r="41" spans="1:10" s="729" customFormat="1" ht="16.5" customHeight="1">
      <c r="A41" s="729">
        <v>40</v>
      </c>
      <c r="B41" s="729" t="s">
        <v>1385</v>
      </c>
      <c r="C41" s="732" t="s">
        <v>1494</v>
      </c>
      <c r="D41" s="729" t="s">
        <v>1495</v>
      </c>
      <c r="E41" s="729">
        <v>54</v>
      </c>
      <c r="F41" s="729" t="s">
        <v>1385</v>
      </c>
      <c r="G41" s="729" t="s">
        <v>1385</v>
      </c>
      <c r="H41" s="729" t="s">
        <v>1385</v>
      </c>
      <c r="I41" s="729" t="s">
        <v>1385</v>
      </c>
      <c r="J41" s="729" t="s">
        <v>1385</v>
      </c>
    </row>
    <row r="42" spans="1:10" s="729" customFormat="1" ht="16.5" customHeight="1">
      <c r="A42" s="729">
        <v>41</v>
      </c>
      <c r="B42" s="729" t="s">
        <v>1385</v>
      </c>
      <c r="C42" s="732" t="s">
        <v>1496</v>
      </c>
      <c r="D42" s="729" t="s">
        <v>1495</v>
      </c>
      <c r="E42" s="729">
        <v>24</v>
      </c>
      <c r="F42" s="729" t="s">
        <v>1385</v>
      </c>
      <c r="G42" s="729" t="s">
        <v>1385</v>
      </c>
      <c r="H42" s="729" t="s">
        <v>1385</v>
      </c>
      <c r="I42" s="729" t="s">
        <v>1385</v>
      </c>
      <c r="J42" s="729" t="s">
        <v>1385</v>
      </c>
    </row>
    <row r="43" spans="1:10" s="729" customFormat="1" ht="16.5" customHeight="1">
      <c r="A43" s="729">
        <v>42</v>
      </c>
      <c r="B43" s="729" t="s">
        <v>1385</v>
      </c>
      <c r="C43" s="732" t="s">
        <v>1497</v>
      </c>
      <c r="D43" s="729" t="s">
        <v>1402</v>
      </c>
      <c r="E43" s="729">
        <v>24</v>
      </c>
      <c r="F43" s="729" t="s">
        <v>1385</v>
      </c>
      <c r="G43" s="729" t="s">
        <v>1385</v>
      </c>
      <c r="H43" s="729" t="s">
        <v>1385</v>
      </c>
      <c r="I43" s="729" t="s">
        <v>1385</v>
      </c>
      <c r="J43" s="729" t="s">
        <v>1385</v>
      </c>
    </row>
    <row r="44" spans="1:10" s="729" customFormat="1" ht="16.5" customHeight="1">
      <c r="A44" s="729">
        <v>43</v>
      </c>
      <c r="B44" s="729" t="s">
        <v>1385</v>
      </c>
      <c r="C44" s="732" t="s">
        <v>1398</v>
      </c>
      <c r="D44" s="729" t="s">
        <v>1402</v>
      </c>
      <c r="E44" s="729">
        <v>36</v>
      </c>
      <c r="F44" s="729" t="s">
        <v>1385</v>
      </c>
      <c r="G44" s="729" t="s">
        <v>1385</v>
      </c>
      <c r="H44" s="729" t="s">
        <v>1385</v>
      </c>
      <c r="I44" s="729" t="s">
        <v>1385</v>
      </c>
      <c r="J44" s="729" t="s">
        <v>1385</v>
      </c>
    </row>
    <row r="45" spans="1:10" s="729" customFormat="1" ht="16.5" customHeight="1">
      <c r="A45" s="729">
        <v>44</v>
      </c>
      <c r="B45" s="729" t="s">
        <v>1385</v>
      </c>
      <c r="C45" s="732" t="s">
        <v>1498</v>
      </c>
      <c r="D45" s="729" t="s">
        <v>1402</v>
      </c>
      <c r="E45" s="729">
        <v>2</v>
      </c>
      <c r="F45" s="729" t="s">
        <v>1385</v>
      </c>
      <c r="G45" s="729" t="s">
        <v>1385</v>
      </c>
      <c r="H45" s="729" t="s">
        <v>1385</v>
      </c>
      <c r="I45" s="729" t="s">
        <v>1385</v>
      </c>
      <c r="J45" s="729" t="s">
        <v>1385</v>
      </c>
    </row>
    <row r="46" spans="1:10" s="729" customFormat="1" ht="16.5" customHeight="1">
      <c r="A46" s="729">
        <v>45</v>
      </c>
      <c r="B46" s="729" t="s">
        <v>1385</v>
      </c>
      <c r="C46" s="732" t="s">
        <v>1499</v>
      </c>
      <c r="D46" s="729" t="s">
        <v>319</v>
      </c>
      <c r="E46" s="729">
        <v>11</v>
      </c>
      <c r="F46" s="729" t="s">
        <v>1385</v>
      </c>
      <c r="G46" s="729" t="s">
        <v>1385</v>
      </c>
      <c r="H46" s="729" t="s">
        <v>1385</v>
      </c>
      <c r="I46" s="729" t="s">
        <v>1385</v>
      </c>
      <c r="J46" s="729" t="s">
        <v>1385</v>
      </c>
    </row>
    <row r="47" spans="1:10" s="729" customFormat="1" ht="16.5" customHeight="1">
      <c r="A47" s="729">
        <v>46</v>
      </c>
      <c r="B47" s="729" t="s">
        <v>1385</v>
      </c>
      <c r="C47" s="732" t="s">
        <v>1500</v>
      </c>
      <c r="D47" s="729" t="s">
        <v>1501</v>
      </c>
      <c r="E47" s="729">
        <v>20</v>
      </c>
      <c r="F47" s="729" t="s">
        <v>1385</v>
      </c>
      <c r="G47" s="729" t="s">
        <v>1385</v>
      </c>
      <c r="H47" s="729" t="s">
        <v>1385</v>
      </c>
      <c r="I47" s="729" t="s">
        <v>1385</v>
      </c>
      <c r="J47" s="729" t="s">
        <v>1385</v>
      </c>
    </row>
    <row r="48" spans="1:10" s="729" customFormat="1" ht="16.5" customHeight="1">
      <c r="A48" s="729">
        <v>47</v>
      </c>
      <c r="B48" s="729" t="s">
        <v>1385</v>
      </c>
      <c r="C48" s="732">
        <v>0</v>
      </c>
      <c r="D48" s="729" t="s">
        <v>1502</v>
      </c>
      <c r="E48" s="729">
        <v>0</v>
      </c>
      <c r="F48" s="729" t="s">
        <v>1385</v>
      </c>
      <c r="G48" s="729" t="s">
        <v>1385</v>
      </c>
      <c r="H48" s="729" t="s">
        <v>1385</v>
      </c>
      <c r="I48" s="729" t="s">
        <v>1385</v>
      </c>
      <c r="J48" s="729" t="s">
        <v>1385</v>
      </c>
    </row>
    <row r="49" spans="1:10" s="729" customFormat="1" ht="16.5" customHeight="1">
      <c r="A49" s="729">
        <v>48</v>
      </c>
      <c r="B49" s="729" t="s">
        <v>1385</v>
      </c>
      <c r="C49" s="732">
        <v>0</v>
      </c>
      <c r="D49" s="729" t="s">
        <v>1502</v>
      </c>
      <c r="E49" s="729">
        <v>0</v>
      </c>
      <c r="F49" s="729" t="s">
        <v>1385</v>
      </c>
      <c r="G49" s="729" t="s">
        <v>1385</v>
      </c>
      <c r="H49" s="729" t="s">
        <v>1385</v>
      </c>
      <c r="I49" s="729" t="s">
        <v>1385</v>
      </c>
      <c r="J49" s="729" t="s">
        <v>1385</v>
      </c>
    </row>
    <row r="50" spans="1:10" s="729" customFormat="1" ht="16.5" customHeight="1">
      <c r="A50" s="729">
        <v>49</v>
      </c>
      <c r="B50" s="729" t="s">
        <v>1385</v>
      </c>
      <c r="C50" s="732" t="s">
        <v>1503</v>
      </c>
      <c r="D50" s="729" t="s">
        <v>1402</v>
      </c>
      <c r="E50" s="729">
        <v>4</v>
      </c>
      <c r="F50" s="729" t="s">
        <v>1385</v>
      </c>
      <c r="G50" s="729" t="s">
        <v>1385</v>
      </c>
      <c r="H50" s="729" t="s">
        <v>1385</v>
      </c>
      <c r="I50" s="729" t="s">
        <v>1385</v>
      </c>
      <c r="J50" s="729" t="s">
        <v>1385</v>
      </c>
    </row>
    <row r="51" spans="1:10" s="729" customFormat="1" ht="16.5" customHeight="1">
      <c r="A51" s="729">
        <v>50</v>
      </c>
      <c r="B51" s="729" t="s">
        <v>1385</v>
      </c>
      <c r="C51" s="732" t="s">
        <v>1504</v>
      </c>
      <c r="D51" s="729" t="s">
        <v>1402</v>
      </c>
      <c r="E51" s="729">
        <v>48</v>
      </c>
      <c r="F51" s="729" t="s">
        <v>1385</v>
      </c>
      <c r="G51" s="729" t="s">
        <v>1385</v>
      </c>
      <c r="H51" s="729" t="s">
        <v>1385</v>
      </c>
      <c r="I51" s="729" t="s">
        <v>1385</v>
      </c>
      <c r="J51" s="729" t="s">
        <v>1385</v>
      </c>
    </row>
    <row r="52" spans="1:10" s="729" customFormat="1" ht="16.5" customHeight="1">
      <c r="A52" s="729">
        <v>51</v>
      </c>
      <c r="B52" s="729" t="s">
        <v>1385</v>
      </c>
      <c r="C52" s="732" t="s">
        <v>1505</v>
      </c>
      <c r="D52" s="729" t="s">
        <v>1402</v>
      </c>
      <c r="E52" s="729">
        <v>24</v>
      </c>
      <c r="F52" s="729" t="s">
        <v>1385</v>
      </c>
      <c r="G52" s="729" t="s">
        <v>1385</v>
      </c>
      <c r="H52" s="729" t="s">
        <v>1385</v>
      </c>
      <c r="I52" s="729" t="s">
        <v>1385</v>
      </c>
      <c r="J52" s="729" t="s">
        <v>1385</v>
      </c>
    </row>
    <row r="53" spans="1:10" s="729" customFormat="1" ht="16.5" customHeight="1">
      <c r="A53" s="729">
        <v>52</v>
      </c>
      <c r="B53" s="729" t="s">
        <v>1385</v>
      </c>
      <c r="C53" s="732" t="s">
        <v>1506</v>
      </c>
      <c r="D53" s="729" t="s">
        <v>1507</v>
      </c>
      <c r="E53" s="729">
        <v>36</v>
      </c>
      <c r="F53" s="729" t="s">
        <v>1385</v>
      </c>
      <c r="G53" s="729" t="s">
        <v>1385</v>
      </c>
      <c r="H53" s="729" t="s">
        <v>1385</v>
      </c>
      <c r="I53" s="729" t="s">
        <v>1385</v>
      </c>
      <c r="J53" s="729" t="s">
        <v>1385</v>
      </c>
    </row>
    <row r="54" spans="1:10" s="729" customFormat="1" ht="16.5" customHeight="1">
      <c r="A54" s="729">
        <v>53</v>
      </c>
      <c r="B54" s="729" t="s">
        <v>1385</v>
      </c>
      <c r="C54" s="732" t="s">
        <v>1508</v>
      </c>
      <c r="D54" s="729" t="s">
        <v>1507</v>
      </c>
      <c r="E54" s="729">
        <v>16</v>
      </c>
      <c r="F54" s="729" t="s">
        <v>1385</v>
      </c>
      <c r="G54" s="729" t="s">
        <v>1385</v>
      </c>
      <c r="H54" s="729" t="s">
        <v>1385</v>
      </c>
      <c r="I54" s="729" t="s">
        <v>1385</v>
      </c>
      <c r="J54" s="729" t="s">
        <v>1385</v>
      </c>
    </row>
    <row r="55" spans="1:10" s="729" customFormat="1" ht="16.5" customHeight="1">
      <c r="A55" s="729">
        <v>54</v>
      </c>
      <c r="B55" s="729" t="s">
        <v>1385</v>
      </c>
      <c r="C55" s="732" t="s">
        <v>1509</v>
      </c>
      <c r="D55" s="729" t="s">
        <v>1510</v>
      </c>
      <c r="E55" s="729">
        <v>36</v>
      </c>
      <c r="F55" s="729" t="s">
        <v>1385</v>
      </c>
      <c r="G55" s="729" t="s">
        <v>1385</v>
      </c>
      <c r="H55" s="729" t="s">
        <v>1385</v>
      </c>
      <c r="I55" s="729" t="s">
        <v>1385</v>
      </c>
      <c r="J55" s="729" t="s">
        <v>1385</v>
      </c>
    </row>
    <row r="56" spans="1:10" s="729" customFormat="1" ht="16.5" customHeight="1">
      <c r="A56" s="729">
        <v>55</v>
      </c>
      <c r="B56" s="729" t="s">
        <v>1385</v>
      </c>
      <c r="C56" s="732" t="s">
        <v>1511</v>
      </c>
      <c r="D56" s="729" t="s">
        <v>1510</v>
      </c>
      <c r="E56" s="729">
        <v>16</v>
      </c>
      <c r="F56" s="729" t="s">
        <v>1385</v>
      </c>
      <c r="G56" s="729" t="s">
        <v>1385</v>
      </c>
      <c r="H56" s="729" t="s">
        <v>1385</v>
      </c>
      <c r="I56" s="729" t="s">
        <v>1385</v>
      </c>
      <c r="J56" s="729" t="s">
        <v>1385</v>
      </c>
    </row>
    <row r="57" spans="1:10" s="729" customFormat="1" ht="16.5" customHeight="1">
      <c r="A57" s="729">
        <v>56</v>
      </c>
      <c r="B57" s="729" t="s">
        <v>1385</v>
      </c>
      <c r="C57" s="732">
        <v>0</v>
      </c>
      <c r="D57" s="729" t="s">
        <v>1512</v>
      </c>
      <c r="E57" s="729">
        <v>0</v>
      </c>
      <c r="F57" s="729" t="s">
        <v>1385</v>
      </c>
      <c r="G57" s="729" t="s">
        <v>1385</v>
      </c>
      <c r="H57" s="729" t="s">
        <v>1385</v>
      </c>
      <c r="I57" s="729" t="s">
        <v>1385</v>
      </c>
      <c r="J57" s="729" t="s">
        <v>1385</v>
      </c>
    </row>
    <row r="58" spans="1:10" s="729" customFormat="1" ht="16.5" customHeight="1">
      <c r="A58" s="729">
        <v>57</v>
      </c>
      <c r="B58" s="729" t="s">
        <v>1385</v>
      </c>
      <c r="C58" s="732">
        <v>0</v>
      </c>
      <c r="D58" s="729" t="s">
        <v>1512</v>
      </c>
      <c r="E58" s="729">
        <v>0</v>
      </c>
      <c r="F58" s="729" t="s">
        <v>1385</v>
      </c>
      <c r="G58" s="729" t="s">
        <v>1385</v>
      </c>
      <c r="H58" s="729" t="s">
        <v>1385</v>
      </c>
      <c r="I58" s="729" t="s">
        <v>1385</v>
      </c>
      <c r="J58" s="729" t="s">
        <v>1385</v>
      </c>
    </row>
    <row r="59" spans="1:10" s="729" customFormat="1" ht="16.5" customHeight="1">
      <c r="A59" s="729">
        <v>58</v>
      </c>
      <c r="B59" s="729" t="s">
        <v>1385</v>
      </c>
      <c r="C59" s="732" t="s">
        <v>1513</v>
      </c>
      <c r="D59" s="729" t="s">
        <v>1402</v>
      </c>
      <c r="E59" s="729">
        <v>11</v>
      </c>
      <c r="F59" s="729" t="s">
        <v>1385</v>
      </c>
      <c r="G59" s="729" t="s">
        <v>1385</v>
      </c>
      <c r="H59" s="729" t="s">
        <v>1385</v>
      </c>
      <c r="I59" s="729" t="s">
        <v>1385</v>
      </c>
      <c r="J59" s="729" t="s">
        <v>1385</v>
      </c>
    </row>
    <row r="60" spans="1:10" s="729" customFormat="1" ht="16.5" customHeight="1">
      <c r="A60" s="729">
        <v>59</v>
      </c>
      <c r="B60" s="729" t="s">
        <v>1385</v>
      </c>
      <c r="C60" s="732">
        <v>0</v>
      </c>
      <c r="D60" s="729" t="s">
        <v>1514</v>
      </c>
      <c r="E60" s="729">
        <v>0</v>
      </c>
      <c r="F60" s="729" t="s">
        <v>1385</v>
      </c>
      <c r="G60" s="729" t="s">
        <v>1385</v>
      </c>
      <c r="H60" s="729" t="s">
        <v>1385</v>
      </c>
      <c r="I60" s="729" t="s">
        <v>1385</v>
      </c>
      <c r="J60" s="729" t="s">
        <v>1385</v>
      </c>
    </row>
    <row r="61" spans="1:10" s="729" customFormat="1" ht="16.5" customHeight="1">
      <c r="A61" s="729">
        <v>60</v>
      </c>
      <c r="B61" s="729" t="s">
        <v>1385</v>
      </c>
      <c r="C61" s="732" t="s">
        <v>1515</v>
      </c>
      <c r="D61" s="729" t="s">
        <v>1516</v>
      </c>
      <c r="E61" s="729">
        <v>6</v>
      </c>
      <c r="F61" s="729" t="s">
        <v>1385</v>
      </c>
      <c r="G61" s="729" t="s">
        <v>1385</v>
      </c>
      <c r="H61" s="729" t="s">
        <v>1385</v>
      </c>
      <c r="I61" s="729" t="s">
        <v>1385</v>
      </c>
      <c r="J61" s="729" t="s">
        <v>1385</v>
      </c>
    </row>
    <row r="62" spans="1:10" s="729" customFormat="1" ht="16.5" customHeight="1">
      <c r="A62" s="729">
        <v>61</v>
      </c>
      <c r="B62" s="729" t="s">
        <v>1385</v>
      </c>
      <c r="C62" s="732" t="s">
        <v>322</v>
      </c>
      <c r="D62" s="729" t="s">
        <v>1516</v>
      </c>
      <c r="E62" s="729">
        <v>24</v>
      </c>
      <c r="F62" s="729" t="s">
        <v>1385</v>
      </c>
      <c r="G62" s="729" t="s">
        <v>1385</v>
      </c>
      <c r="H62" s="729" t="s">
        <v>1385</v>
      </c>
      <c r="I62" s="729" t="s">
        <v>1385</v>
      </c>
      <c r="J62" s="729" t="s">
        <v>1385</v>
      </c>
    </row>
    <row r="63" spans="1:10" s="729" customFormat="1" ht="16.5" customHeight="1">
      <c r="A63" s="729">
        <v>62</v>
      </c>
      <c r="B63" s="729" t="s">
        <v>1385</v>
      </c>
      <c r="C63" s="732" t="s">
        <v>1517</v>
      </c>
      <c r="D63" s="729" t="s">
        <v>1518</v>
      </c>
      <c r="E63" s="729">
        <v>36</v>
      </c>
      <c r="F63" s="729" t="s">
        <v>1385</v>
      </c>
      <c r="G63" s="729" t="s">
        <v>1385</v>
      </c>
      <c r="H63" s="729" t="s">
        <v>1385</v>
      </c>
      <c r="I63" s="729" t="s">
        <v>1385</v>
      </c>
      <c r="J63" s="729" t="s">
        <v>1385</v>
      </c>
    </row>
    <row r="64" spans="1:10" s="729" customFormat="1" ht="16.5" customHeight="1">
      <c r="A64" s="729">
        <v>63</v>
      </c>
      <c r="B64" s="729" t="s">
        <v>1385</v>
      </c>
      <c r="C64" s="732" t="s">
        <v>1519</v>
      </c>
      <c r="D64" s="729" t="s">
        <v>1512</v>
      </c>
      <c r="E64" s="729">
        <v>20</v>
      </c>
      <c r="F64" s="729" t="s">
        <v>1385</v>
      </c>
      <c r="G64" s="729" t="s">
        <v>1385</v>
      </c>
      <c r="H64" s="729" t="s">
        <v>1385</v>
      </c>
      <c r="I64" s="729" t="s">
        <v>1385</v>
      </c>
      <c r="J64" s="729" t="s">
        <v>1385</v>
      </c>
    </row>
    <row r="65" spans="1:10" s="729" customFormat="1" ht="16.5" customHeight="1">
      <c r="A65" s="729">
        <v>64</v>
      </c>
      <c r="B65" s="729" t="s">
        <v>1385</v>
      </c>
      <c r="C65" s="732">
        <v>1</v>
      </c>
      <c r="D65" s="729" t="s">
        <v>1520</v>
      </c>
      <c r="E65" s="729">
        <v>1</v>
      </c>
      <c r="F65" s="729" t="s">
        <v>1385</v>
      </c>
      <c r="G65" s="729" t="s">
        <v>1385</v>
      </c>
      <c r="H65" s="729" t="s">
        <v>1385</v>
      </c>
      <c r="I65" s="729" t="s">
        <v>1385</v>
      </c>
      <c r="J65" s="729" t="s">
        <v>1385</v>
      </c>
    </row>
    <row r="66" spans="1:10" s="729" customFormat="1" ht="16.5" customHeight="1">
      <c r="A66" s="729">
        <v>65</v>
      </c>
      <c r="B66" s="729" t="s">
        <v>1385</v>
      </c>
      <c r="C66" s="732">
        <v>0</v>
      </c>
      <c r="D66" s="729" t="s">
        <v>1521</v>
      </c>
      <c r="E66" s="729">
        <v>0</v>
      </c>
      <c r="F66" s="729" t="s">
        <v>1385</v>
      </c>
      <c r="G66" s="729" t="s">
        <v>1385</v>
      </c>
      <c r="H66" s="729" t="s">
        <v>1385</v>
      </c>
      <c r="I66" s="729" t="s">
        <v>1385</v>
      </c>
      <c r="J66" s="729" t="s">
        <v>1385</v>
      </c>
    </row>
    <row r="67" spans="1:10" s="729" customFormat="1" ht="16.5" customHeight="1">
      <c r="A67" s="729">
        <v>66</v>
      </c>
      <c r="B67" s="729" t="s">
        <v>1385</v>
      </c>
      <c r="C67" s="732" t="s">
        <v>1522</v>
      </c>
      <c r="D67" s="729" t="s">
        <v>1424</v>
      </c>
      <c r="E67" s="729">
        <v>24</v>
      </c>
      <c r="F67" s="729" t="s">
        <v>1385</v>
      </c>
      <c r="G67" s="729" t="s">
        <v>1385</v>
      </c>
      <c r="H67" s="729" t="s">
        <v>1385</v>
      </c>
      <c r="I67" s="729" t="s">
        <v>1385</v>
      </c>
      <c r="J67" s="729" t="s">
        <v>1385</v>
      </c>
    </row>
    <row r="68" spans="1:10" s="729" customFormat="1" ht="16.5" customHeight="1">
      <c r="A68" s="729">
        <v>67</v>
      </c>
      <c r="B68" s="729" t="s">
        <v>1385</v>
      </c>
      <c r="C68" s="732" t="s">
        <v>1398</v>
      </c>
      <c r="D68" s="729" t="s">
        <v>1454</v>
      </c>
      <c r="E68" s="729">
        <v>48</v>
      </c>
      <c r="F68" s="729" t="s">
        <v>1385</v>
      </c>
      <c r="G68" s="729" t="s">
        <v>1385</v>
      </c>
      <c r="H68" s="729" t="s">
        <v>1385</v>
      </c>
      <c r="I68" s="729" t="s">
        <v>1385</v>
      </c>
      <c r="J68" s="729" t="s">
        <v>1385</v>
      </c>
    </row>
    <row r="69" spans="1:10" s="729" customFormat="1" ht="16.5" customHeight="1">
      <c r="A69" s="729">
        <v>68</v>
      </c>
      <c r="B69" s="729" t="s">
        <v>1385</v>
      </c>
      <c r="C69" s="732" t="s">
        <v>1497</v>
      </c>
      <c r="D69" s="729" t="s">
        <v>1454</v>
      </c>
      <c r="E69" s="729">
        <v>36</v>
      </c>
      <c r="F69" s="729" t="s">
        <v>1385</v>
      </c>
      <c r="G69" s="729" t="s">
        <v>1385</v>
      </c>
      <c r="H69" s="729" t="s">
        <v>1385</v>
      </c>
      <c r="I69" s="729" t="s">
        <v>1385</v>
      </c>
      <c r="J69" s="729" t="s">
        <v>1385</v>
      </c>
    </row>
    <row r="70" spans="1:10" s="729" customFormat="1" ht="16.5" customHeight="1">
      <c r="A70" s="729">
        <v>69</v>
      </c>
      <c r="B70" s="729" t="s">
        <v>1385</v>
      </c>
      <c r="C70" s="732" t="s">
        <v>194</v>
      </c>
      <c r="D70" s="729" t="s">
        <v>1523</v>
      </c>
      <c r="E70" s="729">
        <v>24</v>
      </c>
      <c r="F70" s="729" t="s">
        <v>1385</v>
      </c>
      <c r="G70" s="729" t="s">
        <v>1385</v>
      </c>
      <c r="H70" s="729" t="s">
        <v>1385</v>
      </c>
      <c r="I70" s="729" t="s">
        <v>1385</v>
      </c>
      <c r="J70" s="729" t="s">
        <v>1385</v>
      </c>
    </row>
    <row r="71" spans="1:10" s="729" customFormat="1" ht="16.5" customHeight="1">
      <c r="C71" s="732"/>
    </row>
    <row r="72" spans="1:10" s="729" customFormat="1" ht="16.5" customHeight="1">
      <c r="A72" s="729">
        <v>1</v>
      </c>
      <c r="B72" s="733" t="s">
        <v>1447</v>
      </c>
      <c r="C72" s="732" t="s">
        <v>229</v>
      </c>
      <c r="D72" s="729" t="s">
        <v>354</v>
      </c>
      <c r="E72" s="729">
        <v>48</v>
      </c>
      <c r="F72" s="729">
        <v>70</v>
      </c>
      <c r="G72" s="729">
        <v>2</v>
      </c>
      <c r="H72" s="733" t="s">
        <v>186</v>
      </c>
      <c r="I72" s="729" t="s">
        <v>1383</v>
      </c>
      <c r="J72" s="729" t="s">
        <v>1384</v>
      </c>
    </row>
    <row r="73" spans="1:10" s="729" customFormat="1" ht="16.5" customHeight="1">
      <c r="A73" s="729">
        <v>2</v>
      </c>
      <c r="B73" s="729" t="s">
        <v>1385</v>
      </c>
      <c r="C73" s="732" t="s">
        <v>1500</v>
      </c>
      <c r="D73" s="729" t="s">
        <v>354</v>
      </c>
      <c r="E73" s="729">
        <v>7</v>
      </c>
      <c r="F73" s="729" t="s">
        <v>1385</v>
      </c>
      <c r="G73" s="729" t="s">
        <v>1385</v>
      </c>
      <c r="H73" s="729" t="s">
        <v>1385</v>
      </c>
      <c r="I73" s="729" t="s">
        <v>1385</v>
      </c>
      <c r="J73" s="729" t="s">
        <v>1385</v>
      </c>
    </row>
    <row r="74" spans="1:10" s="729" customFormat="1" ht="16.5" customHeight="1">
      <c r="A74" s="729">
        <v>3</v>
      </c>
      <c r="B74" s="729" t="s">
        <v>1385</v>
      </c>
      <c r="C74" s="732" t="s">
        <v>1524</v>
      </c>
      <c r="D74" s="729" t="s">
        <v>1525</v>
      </c>
      <c r="E74" s="729">
        <v>48</v>
      </c>
      <c r="F74" s="729" t="s">
        <v>1385</v>
      </c>
      <c r="G74" s="729" t="s">
        <v>1385</v>
      </c>
      <c r="H74" s="729" t="s">
        <v>1385</v>
      </c>
      <c r="I74" s="729" t="s">
        <v>1385</v>
      </c>
      <c r="J74" s="729" t="s">
        <v>1385</v>
      </c>
    </row>
    <row r="75" spans="1:10" s="729" customFormat="1" ht="16.5" customHeight="1">
      <c r="A75" s="729">
        <v>4</v>
      </c>
      <c r="B75" s="729" t="s">
        <v>1385</v>
      </c>
      <c r="C75" s="732" t="s">
        <v>1526</v>
      </c>
      <c r="D75" s="729" t="s">
        <v>1525</v>
      </c>
      <c r="E75" s="729">
        <v>36</v>
      </c>
      <c r="F75" s="729" t="s">
        <v>1385</v>
      </c>
      <c r="G75" s="729" t="s">
        <v>1385</v>
      </c>
      <c r="H75" s="729" t="s">
        <v>1385</v>
      </c>
      <c r="I75" s="729" t="s">
        <v>1385</v>
      </c>
      <c r="J75" s="729" t="s">
        <v>1385</v>
      </c>
    </row>
    <row r="76" spans="1:10" s="729" customFormat="1" ht="16.5" customHeight="1">
      <c r="A76" s="729">
        <v>5</v>
      </c>
      <c r="B76" s="729" t="s">
        <v>1385</v>
      </c>
      <c r="C76" s="732" t="s">
        <v>230</v>
      </c>
      <c r="D76" s="729" t="s">
        <v>1527</v>
      </c>
      <c r="F76" s="729" t="s">
        <v>1385</v>
      </c>
      <c r="G76" s="729" t="s">
        <v>1385</v>
      </c>
      <c r="H76" s="729" t="s">
        <v>1385</v>
      </c>
      <c r="I76" s="729" t="s">
        <v>1385</v>
      </c>
      <c r="J76" s="729" t="s">
        <v>1385</v>
      </c>
    </row>
    <row r="77" spans="1:10" s="729" customFormat="1" ht="16.5" customHeight="1">
      <c r="A77" s="729">
        <v>6</v>
      </c>
      <c r="B77" s="729" t="s">
        <v>1385</v>
      </c>
      <c r="C77" s="732" t="s">
        <v>1528</v>
      </c>
      <c r="D77" s="729" t="s">
        <v>1527</v>
      </c>
      <c r="F77" s="729" t="s">
        <v>1385</v>
      </c>
      <c r="G77" s="729" t="s">
        <v>1385</v>
      </c>
      <c r="H77" s="729" t="s">
        <v>1385</v>
      </c>
      <c r="I77" s="729" t="s">
        <v>1385</v>
      </c>
      <c r="J77" s="729" t="s">
        <v>1385</v>
      </c>
    </row>
    <row r="78" spans="1:10" s="729" customFormat="1" ht="16.5" customHeight="1">
      <c r="A78" s="729">
        <v>7</v>
      </c>
      <c r="B78" s="729" t="s">
        <v>1385</v>
      </c>
      <c r="C78" s="732">
        <v>0</v>
      </c>
      <c r="D78" s="729" t="s">
        <v>1529</v>
      </c>
      <c r="E78" s="729">
        <v>0</v>
      </c>
      <c r="F78" s="729" t="s">
        <v>1385</v>
      </c>
      <c r="G78" s="729" t="s">
        <v>1385</v>
      </c>
      <c r="H78" s="729" t="s">
        <v>1385</v>
      </c>
      <c r="I78" s="729" t="s">
        <v>1385</v>
      </c>
      <c r="J78" s="729" t="s">
        <v>1385</v>
      </c>
    </row>
    <row r="79" spans="1:10" s="729" customFormat="1" ht="16.5" customHeight="1">
      <c r="A79" s="729">
        <v>8</v>
      </c>
      <c r="B79" s="729" t="s">
        <v>1385</v>
      </c>
      <c r="C79" s="732">
        <v>0</v>
      </c>
      <c r="D79" s="729" t="s">
        <v>1492</v>
      </c>
      <c r="E79" s="729">
        <v>0</v>
      </c>
      <c r="F79" s="729" t="s">
        <v>1385</v>
      </c>
      <c r="G79" s="729" t="s">
        <v>1385</v>
      </c>
      <c r="H79" s="729" t="s">
        <v>1385</v>
      </c>
      <c r="I79" s="729" t="s">
        <v>1385</v>
      </c>
      <c r="J79" s="729" t="s">
        <v>1385</v>
      </c>
    </row>
    <row r="80" spans="1:10" s="729" customFormat="1" ht="16.5" customHeight="1">
      <c r="C80" s="732"/>
    </row>
    <row r="81" spans="1:10" s="729" customFormat="1" ht="16.5" customHeight="1">
      <c r="A81" s="729">
        <v>1</v>
      </c>
      <c r="B81" s="733" t="s">
        <v>1447</v>
      </c>
      <c r="C81" s="732" t="s">
        <v>1530</v>
      </c>
      <c r="D81" s="729" t="s">
        <v>1531</v>
      </c>
      <c r="E81" s="729">
        <v>36</v>
      </c>
      <c r="F81" s="729">
        <v>70</v>
      </c>
      <c r="G81" s="729">
        <v>3</v>
      </c>
      <c r="H81" s="733" t="s">
        <v>186</v>
      </c>
      <c r="I81" s="729" t="s">
        <v>1383</v>
      </c>
      <c r="J81" s="729" t="s">
        <v>1384</v>
      </c>
    </row>
    <row r="82" spans="1:10" s="729" customFormat="1" ht="16.5" customHeight="1">
      <c r="A82" s="729">
        <v>2</v>
      </c>
      <c r="B82" s="729" t="s">
        <v>1385</v>
      </c>
      <c r="C82" s="732" t="s">
        <v>1532</v>
      </c>
      <c r="D82" s="729" t="s">
        <v>1531</v>
      </c>
      <c r="E82" s="729">
        <v>24</v>
      </c>
      <c r="F82" s="729" t="s">
        <v>1385</v>
      </c>
      <c r="G82" s="729" t="s">
        <v>1385</v>
      </c>
      <c r="H82" s="729" t="s">
        <v>1385</v>
      </c>
      <c r="I82" s="729" t="s">
        <v>1385</v>
      </c>
      <c r="J82" s="729" t="s">
        <v>1385</v>
      </c>
    </row>
    <row r="83" spans="1:10" s="729" customFormat="1" ht="16.5" customHeight="1">
      <c r="A83" s="729">
        <v>3</v>
      </c>
      <c r="B83" s="729" t="s">
        <v>1385</v>
      </c>
      <c r="C83" s="732" t="s">
        <v>1533</v>
      </c>
      <c r="D83" s="729" t="s">
        <v>1531</v>
      </c>
      <c r="E83" s="729">
        <v>16</v>
      </c>
      <c r="F83" s="729" t="s">
        <v>1385</v>
      </c>
      <c r="G83" s="729" t="s">
        <v>1385</v>
      </c>
      <c r="H83" s="729" t="s">
        <v>1385</v>
      </c>
      <c r="I83" s="729" t="s">
        <v>1385</v>
      </c>
      <c r="J83" s="729" t="s">
        <v>1385</v>
      </c>
    </row>
    <row r="84" spans="1:10" s="729" customFormat="1" ht="16.5" customHeight="1">
      <c r="A84" s="729">
        <v>4</v>
      </c>
      <c r="B84" s="729" t="s">
        <v>1385</v>
      </c>
      <c r="C84" s="732">
        <v>0</v>
      </c>
      <c r="D84" s="729" t="s">
        <v>1534</v>
      </c>
      <c r="E84" s="729">
        <v>0</v>
      </c>
      <c r="F84" s="729" t="s">
        <v>1385</v>
      </c>
      <c r="G84" s="729" t="s">
        <v>1385</v>
      </c>
      <c r="H84" s="729" t="s">
        <v>1385</v>
      </c>
      <c r="I84" s="729" t="s">
        <v>1385</v>
      </c>
      <c r="J84" s="729" t="s">
        <v>1385</v>
      </c>
    </row>
    <row r="85" spans="1:10" s="729" customFormat="1" ht="16.5" customHeight="1">
      <c r="A85" s="729">
        <v>5</v>
      </c>
      <c r="B85" s="729" t="s">
        <v>1385</v>
      </c>
      <c r="C85" s="732" t="s">
        <v>1535</v>
      </c>
      <c r="D85" s="729" t="s">
        <v>232</v>
      </c>
      <c r="E85" s="729">
        <v>48</v>
      </c>
      <c r="F85" s="729" t="s">
        <v>1385</v>
      </c>
      <c r="G85" s="729" t="s">
        <v>1385</v>
      </c>
      <c r="H85" s="729" t="s">
        <v>1385</v>
      </c>
      <c r="I85" s="729" t="s">
        <v>1385</v>
      </c>
      <c r="J85" s="729" t="s">
        <v>1385</v>
      </c>
    </row>
    <row r="86" spans="1:10" s="729" customFormat="1" ht="16.5" customHeight="1">
      <c r="A86" s="729">
        <v>6</v>
      </c>
      <c r="B86" s="729" t="s">
        <v>1385</v>
      </c>
      <c r="C86" s="732" t="s">
        <v>1536</v>
      </c>
      <c r="D86" s="729" t="s">
        <v>232</v>
      </c>
      <c r="E86" s="729">
        <v>36</v>
      </c>
      <c r="F86" s="729" t="s">
        <v>1385</v>
      </c>
      <c r="G86" s="729" t="s">
        <v>1385</v>
      </c>
      <c r="H86" s="729" t="s">
        <v>1385</v>
      </c>
      <c r="I86" s="729" t="s">
        <v>1385</v>
      </c>
      <c r="J86" s="729" t="s">
        <v>1385</v>
      </c>
    </row>
    <row r="87" spans="1:10" s="729" customFormat="1" ht="16.5" customHeight="1">
      <c r="A87" s="729">
        <v>7</v>
      </c>
      <c r="B87" s="729" t="s">
        <v>1385</v>
      </c>
      <c r="C87" s="732">
        <v>0</v>
      </c>
      <c r="D87" s="733" t="s">
        <v>194</v>
      </c>
      <c r="E87" s="729">
        <v>0</v>
      </c>
      <c r="F87" s="729" t="s">
        <v>1385</v>
      </c>
      <c r="G87" s="729" t="s">
        <v>1385</v>
      </c>
      <c r="H87" s="729" t="s">
        <v>1385</v>
      </c>
      <c r="I87" s="729" t="s">
        <v>1385</v>
      </c>
      <c r="J87" s="729" t="s">
        <v>1385</v>
      </c>
    </row>
    <row r="88" spans="1:10" s="729" customFormat="1" ht="16.5" customHeight="1">
      <c r="A88" s="729">
        <v>8</v>
      </c>
      <c r="B88" s="729" t="s">
        <v>1385</v>
      </c>
      <c r="C88" s="732">
        <v>0</v>
      </c>
      <c r="D88" s="733" t="s">
        <v>194</v>
      </c>
      <c r="E88" s="729">
        <v>0</v>
      </c>
      <c r="F88" s="729" t="s">
        <v>1385</v>
      </c>
      <c r="G88" s="729" t="s">
        <v>1385</v>
      </c>
      <c r="H88" s="729" t="s">
        <v>1385</v>
      </c>
      <c r="I88" s="729" t="s">
        <v>1385</v>
      </c>
      <c r="J88" s="729" t="s">
        <v>1385</v>
      </c>
    </row>
    <row r="89" spans="1:10" s="729" customFormat="1" ht="16.5" customHeight="1">
      <c r="A89" s="729">
        <v>9</v>
      </c>
      <c r="B89" s="729" t="s">
        <v>1385</v>
      </c>
      <c r="C89" s="729" t="s">
        <v>1537</v>
      </c>
      <c r="D89" s="729" t="s">
        <v>232</v>
      </c>
      <c r="E89" s="729">
        <v>16</v>
      </c>
      <c r="F89" s="729" t="s">
        <v>1385</v>
      </c>
      <c r="G89" s="729" t="s">
        <v>1385</v>
      </c>
      <c r="H89" s="729" t="s">
        <v>1385</v>
      </c>
      <c r="I89" s="729" t="s">
        <v>1385</v>
      </c>
      <c r="J89" s="729" t="s">
        <v>1385</v>
      </c>
    </row>
    <row r="90" spans="1:10" s="729" customFormat="1" ht="16.5" customHeight="1">
      <c r="A90" s="729">
        <v>10</v>
      </c>
      <c r="B90" s="729" t="s">
        <v>1385</v>
      </c>
      <c r="C90" s="729" t="s">
        <v>1538</v>
      </c>
      <c r="D90" s="729" t="s">
        <v>232</v>
      </c>
      <c r="E90" s="729">
        <v>52</v>
      </c>
      <c r="F90" s="729" t="s">
        <v>1385</v>
      </c>
      <c r="G90" s="729" t="s">
        <v>1385</v>
      </c>
      <c r="H90" s="729" t="s">
        <v>1385</v>
      </c>
      <c r="I90" s="729" t="s">
        <v>1385</v>
      </c>
      <c r="J90" s="729" t="s">
        <v>1385</v>
      </c>
    </row>
    <row r="91" spans="1:10" s="729" customFormat="1" ht="16.5" customHeight="1">
      <c r="A91" s="729">
        <v>11</v>
      </c>
      <c r="B91" s="729" t="s">
        <v>1385</v>
      </c>
      <c r="C91" s="729">
        <v>0</v>
      </c>
      <c r="D91" s="729" t="s">
        <v>1539</v>
      </c>
      <c r="E91" s="729">
        <v>0</v>
      </c>
      <c r="F91" s="729" t="s">
        <v>1385</v>
      </c>
      <c r="G91" s="729" t="s">
        <v>1385</v>
      </c>
      <c r="H91" s="729" t="s">
        <v>1385</v>
      </c>
      <c r="I91" s="729" t="s">
        <v>1385</v>
      </c>
      <c r="J91" s="729" t="s">
        <v>1385</v>
      </c>
    </row>
    <row r="92" spans="1:10" s="729" customFormat="1" ht="16.5" customHeight="1">
      <c r="A92" s="729">
        <v>12</v>
      </c>
      <c r="B92" s="729" t="s">
        <v>1385</v>
      </c>
      <c r="C92" s="732" t="s">
        <v>1540</v>
      </c>
      <c r="D92" s="729" t="s">
        <v>316</v>
      </c>
      <c r="E92" s="729">
        <v>54</v>
      </c>
      <c r="F92" s="729" t="s">
        <v>1385</v>
      </c>
      <c r="G92" s="729" t="s">
        <v>1385</v>
      </c>
      <c r="H92" s="729" t="s">
        <v>1385</v>
      </c>
      <c r="I92" s="729" t="s">
        <v>1385</v>
      </c>
      <c r="J92" s="729" t="s">
        <v>1385</v>
      </c>
    </row>
  </sheetData>
  <mergeCells count="3">
    <mergeCell ref="A1:C1"/>
    <mergeCell ref="D1:H1"/>
    <mergeCell ref="I1:J1"/>
  </mergeCells>
  <printOptions horizontalCentered="1"/>
  <pageMargins left="0.25" right="0.25" top="0.5" bottom="0.5" header="0" footer="0.25"/>
  <pageSetup paperSize="9" scale="85" fitToHeight="0" orientation="portrait" r:id="rId1"/>
</worksheet>
</file>

<file path=xl/worksheets/sheet61.xml><?xml version="1.0" encoding="utf-8"?>
<worksheet xmlns="http://schemas.openxmlformats.org/spreadsheetml/2006/main" xmlns:r="http://schemas.openxmlformats.org/officeDocument/2006/relationships">
  <dimension ref="A1:R26"/>
  <sheetViews>
    <sheetView workbookViewId="0">
      <selection activeCell="C13" sqref="C13"/>
    </sheetView>
  </sheetViews>
  <sheetFormatPr defaultColWidth="9.140625" defaultRowHeight="23.25"/>
  <cols>
    <col min="1" max="1" width="6.140625" style="741" customWidth="1"/>
    <col min="2" max="2" width="5.28515625" style="741" customWidth="1"/>
    <col min="3" max="3" width="4.85546875" style="741" customWidth="1"/>
    <col min="4" max="4" width="17.140625" style="741" customWidth="1"/>
    <col min="5" max="5" width="20.140625" style="764" customWidth="1"/>
    <col min="6" max="6" width="22.28515625" style="741" customWidth="1"/>
    <col min="7" max="7" width="20.140625" style="741" customWidth="1"/>
    <col min="8" max="8" width="9.140625" style="741" customWidth="1"/>
    <col min="9" max="9" width="2.85546875" style="741" customWidth="1"/>
    <col min="10" max="16384" width="9.140625" style="741"/>
  </cols>
  <sheetData>
    <row r="1" spans="1:18" s="735" customFormat="1" ht="30" customHeight="1">
      <c r="A1" s="2926" t="s">
        <v>1541</v>
      </c>
      <c r="B1" s="2926"/>
      <c r="C1" s="2926"/>
      <c r="D1" s="2926"/>
      <c r="E1" s="2926"/>
      <c r="F1" s="2926"/>
      <c r="G1" s="2926"/>
      <c r="H1" s="2926"/>
      <c r="I1" s="2926"/>
    </row>
    <row r="2" spans="1:18" ht="25.5" customHeight="1">
      <c r="A2" s="736"/>
      <c r="B2" s="736"/>
      <c r="C2" s="736"/>
      <c r="D2" s="737" t="s">
        <v>1542</v>
      </c>
      <c r="E2" s="736"/>
      <c r="F2" s="736" t="s">
        <v>1543</v>
      </c>
      <c r="G2" s="738" t="s">
        <v>186</v>
      </c>
      <c r="H2" s="739" t="s">
        <v>1544</v>
      </c>
      <c r="I2" s="738"/>
      <c r="J2" s="738"/>
      <c r="K2" s="738"/>
      <c r="L2" s="738"/>
      <c r="M2" s="738"/>
      <c r="N2" s="738"/>
      <c r="O2" s="738"/>
      <c r="P2" s="738"/>
      <c r="Q2" s="740"/>
    </row>
    <row r="3" spans="1:18" ht="24" customHeight="1" thickBot="1">
      <c r="A3" s="742"/>
      <c r="B3" s="742"/>
      <c r="C3" s="742"/>
      <c r="D3" s="742" t="s">
        <v>1545</v>
      </c>
      <c r="E3" s="742"/>
      <c r="F3" s="736" t="s">
        <v>1546</v>
      </c>
      <c r="G3" s="736"/>
      <c r="H3" s="736" t="s">
        <v>1547</v>
      </c>
      <c r="I3" s="736"/>
      <c r="J3" s="738"/>
      <c r="K3" s="738"/>
      <c r="L3" s="738"/>
      <c r="M3" s="738"/>
      <c r="N3" s="736"/>
      <c r="O3" s="736"/>
      <c r="P3" s="736"/>
      <c r="Q3" s="736"/>
      <c r="R3" s="736"/>
    </row>
    <row r="4" spans="1:18" ht="87" customHeight="1" thickTop="1" thickBot="1">
      <c r="A4" s="743" t="s">
        <v>257</v>
      </c>
      <c r="B4" s="744" t="s">
        <v>258</v>
      </c>
      <c r="C4" s="745" t="s">
        <v>259</v>
      </c>
      <c r="D4" s="744" t="s">
        <v>260</v>
      </c>
      <c r="E4" s="744" t="s">
        <v>1548</v>
      </c>
      <c r="F4" s="744" t="s">
        <v>264</v>
      </c>
      <c r="G4" s="744" t="s">
        <v>265</v>
      </c>
      <c r="H4" s="746" t="s">
        <v>0</v>
      </c>
    </row>
    <row r="5" spans="1:18" ht="24.95" customHeight="1" thickTop="1">
      <c r="A5" s="747">
        <v>0</v>
      </c>
      <c r="B5" s="747">
        <v>2</v>
      </c>
      <c r="C5" s="747">
        <v>70</v>
      </c>
      <c r="D5" s="748"/>
      <c r="E5" s="748"/>
      <c r="F5" s="749" t="s">
        <v>1549</v>
      </c>
      <c r="G5" s="750" t="s">
        <v>1550</v>
      </c>
      <c r="H5" s="751">
        <v>1</v>
      </c>
    </row>
    <row r="6" spans="1:18" ht="24.95" customHeight="1">
      <c r="A6" s="747">
        <v>0</v>
      </c>
      <c r="B6" s="747">
        <v>2</v>
      </c>
      <c r="C6" s="747">
        <v>70</v>
      </c>
      <c r="D6" s="748" t="s">
        <v>1551</v>
      </c>
      <c r="E6" s="748" t="s">
        <v>1552</v>
      </c>
      <c r="F6" s="749" t="s">
        <v>1549</v>
      </c>
      <c r="G6" s="750" t="s">
        <v>395</v>
      </c>
      <c r="H6" s="752">
        <v>2</v>
      </c>
    </row>
    <row r="7" spans="1:18" ht="24.95" customHeight="1">
      <c r="A7" s="747">
        <v>0</v>
      </c>
      <c r="B7" s="747">
        <v>3</v>
      </c>
      <c r="C7" s="747">
        <v>70</v>
      </c>
      <c r="D7" s="748" t="s">
        <v>1553</v>
      </c>
      <c r="E7" s="748" t="s">
        <v>1554</v>
      </c>
      <c r="F7" s="749" t="s">
        <v>1549</v>
      </c>
      <c r="G7" s="750" t="s">
        <v>1555</v>
      </c>
      <c r="H7" s="752">
        <v>3</v>
      </c>
    </row>
    <row r="8" spans="1:18" ht="24.95" customHeight="1">
      <c r="A8" s="747">
        <v>0</v>
      </c>
      <c r="B8" s="747">
        <v>3</v>
      </c>
      <c r="C8" s="747">
        <v>70</v>
      </c>
      <c r="D8" s="748" t="s">
        <v>1556</v>
      </c>
      <c r="E8" s="753" t="s">
        <v>1554</v>
      </c>
      <c r="F8" s="749" t="s">
        <v>1549</v>
      </c>
      <c r="G8" s="750" t="s">
        <v>1557</v>
      </c>
      <c r="H8" s="752">
        <v>4</v>
      </c>
    </row>
    <row r="9" spans="1:18" ht="24.95" customHeight="1">
      <c r="A9" s="747">
        <v>0</v>
      </c>
      <c r="B9" s="747">
        <v>3</v>
      </c>
      <c r="C9" s="747">
        <v>72</v>
      </c>
      <c r="D9" s="748" t="s">
        <v>1558</v>
      </c>
      <c r="E9" s="748" t="s">
        <v>1559</v>
      </c>
      <c r="F9" s="749" t="s">
        <v>1549</v>
      </c>
      <c r="G9" s="754" t="s">
        <v>1560</v>
      </c>
      <c r="H9" s="751">
        <v>5</v>
      </c>
    </row>
    <row r="10" spans="1:18" ht="24.95" customHeight="1">
      <c r="A10" s="747">
        <v>0</v>
      </c>
      <c r="B10" s="747">
        <v>3</v>
      </c>
      <c r="C10" s="747">
        <v>72</v>
      </c>
      <c r="D10" s="748" t="s">
        <v>1561</v>
      </c>
      <c r="E10" s="748" t="s">
        <v>1562</v>
      </c>
      <c r="F10" s="749" t="s">
        <v>1549</v>
      </c>
      <c r="G10" s="750" t="s">
        <v>1563</v>
      </c>
      <c r="H10" s="752">
        <v>6</v>
      </c>
    </row>
    <row r="11" spans="1:18" ht="24.95" customHeight="1">
      <c r="A11" s="747">
        <v>0</v>
      </c>
      <c r="B11" s="747">
        <v>3</v>
      </c>
      <c r="C11" s="747">
        <v>73</v>
      </c>
      <c r="D11" s="748" t="s">
        <v>1564</v>
      </c>
      <c r="E11" s="748" t="s">
        <v>1565</v>
      </c>
      <c r="F11" s="755" t="s">
        <v>1566</v>
      </c>
      <c r="G11" s="750" t="s">
        <v>1567</v>
      </c>
      <c r="H11" s="752">
        <v>7</v>
      </c>
    </row>
    <row r="12" spans="1:18" ht="24.95" customHeight="1">
      <c r="A12" s="747">
        <v>0</v>
      </c>
      <c r="B12" s="747">
        <v>3</v>
      </c>
      <c r="C12" s="747">
        <v>73</v>
      </c>
      <c r="D12" s="748" t="s">
        <v>1568</v>
      </c>
      <c r="E12" s="748" t="s">
        <v>1569</v>
      </c>
      <c r="F12" s="755" t="s">
        <v>1566</v>
      </c>
      <c r="G12" s="750" t="s">
        <v>1570</v>
      </c>
      <c r="H12" s="752">
        <v>8</v>
      </c>
    </row>
    <row r="13" spans="1:18" ht="24.95" customHeight="1">
      <c r="A13" s="747"/>
      <c r="B13" s="747"/>
      <c r="C13" s="747"/>
      <c r="D13" s="748"/>
      <c r="E13" s="747"/>
      <c r="F13" s="755"/>
      <c r="G13" s="750"/>
      <c r="H13" s="751">
        <v>9</v>
      </c>
    </row>
    <row r="14" spans="1:18" ht="24.95" customHeight="1">
      <c r="A14" s="747"/>
      <c r="B14" s="756"/>
      <c r="C14" s="756"/>
      <c r="D14" s="748"/>
      <c r="E14" s="747"/>
      <c r="F14" s="755"/>
      <c r="G14" s="747"/>
      <c r="H14" s="752"/>
    </row>
    <row r="15" spans="1:18" ht="24.95" customHeight="1">
      <c r="A15" s="747"/>
      <c r="B15" s="747"/>
      <c r="C15" s="747"/>
      <c r="D15" s="748"/>
      <c r="E15" s="747"/>
      <c r="F15" s="747"/>
      <c r="G15" s="747"/>
      <c r="H15" s="752"/>
    </row>
    <row r="16" spans="1:18" ht="24.95" customHeight="1">
      <c r="A16" s="747"/>
      <c r="B16" s="756"/>
      <c r="C16" s="756"/>
      <c r="D16" s="748"/>
      <c r="E16" s="747"/>
      <c r="F16" s="747"/>
      <c r="G16" s="747"/>
      <c r="H16" s="752"/>
    </row>
    <row r="17" spans="1:9" ht="24.95" customHeight="1">
      <c r="A17" s="747"/>
      <c r="B17" s="756"/>
      <c r="C17" s="756"/>
      <c r="D17" s="748"/>
      <c r="E17" s="747"/>
      <c r="F17" s="747"/>
      <c r="G17" s="747"/>
      <c r="H17" s="751"/>
    </row>
    <row r="18" spans="1:9" ht="24.95" customHeight="1">
      <c r="A18" s="747"/>
      <c r="B18" s="747"/>
      <c r="C18" s="747"/>
      <c r="D18" s="748"/>
      <c r="E18" s="753"/>
      <c r="F18" s="755"/>
      <c r="G18" s="750"/>
      <c r="H18" s="752"/>
    </row>
    <row r="19" spans="1:9" ht="24.95" customHeight="1" thickBot="1">
      <c r="A19" s="2927" t="s">
        <v>1571</v>
      </c>
      <c r="B19" s="2928"/>
      <c r="C19" s="2928"/>
      <c r="D19" s="2928"/>
      <c r="E19" s="2928"/>
      <c r="F19" s="2928"/>
      <c r="G19" s="2928"/>
      <c r="H19" s="2929"/>
    </row>
    <row r="20" spans="1:9" ht="117.75" thickTop="1" thickBot="1">
      <c r="A20" s="743" t="s">
        <v>257</v>
      </c>
      <c r="B20" s="744" t="s">
        <v>258</v>
      </c>
      <c r="C20" s="745" t="s">
        <v>259</v>
      </c>
      <c r="D20" s="744" t="s">
        <v>260</v>
      </c>
      <c r="E20" s="744" t="s">
        <v>1548</v>
      </c>
      <c r="F20" s="744" t="s">
        <v>264</v>
      </c>
      <c r="G20" s="744" t="s">
        <v>265</v>
      </c>
      <c r="H20" s="746" t="s">
        <v>0</v>
      </c>
    </row>
    <row r="21" spans="1:9" ht="24.95" customHeight="1" thickTop="1">
      <c r="A21" s="747">
        <v>0</v>
      </c>
      <c r="B21" s="747">
        <v>2</v>
      </c>
      <c r="C21" s="747">
        <v>6</v>
      </c>
      <c r="D21" s="748"/>
      <c r="E21" s="748"/>
      <c r="F21" s="755" t="s">
        <v>1572</v>
      </c>
      <c r="G21" s="750" t="s">
        <v>1573</v>
      </c>
      <c r="H21" s="752">
        <v>1</v>
      </c>
    </row>
    <row r="22" spans="1:9" ht="24.95" customHeight="1">
      <c r="A22" s="757">
        <v>0</v>
      </c>
      <c r="B22" s="757">
        <v>2</v>
      </c>
      <c r="C22" s="757">
        <v>7</v>
      </c>
      <c r="D22" s="753"/>
      <c r="E22" s="753"/>
      <c r="F22" s="755" t="s">
        <v>1572</v>
      </c>
      <c r="G22" s="758" t="s">
        <v>1574</v>
      </c>
      <c r="H22" s="752">
        <v>2</v>
      </c>
    </row>
    <row r="23" spans="1:9" ht="24.95" customHeight="1">
      <c r="A23" s="756"/>
      <c r="B23" s="756"/>
      <c r="C23" s="756"/>
      <c r="D23" s="748"/>
      <c r="E23" s="747"/>
      <c r="F23" s="747"/>
      <c r="G23" s="747"/>
      <c r="H23" s="752"/>
    </row>
    <row r="24" spans="1:9" ht="24.95" customHeight="1">
      <c r="A24" s="755">
        <f>SUM(A5:A23)</f>
        <v>0</v>
      </c>
      <c r="B24" s="759"/>
      <c r="C24" s="759"/>
      <c r="D24" s="760"/>
      <c r="E24" s="759"/>
      <c r="F24" s="759"/>
      <c r="G24" s="755" t="s">
        <v>1575</v>
      </c>
      <c r="H24" s="761"/>
    </row>
    <row r="25" spans="1:9" ht="48" customHeight="1">
      <c r="B25" s="762"/>
      <c r="C25" s="762"/>
      <c r="D25" s="762"/>
      <c r="E25" s="762" t="s">
        <v>268</v>
      </c>
      <c r="F25" s="763"/>
      <c r="G25" s="763"/>
      <c r="H25" s="763" t="s">
        <v>269</v>
      </c>
      <c r="I25" s="763"/>
    </row>
    <row r="26" spans="1:9">
      <c r="A26" s="2930"/>
      <c r="B26" s="2930"/>
      <c r="C26" s="2930"/>
      <c r="D26" s="2930"/>
      <c r="E26" s="2930"/>
      <c r="F26" s="2930"/>
      <c r="G26" s="2930"/>
      <c r="H26" s="2930"/>
      <c r="I26" s="2930"/>
    </row>
  </sheetData>
  <mergeCells count="4">
    <mergeCell ref="A1:I1"/>
    <mergeCell ref="A19:H19"/>
    <mergeCell ref="A26:E26"/>
    <mergeCell ref="F26:I26"/>
  </mergeCells>
  <printOptions horizontalCentered="1"/>
  <pageMargins left="0.16" right="0.16" top="0.23" bottom="0.16" header="0.3" footer="0.3"/>
  <pageSetup paperSize="9" scale="90" orientation="portrait" r:id="rId1"/>
</worksheet>
</file>

<file path=xl/worksheets/sheet62.xml><?xml version="1.0" encoding="utf-8"?>
<worksheet xmlns="http://schemas.openxmlformats.org/spreadsheetml/2006/main" xmlns:r="http://schemas.openxmlformats.org/officeDocument/2006/relationships">
  <sheetPr>
    <pageSetUpPr fitToPage="1"/>
  </sheetPr>
  <dimension ref="A1:Z51"/>
  <sheetViews>
    <sheetView showGridLines="0" zoomScale="70" zoomScaleNormal="70" workbookViewId="0">
      <selection activeCell="I16" sqref="I16"/>
    </sheetView>
  </sheetViews>
  <sheetFormatPr defaultRowHeight="15"/>
  <cols>
    <col min="2" max="2" width="22" customWidth="1"/>
    <col min="3" max="3" width="15.85546875" customWidth="1"/>
    <col min="4" max="4" width="10.42578125" customWidth="1"/>
    <col min="5" max="5" width="13.140625" customWidth="1"/>
    <col min="7" max="7" width="9.140625" customWidth="1"/>
    <col min="8" max="8" width="17.7109375" customWidth="1"/>
    <col min="9" max="10" width="9.140625" customWidth="1"/>
    <col min="11" max="11" width="15.5703125" customWidth="1"/>
    <col min="12" max="12" width="11.5703125" customWidth="1"/>
    <col min="13" max="13" width="9.140625" customWidth="1"/>
    <col min="14" max="14" width="15.7109375" customWidth="1"/>
    <col min="15" max="16" width="10" customWidth="1"/>
    <col min="17" max="17" width="25.140625" customWidth="1"/>
    <col min="18" max="19" width="9.140625" customWidth="1"/>
    <col min="20" max="20" width="42.5703125" customWidth="1"/>
  </cols>
  <sheetData>
    <row r="1" spans="1:26" ht="27.75" customHeight="1">
      <c r="A1" s="84"/>
      <c r="B1" s="85"/>
      <c r="C1" s="85"/>
      <c r="D1" s="85"/>
      <c r="E1" s="85"/>
      <c r="F1" s="85"/>
      <c r="G1" s="85"/>
      <c r="H1" s="913" t="s">
        <v>22</v>
      </c>
      <c r="I1" s="913"/>
      <c r="J1" s="913"/>
      <c r="K1" s="913"/>
      <c r="L1" s="913"/>
      <c r="M1" s="913"/>
      <c r="N1" s="85"/>
      <c r="O1" s="85"/>
      <c r="P1" s="85"/>
      <c r="Q1" s="920" t="s">
        <v>1</v>
      </c>
      <c r="R1" s="920"/>
      <c r="S1" s="920"/>
      <c r="T1" s="921"/>
    </row>
    <row r="2" spans="1:26" ht="30.75" customHeight="1">
      <c r="A2" s="2269">
        <f>'UC MP Urdu'!C3</f>
        <v>45785</v>
      </c>
      <c r="B2" s="967"/>
      <c r="C2" s="967"/>
      <c r="D2" s="967"/>
      <c r="E2" s="1117" t="s">
        <v>2</v>
      </c>
      <c r="F2" s="1117"/>
      <c r="G2" s="1"/>
      <c r="H2" s="914"/>
      <c r="I2" s="914"/>
      <c r="J2" s="914"/>
      <c r="K2" s="914"/>
      <c r="L2" s="914"/>
      <c r="M2" s="914"/>
      <c r="N2" s="1"/>
      <c r="Q2" s="922"/>
      <c r="R2" s="922"/>
      <c r="S2" s="922"/>
      <c r="T2" s="923"/>
    </row>
    <row r="3" spans="1:26" ht="36.75" thickBot="1">
      <c r="A3" s="86"/>
      <c r="C3" s="6"/>
      <c r="D3" s="6"/>
      <c r="E3" s="6"/>
      <c r="F3" s="6"/>
      <c r="G3" s="6"/>
      <c r="H3" s="1"/>
      <c r="I3" s="1"/>
      <c r="J3" s="1"/>
      <c r="K3" s="1"/>
      <c r="L3" s="2"/>
      <c r="M3" s="2"/>
      <c r="N3" s="1"/>
      <c r="O3" s="1"/>
      <c r="P3" s="1"/>
      <c r="T3" s="87"/>
    </row>
    <row r="4" spans="1:26" ht="85.5" customHeight="1" thickBot="1">
      <c r="A4" s="2270" t="str">
        <f>'UC MP Urdu'!A5:D5</f>
        <v>یونین کونسل:ــــــــ56دورانہ لنگانہ Cـــ</v>
      </c>
      <c r="B4" s="1119"/>
      <c r="C4" s="1119"/>
      <c r="D4" s="1119"/>
      <c r="E4" s="1119" t="str">
        <f>'UC MP Urdu'!E5:J5</f>
        <v>تحصیل/تعلقہ/ٹاؤن:ــــــــملتان   رورل</v>
      </c>
      <c r="F4" s="1119"/>
      <c r="G4" s="1119"/>
      <c r="H4" s="1119"/>
      <c r="I4" s="1119"/>
      <c r="J4" s="1119"/>
      <c r="K4" s="1119" t="str">
        <f>'UC MP Urdu'!K5:N5</f>
        <v>ضلع / ایجنسی:ــــــــملتان</v>
      </c>
      <c r="L4" s="1119"/>
      <c r="M4" s="1119"/>
      <c r="N4" s="1120"/>
      <c r="O4" s="238" t="str">
        <f>'UC MP Urdu'!O5</f>
        <v>مہم کا نام : SNID 1 Sep to 4 Sep 2025</v>
      </c>
      <c r="P4" s="32"/>
      <c r="Q4" s="32"/>
      <c r="R4" s="32"/>
      <c r="S4" s="32"/>
      <c r="T4" s="154"/>
    </row>
    <row r="5" spans="1:26" s="5" customFormat="1" ht="70.5" customHeight="1">
      <c r="A5" s="2264" t="str">
        <f>'UC MP Urdu'!A6:D6</f>
        <v xml:space="preserve">    ویکسینیٹر کا نام:ــــسعید حسینـــ</v>
      </c>
      <c r="B5" s="1122"/>
      <c r="C5" s="1122"/>
      <c r="D5" s="1122"/>
      <c r="E5" s="1123" t="s">
        <v>188</v>
      </c>
      <c r="F5" s="1123"/>
      <c r="G5" s="1123"/>
      <c r="H5" s="1123"/>
      <c r="I5" s="1123"/>
      <c r="J5" s="1123"/>
      <c r="K5" s="1123"/>
      <c r="L5" s="1123"/>
      <c r="M5" s="1123"/>
      <c r="N5" s="1122" t="s">
        <v>187</v>
      </c>
      <c r="O5" s="1122"/>
      <c r="P5" s="1122"/>
      <c r="Q5" s="1122"/>
      <c r="R5" s="1122"/>
      <c r="S5" s="1122"/>
      <c r="T5" s="2265"/>
    </row>
    <row r="6" spans="1:26" ht="37.5" customHeight="1" thickBot="1">
      <c r="A6" s="2266" t="s">
        <v>119</v>
      </c>
      <c r="B6" s="1126"/>
      <c r="C6" s="1126"/>
      <c r="D6" s="1126"/>
      <c r="E6" s="1126"/>
      <c r="F6" s="1126"/>
      <c r="G6" s="1126"/>
      <c r="H6" s="1126"/>
      <c r="I6" s="1126"/>
      <c r="J6" s="1126"/>
      <c r="K6" s="1126"/>
      <c r="L6" s="1126"/>
      <c r="M6" s="1126"/>
      <c r="N6" s="1126"/>
      <c r="O6" s="1126"/>
      <c r="P6" s="1126"/>
      <c r="Q6" s="1126"/>
      <c r="R6" s="1126"/>
      <c r="S6" s="1126"/>
      <c r="T6" s="2267"/>
      <c r="V6">
        <v>342</v>
      </c>
      <c r="W6">
        <v>69</v>
      </c>
      <c r="X6">
        <v>6</v>
      </c>
      <c r="Y6">
        <v>223</v>
      </c>
      <c r="Z6">
        <v>58</v>
      </c>
    </row>
    <row r="7" spans="1:26" ht="30.6" customHeight="1">
      <c r="A7" s="1128"/>
      <c r="B7" s="1129"/>
      <c r="C7" s="1131"/>
      <c r="D7" s="1131"/>
      <c r="E7" s="903"/>
      <c r="F7" s="903"/>
      <c r="G7" s="903"/>
      <c r="H7" s="903"/>
      <c r="I7" s="903"/>
      <c r="J7" s="903"/>
      <c r="K7" s="903"/>
      <c r="L7" s="903"/>
      <c r="M7" s="903"/>
      <c r="N7" s="903"/>
      <c r="O7" s="903"/>
      <c r="P7" s="903"/>
      <c r="Q7" s="903"/>
      <c r="R7" s="903"/>
      <c r="S7" s="903"/>
      <c r="T7" s="929"/>
    </row>
    <row r="8" spans="1:26" ht="30.6" customHeight="1">
      <c r="A8" s="945"/>
      <c r="B8" s="1130"/>
      <c r="C8" s="1132"/>
      <c r="D8" s="1132"/>
      <c r="E8" s="901"/>
      <c r="F8" s="901"/>
      <c r="G8" s="901"/>
      <c r="H8" s="901"/>
      <c r="I8" s="901"/>
      <c r="J8" s="901"/>
      <c r="K8" s="901"/>
      <c r="L8" s="901"/>
      <c r="M8" s="1133"/>
      <c r="N8" s="901"/>
      <c r="O8" s="901"/>
      <c r="P8" s="901"/>
      <c r="Q8" s="901"/>
      <c r="R8" s="901"/>
      <c r="S8" s="901"/>
      <c r="T8" s="930"/>
    </row>
    <row r="9" spans="1:26" ht="45" customHeight="1">
      <c r="A9" s="149"/>
      <c r="B9" s="150"/>
      <c r="C9" s="152"/>
      <c r="D9" s="153"/>
      <c r="E9" s="152"/>
      <c r="F9" s="134"/>
      <c r="G9" s="2934"/>
      <c r="H9" s="893"/>
      <c r="I9" s="1134"/>
      <c r="J9" s="1134"/>
      <c r="K9" s="896"/>
      <c r="L9" s="896"/>
      <c r="M9" s="896"/>
      <c r="N9" s="78"/>
      <c r="O9" s="897"/>
      <c r="P9" s="897"/>
      <c r="Q9" s="78"/>
      <c r="R9" s="1134"/>
      <c r="S9" s="1134"/>
      <c r="T9" s="79"/>
    </row>
    <row r="10" spans="1:26" ht="63" customHeight="1" thickBot="1">
      <c r="A10" s="155"/>
      <c r="B10" s="148"/>
      <c r="C10" s="151"/>
      <c r="D10" s="136"/>
      <c r="E10" s="2931"/>
      <c r="F10" s="2931"/>
      <c r="G10" s="97"/>
      <c r="H10" s="81"/>
      <c r="I10" s="117"/>
      <c r="J10" s="900"/>
      <c r="K10" s="900"/>
      <c r="L10" s="117"/>
      <c r="M10" s="117"/>
      <c r="N10" s="83"/>
      <c r="O10" s="117"/>
      <c r="P10" s="117"/>
      <c r="Q10" s="81"/>
      <c r="R10" s="1135"/>
      <c r="S10" s="1135"/>
      <c r="T10" s="82"/>
    </row>
    <row r="11" spans="1:26" ht="15.6" customHeight="1" thickBot="1">
      <c r="A11" s="89"/>
      <c r="B11" s="28"/>
      <c r="C11" s="30"/>
      <c r="D11" s="6"/>
      <c r="E11" s="35"/>
      <c r="F11" s="35"/>
      <c r="H11" s="6"/>
      <c r="I11" s="6"/>
      <c r="J11" s="30"/>
      <c r="K11" s="30"/>
      <c r="L11" s="6"/>
      <c r="M11" s="6"/>
      <c r="O11" s="6"/>
      <c r="P11" s="6"/>
      <c r="Q11" s="6"/>
      <c r="R11" s="35"/>
      <c r="S11" s="35"/>
      <c r="T11" s="26"/>
    </row>
    <row r="12" spans="1:26" ht="72" customHeight="1" thickBot="1">
      <c r="A12" s="137"/>
      <c r="B12" s="2932"/>
      <c r="C12" s="2933"/>
      <c r="D12" s="138"/>
      <c r="E12" s="2932"/>
      <c r="F12" s="1876"/>
      <c r="G12" s="2933"/>
      <c r="H12" s="138"/>
      <c r="I12" s="2932"/>
      <c r="J12" s="1876"/>
      <c r="K12" s="2933"/>
      <c r="L12" s="139"/>
      <c r="M12" s="2932"/>
      <c r="N12" s="2933"/>
      <c r="O12" s="2935"/>
      <c r="P12" s="2936"/>
      <c r="Q12" s="140"/>
      <c r="R12" s="894"/>
      <c r="S12" s="895"/>
      <c r="T12" s="141"/>
    </row>
    <row r="13" spans="1:26" ht="15.6" customHeight="1" thickBot="1">
      <c r="A13" s="89"/>
      <c r="B13" s="28"/>
      <c r="C13" s="30"/>
      <c r="D13" s="6"/>
      <c r="E13" s="35"/>
      <c r="F13" s="35"/>
      <c r="H13" s="6"/>
      <c r="I13" s="6"/>
      <c r="J13" s="30"/>
      <c r="K13" s="30"/>
      <c r="L13" s="6"/>
      <c r="M13" s="6"/>
      <c r="O13" s="6"/>
      <c r="P13" s="6"/>
      <c r="Q13" s="6"/>
      <c r="R13" s="35"/>
      <c r="S13" s="35"/>
      <c r="T13" s="26"/>
    </row>
    <row r="14" spans="1:26" ht="27.95" customHeight="1" thickBot="1">
      <c r="A14" s="958"/>
      <c r="B14" s="958"/>
      <c r="C14" s="958"/>
      <c r="D14" s="958"/>
      <c r="E14" s="958"/>
      <c r="I14" s="6"/>
      <c r="J14" s="6"/>
      <c r="K14" s="959"/>
      <c r="L14" s="960"/>
      <c r="M14" s="960"/>
      <c r="N14" s="960"/>
      <c r="O14" s="961"/>
      <c r="P14" s="6"/>
      <c r="Q14" s="6"/>
      <c r="R14" s="959"/>
      <c r="S14" s="960"/>
      <c r="T14" s="961"/>
    </row>
    <row r="15" spans="1:26" ht="27.95" customHeight="1" thickBot="1">
      <c r="A15" s="958"/>
      <c r="B15" s="958"/>
      <c r="C15" s="958"/>
      <c r="D15" s="958"/>
      <c r="E15" s="958"/>
      <c r="I15" s="6"/>
      <c r="J15" s="6"/>
      <c r="K15" s="962"/>
      <c r="L15" s="963"/>
      <c r="M15" s="963"/>
      <c r="N15" s="963"/>
      <c r="O15" s="964"/>
      <c r="P15" s="6"/>
      <c r="Q15" s="6"/>
      <c r="R15" s="959"/>
      <c r="S15" s="960"/>
      <c r="T15" s="961"/>
    </row>
    <row r="16" spans="1:26" ht="68.45" customHeight="1" thickBot="1">
      <c r="A16" s="72"/>
      <c r="B16" s="948"/>
      <c r="C16" s="948"/>
      <c r="D16" s="948"/>
      <c r="E16" s="948"/>
      <c r="I16" s="6"/>
      <c r="J16" s="6"/>
      <c r="K16" s="71"/>
      <c r="L16" s="950"/>
      <c r="M16" s="950"/>
      <c r="N16" s="950"/>
      <c r="O16" s="950"/>
      <c r="P16" s="6"/>
      <c r="Q16" s="6"/>
      <c r="R16" s="1137"/>
      <c r="S16" s="1138"/>
      <c r="T16" s="7"/>
    </row>
    <row r="17" spans="1:20" ht="68.45" customHeight="1" thickBot="1">
      <c r="A17" s="73"/>
      <c r="B17" s="948"/>
      <c r="C17" s="948"/>
      <c r="D17" s="948"/>
      <c r="E17" s="948"/>
      <c r="F17" s="949"/>
      <c r="G17" s="949"/>
      <c r="H17" s="949"/>
      <c r="I17" s="6"/>
      <c r="J17" s="6"/>
      <c r="K17" s="71"/>
      <c r="L17" s="950"/>
      <c r="M17" s="950"/>
      <c r="N17" s="950"/>
      <c r="O17" s="950"/>
      <c r="P17" s="6"/>
      <c r="Q17" s="6"/>
      <c r="R17" s="1137"/>
      <c r="S17" s="1138"/>
      <c r="T17" s="7"/>
    </row>
    <row r="18" spans="1:20" ht="68.45" customHeight="1" thickBot="1">
      <c r="A18" s="951"/>
      <c r="B18" s="952"/>
      <c r="C18" s="952"/>
      <c r="D18" s="952"/>
      <c r="E18" s="953"/>
      <c r="F18" s="949"/>
      <c r="G18" s="949"/>
      <c r="H18" s="949"/>
      <c r="I18" s="6"/>
      <c r="J18" s="6"/>
      <c r="K18" s="71"/>
      <c r="L18" s="950"/>
      <c r="M18" s="950"/>
      <c r="N18" s="950"/>
      <c r="O18" s="950"/>
      <c r="P18" s="6"/>
      <c r="Q18" s="6"/>
      <c r="R18" s="1137"/>
      <c r="S18" s="1138"/>
      <c r="T18" s="7"/>
    </row>
    <row r="19" spans="1:20" ht="58.15" customHeight="1" thickBot="1">
      <c r="A19" s="73"/>
      <c r="B19" s="948"/>
      <c r="C19" s="948"/>
      <c r="D19" s="948"/>
      <c r="E19" s="948"/>
      <c r="F19" s="949"/>
      <c r="G19" s="949"/>
      <c r="H19" s="949"/>
      <c r="I19" s="6"/>
      <c r="J19" s="6"/>
      <c r="K19" s="71"/>
      <c r="L19" s="950"/>
      <c r="M19" s="950"/>
      <c r="N19" s="950"/>
      <c r="O19" s="950"/>
      <c r="P19" s="6"/>
      <c r="R19" s="1137"/>
      <c r="S19" s="1138"/>
      <c r="T19" s="7"/>
    </row>
    <row r="20" spans="1:20" ht="72.75" customHeight="1" thickBot="1">
      <c r="A20" s="73"/>
      <c r="B20" s="948"/>
      <c r="C20" s="948"/>
      <c r="D20" s="948"/>
      <c r="E20" s="948"/>
      <c r="F20" s="949"/>
      <c r="G20" s="949"/>
      <c r="H20" s="949"/>
      <c r="I20" s="6"/>
      <c r="J20" s="26"/>
      <c r="K20" s="71"/>
      <c r="L20" s="957"/>
      <c r="M20" s="957"/>
      <c r="N20" s="957"/>
      <c r="O20" s="957"/>
      <c r="P20" s="25"/>
      <c r="R20" s="1139"/>
      <c r="S20" s="1138"/>
      <c r="T20" s="268"/>
    </row>
    <row r="21" spans="1:20" ht="19.899999999999999" customHeight="1" thickBot="1">
      <c r="A21" s="156"/>
      <c r="B21" s="28"/>
      <c r="C21" s="1"/>
      <c r="D21" s="1"/>
      <c r="E21" s="1"/>
      <c r="F21" s="1"/>
      <c r="G21" s="1"/>
      <c r="H21" s="1"/>
      <c r="I21" s="1"/>
      <c r="J21" s="1"/>
      <c r="K21" s="1"/>
      <c r="L21" s="1"/>
      <c r="M21" s="1"/>
      <c r="N21" s="1"/>
      <c r="O21" s="1"/>
      <c r="P21" s="1"/>
      <c r="Q21" s="1140"/>
      <c r="R21" s="1141"/>
      <c r="S21" s="1141"/>
      <c r="T21" s="2262"/>
    </row>
    <row r="22" spans="1:20" ht="27" customHeight="1">
      <c r="A22" s="939"/>
      <c r="B22" s="940"/>
      <c r="C22" s="940"/>
      <c r="D22" s="940"/>
      <c r="E22" s="940"/>
      <c r="F22" s="940"/>
      <c r="G22" s="940"/>
      <c r="H22" s="940"/>
      <c r="I22" s="940"/>
      <c r="J22" s="940"/>
      <c r="K22" s="941"/>
      <c r="L22" s="942"/>
      <c r="M22" s="942"/>
      <c r="N22" s="942"/>
      <c r="O22" s="942"/>
      <c r="P22" s="942"/>
      <c r="Q22" s="942"/>
      <c r="R22" s="942"/>
      <c r="S22" s="942"/>
      <c r="T22" s="943"/>
    </row>
    <row r="23" spans="1:20" ht="59.25" customHeight="1">
      <c r="A23" s="265"/>
      <c r="B23" s="264"/>
      <c r="C23" s="264"/>
      <c r="D23" s="264"/>
      <c r="E23" s="264"/>
      <c r="F23" s="264"/>
      <c r="G23" s="264"/>
      <c r="H23" s="264"/>
      <c r="I23" s="264"/>
      <c r="J23" s="264"/>
      <c r="K23" s="954"/>
      <c r="L23" s="955"/>
      <c r="M23" s="955"/>
      <c r="N23" s="955"/>
      <c r="O23" s="955"/>
      <c r="P23" s="955"/>
      <c r="Q23" s="955"/>
      <c r="R23" s="955"/>
      <c r="S23" s="955"/>
      <c r="T23" s="956"/>
    </row>
    <row r="24" spans="1:20" ht="39" customHeight="1" thickBot="1">
      <c r="A24" s="266"/>
      <c r="B24" s="267"/>
      <c r="C24" s="267"/>
      <c r="D24" s="267"/>
      <c r="E24" s="267"/>
      <c r="F24" s="267"/>
      <c r="G24" s="267"/>
      <c r="H24" s="267"/>
      <c r="I24" s="267"/>
      <c r="J24" s="267"/>
      <c r="K24" s="936"/>
      <c r="L24" s="937"/>
      <c r="M24" s="937"/>
      <c r="N24" s="937"/>
      <c r="O24" s="937"/>
      <c r="P24" s="937"/>
      <c r="Q24" s="937"/>
      <c r="R24" s="937"/>
      <c r="S24" s="937"/>
      <c r="T24" s="938"/>
    </row>
    <row r="25" spans="1:20" ht="75.599999999999994" customHeight="1">
      <c r="A25" s="968"/>
      <c r="B25" s="969"/>
      <c r="C25" s="969"/>
      <c r="D25" s="969"/>
      <c r="E25" s="1"/>
      <c r="F25" s="967"/>
      <c r="G25" s="967"/>
      <c r="H25" s="967"/>
      <c r="I25" s="967"/>
      <c r="J25" s="967"/>
      <c r="K25" s="967"/>
      <c r="N25" s="967"/>
      <c r="O25" s="967"/>
      <c r="P25" s="967"/>
      <c r="Q25" s="967"/>
      <c r="R25" s="967"/>
      <c r="S25" s="4"/>
      <c r="T25" s="142"/>
    </row>
    <row r="26" spans="1:20">
      <c r="A26" s="86"/>
      <c r="T26" s="87"/>
    </row>
    <row r="27" spans="1:20" ht="48" customHeight="1">
      <c r="A27" s="965"/>
      <c r="B27" s="966"/>
      <c r="C27" s="966"/>
      <c r="D27" s="966"/>
      <c r="E27" s="1"/>
      <c r="F27" s="967"/>
      <c r="G27" s="967"/>
      <c r="H27" s="967"/>
      <c r="I27" s="967"/>
      <c r="J27" s="967"/>
      <c r="K27" s="967"/>
      <c r="N27" s="967"/>
      <c r="O27" s="967"/>
      <c r="P27" s="967"/>
      <c r="Q27" s="967"/>
      <c r="R27" s="967"/>
      <c r="T27" s="87"/>
    </row>
    <row r="28" spans="1:20" ht="15.75" thickBot="1">
      <c r="A28" s="143"/>
      <c r="B28" s="144"/>
      <c r="C28" s="144"/>
      <c r="D28" s="144"/>
      <c r="E28" s="144"/>
      <c r="F28" s="144"/>
      <c r="G28" s="144"/>
      <c r="H28" s="144"/>
      <c r="I28" s="144"/>
      <c r="J28" s="144"/>
      <c r="K28" s="144"/>
      <c r="L28" s="144"/>
      <c r="M28" s="144"/>
      <c r="N28" s="144"/>
      <c r="O28" s="144"/>
      <c r="P28" s="144"/>
      <c r="Q28" s="144"/>
      <c r="R28" s="144"/>
      <c r="S28" s="144"/>
      <c r="T28" s="145"/>
    </row>
    <row r="51" spans="7:7">
      <c r="G51" t="s">
        <v>62</v>
      </c>
    </row>
  </sheetData>
  <mergeCells count="75">
    <mergeCell ref="A27:D27"/>
    <mergeCell ref="F27:K27"/>
    <mergeCell ref="N27:R27"/>
    <mergeCell ref="O12:P12"/>
    <mergeCell ref="R12:S12"/>
    <mergeCell ref="L19:O19"/>
    <mergeCell ref="R19:S19"/>
    <mergeCell ref="B16:E16"/>
    <mergeCell ref="L16:O16"/>
    <mergeCell ref="R16:S16"/>
    <mergeCell ref="B17:E17"/>
    <mergeCell ref="F17:H17"/>
    <mergeCell ref="L17:O17"/>
    <mergeCell ref="R17:S17"/>
    <mergeCell ref="A18:E18"/>
    <mergeCell ref="F18:H18"/>
    <mergeCell ref="L18:O18"/>
    <mergeCell ref="R18:S18"/>
    <mergeCell ref="B19:E19"/>
    <mergeCell ref="F19:H19"/>
    <mergeCell ref="A25:D25"/>
    <mergeCell ref="F25:K25"/>
    <mergeCell ref="N25:R25"/>
    <mergeCell ref="B20:E20"/>
    <mergeCell ref="F20:H20"/>
    <mergeCell ref="L20:O20"/>
    <mergeCell ref="R20:S20"/>
    <mergeCell ref="Q21:T21"/>
    <mergeCell ref="A22:J22"/>
    <mergeCell ref="K22:T22"/>
    <mergeCell ref="K23:T23"/>
    <mergeCell ref="K24:T24"/>
    <mergeCell ref="R9:S9"/>
    <mergeCell ref="E10:F10"/>
    <mergeCell ref="J10:K10"/>
    <mergeCell ref="R10:S10"/>
    <mergeCell ref="A14:E15"/>
    <mergeCell ref="K14:O15"/>
    <mergeCell ref="R14:T15"/>
    <mergeCell ref="I9:J9"/>
    <mergeCell ref="K9:M9"/>
    <mergeCell ref="O9:P9"/>
    <mergeCell ref="B12:C12"/>
    <mergeCell ref="E12:G12"/>
    <mergeCell ref="I12:K12"/>
    <mergeCell ref="M12:N12"/>
    <mergeCell ref="G9:H9"/>
    <mergeCell ref="T7:T8"/>
    <mergeCell ref="C8:D8"/>
    <mergeCell ref="E8:G8"/>
    <mergeCell ref="M8:N8"/>
    <mergeCell ref="O8:P8"/>
    <mergeCell ref="K7:K8"/>
    <mergeCell ref="L7:L8"/>
    <mergeCell ref="M7:N7"/>
    <mergeCell ref="O7:P7"/>
    <mergeCell ref="Q7:Q8"/>
    <mergeCell ref="R7:S8"/>
    <mergeCell ref="I7:J8"/>
    <mergeCell ref="A7:A8"/>
    <mergeCell ref="B7:B8"/>
    <mergeCell ref="C7:D7"/>
    <mergeCell ref="E7:G7"/>
    <mergeCell ref="H7:H8"/>
    <mergeCell ref="A6:T6"/>
    <mergeCell ref="A5:D5"/>
    <mergeCell ref="E5:M5"/>
    <mergeCell ref="N5:T5"/>
    <mergeCell ref="H1:M2"/>
    <mergeCell ref="Q1:T2"/>
    <mergeCell ref="A2:D2"/>
    <mergeCell ref="E2:F2"/>
    <mergeCell ref="A4:D4"/>
    <mergeCell ref="E4:J4"/>
    <mergeCell ref="K4:N4"/>
  </mergeCells>
  <pageMargins left="0.16" right="0.16" top="0.23" bottom="0.16" header="0.3" footer="0.3"/>
  <pageSetup scale="48" orientation="landscape" r:id="rId1"/>
</worksheet>
</file>

<file path=xl/worksheets/sheet63.xml><?xml version="1.0" encoding="utf-8"?>
<worksheet xmlns="http://schemas.openxmlformats.org/spreadsheetml/2006/main" xmlns:r="http://schemas.openxmlformats.org/officeDocument/2006/relationships">
  <sheetPr>
    <pageSetUpPr fitToPage="1"/>
  </sheetPr>
  <dimension ref="A1:T50"/>
  <sheetViews>
    <sheetView showGridLines="0" zoomScale="60" zoomScaleNormal="60" workbookViewId="0">
      <selection activeCell="I17" sqref="I17"/>
    </sheetView>
  </sheetViews>
  <sheetFormatPr defaultRowHeight="15"/>
  <cols>
    <col min="2" max="2" width="22" customWidth="1"/>
    <col min="3" max="3" width="15.85546875" customWidth="1"/>
    <col min="4" max="4" width="10.42578125" customWidth="1"/>
    <col min="5" max="5" width="13.140625" customWidth="1"/>
    <col min="7" max="7" width="9.140625" customWidth="1"/>
    <col min="8" max="8" width="17.7109375" customWidth="1"/>
    <col min="9" max="10" width="9.140625" customWidth="1"/>
    <col min="11" max="11" width="15.5703125" customWidth="1"/>
    <col min="12" max="12" width="11.5703125" customWidth="1"/>
    <col min="13" max="13" width="9.140625" customWidth="1"/>
    <col min="14" max="14" width="15.7109375" customWidth="1"/>
    <col min="15" max="16" width="10" customWidth="1"/>
    <col min="17" max="17" width="25.140625" customWidth="1"/>
    <col min="18" max="19" width="9.140625" customWidth="1"/>
    <col min="20" max="20" width="44.5703125" customWidth="1"/>
  </cols>
  <sheetData>
    <row r="1" spans="1:20" ht="27.75" customHeight="1" thickTop="1">
      <c r="A1" s="275"/>
      <c r="B1" s="276"/>
      <c r="C1" s="276"/>
      <c r="D1" s="276"/>
      <c r="E1" s="276"/>
      <c r="F1" s="276"/>
      <c r="G1" s="276"/>
      <c r="H1" s="1112" t="s">
        <v>22</v>
      </c>
      <c r="I1" s="1112"/>
      <c r="J1" s="1112"/>
      <c r="K1" s="1112"/>
      <c r="L1" s="1112"/>
      <c r="M1" s="1112"/>
      <c r="N1" s="276"/>
      <c r="O1" s="276"/>
      <c r="P1" s="276"/>
      <c r="Q1" s="1113" t="s">
        <v>1</v>
      </c>
      <c r="R1" s="1113"/>
      <c r="S1" s="1113"/>
      <c r="T1" s="1114"/>
    </row>
    <row r="2" spans="1:20" ht="30.75" customHeight="1">
      <c r="A2" s="1116">
        <f>'AIC Sheet Urdu'!A2:D2</f>
        <v>45785</v>
      </c>
      <c r="B2" s="967"/>
      <c r="C2" s="967"/>
      <c r="D2" s="967"/>
      <c r="E2" s="1117" t="s">
        <v>2</v>
      </c>
      <c r="F2" s="1117"/>
      <c r="G2" s="1"/>
      <c r="H2" s="914"/>
      <c r="I2" s="914"/>
      <c r="J2" s="914"/>
      <c r="K2" s="914"/>
      <c r="L2" s="914"/>
      <c r="M2" s="914"/>
      <c r="N2" s="1"/>
      <c r="Q2" s="922"/>
      <c r="R2" s="922"/>
      <c r="S2" s="922"/>
      <c r="T2" s="1115"/>
    </row>
    <row r="3" spans="1:20" ht="36.75" thickBot="1">
      <c r="A3" s="277"/>
      <c r="C3" s="6"/>
      <c r="D3" s="6"/>
      <c r="E3" s="6"/>
      <c r="F3" s="6"/>
      <c r="G3" s="6"/>
      <c r="H3" s="1"/>
      <c r="I3" s="1"/>
      <c r="J3" s="1"/>
      <c r="K3" s="1"/>
      <c r="L3" s="2"/>
      <c r="M3" s="2"/>
      <c r="N3" s="1"/>
      <c r="O3" s="1"/>
      <c r="P3" s="1"/>
      <c r="T3" s="278"/>
    </row>
    <row r="4" spans="1:20" ht="85.5" customHeight="1" thickBot="1">
      <c r="A4" s="1118" t="str">
        <f>'[1]UC MP Urdu'!A5:D5</f>
        <v>یونین کونسل: گلگشت کا  لو نی</v>
      </c>
      <c r="B4" s="1119"/>
      <c r="C4" s="1119"/>
      <c r="D4" s="1119"/>
      <c r="E4" s="1119" t="str">
        <f>'[1]UC MP Urdu'!E5:J5</f>
        <v xml:space="preserve">تحصیل/تعلقہ/ٹاؤن: ملتان </v>
      </c>
      <c r="F4" s="1119"/>
      <c r="G4" s="1119"/>
      <c r="H4" s="1119"/>
      <c r="I4" s="1119"/>
      <c r="J4" s="1119"/>
      <c r="K4" s="1119" t="str">
        <f>'[1]UC MP Urdu'!K5:N5</f>
        <v>ضلع / ایجنسی: ملتان</v>
      </c>
      <c r="L4" s="1119"/>
      <c r="M4" s="1119"/>
      <c r="N4" s="1120"/>
      <c r="O4" s="110" t="str">
        <f>'AIC Sheet Urdu'!O4</f>
        <v>مہم کا نام : SNID 1 Sep to 4 Sep 2025</v>
      </c>
      <c r="P4" s="32"/>
      <c r="Q4" s="32"/>
      <c r="R4" s="32"/>
      <c r="S4" s="32"/>
      <c r="T4" s="279"/>
    </row>
    <row r="5" spans="1:20" s="5" customFormat="1" ht="70.5" customHeight="1" thickBot="1">
      <c r="A5" s="1121" t="str">
        <f>'[1]UC MP Urdu'!A6:D6</f>
        <v xml:space="preserve">    ویکسینیٹر کا نام:ـ محمد  ز بیر</v>
      </c>
      <c r="B5" s="1122"/>
      <c r="C5" s="1122"/>
      <c r="D5" s="1122"/>
      <c r="E5" s="1123" t="s">
        <v>299</v>
      </c>
      <c r="F5" s="1123"/>
      <c r="G5" s="1123"/>
      <c r="H5" s="1123"/>
      <c r="I5" s="1123"/>
      <c r="J5" s="1123"/>
      <c r="K5" s="1123"/>
      <c r="L5" s="1123"/>
      <c r="M5" s="1123"/>
      <c r="N5" s="1122" t="s">
        <v>300</v>
      </c>
      <c r="O5" s="1122"/>
      <c r="P5" s="1122"/>
      <c r="Q5" s="1122"/>
      <c r="R5" s="1122"/>
      <c r="S5" s="1122"/>
      <c r="T5" s="1124"/>
    </row>
    <row r="6" spans="1:20" ht="30" customHeight="1" thickTop="1" thickBot="1">
      <c r="A6" s="1150" t="s">
        <v>327</v>
      </c>
      <c r="B6" s="1151"/>
      <c r="C6" s="1151"/>
      <c r="D6" s="1151"/>
      <c r="E6" s="1151"/>
      <c r="F6" s="1151"/>
      <c r="G6" s="1151"/>
      <c r="H6" s="1151"/>
      <c r="I6" s="1151"/>
      <c r="J6" s="1151"/>
      <c r="K6" s="1151"/>
      <c r="L6" s="1151"/>
      <c r="M6" s="1151"/>
      <c r="N6" s="1151"/>
      <c r="O6" s="1151"/>
      <c r="P6" s="1151"/>
      <c r="Q6" s="1151"/>
      <c r="R6" s="1151"/>
      <c r="S6" s="1151"/>
      <c r="T6" s="1152"/>
    </row>
    <row r="7" spans="1:20" ht="30" customHeight="1" thickBot="1">
      <c r="A7" s="1128"/>
      <c r="B7" s="1129"/>
      <c r="C7" s="1153"/>
      <c r="D7" s="1154"/>
      <c r="E7" s="1153"/>
      <c r="F7" s="1155"/>
      <c r="G7" s="1154"/>
      <c r="H7" s="1156"/>
      <c r="I7" s="1158"/>
      <c r="J7" s="1159"/>
      <c r="K7" s="1156"/>
      <c r="L7" s="1156"/>
      <c r="M7" s="1153"/>
      <c r="N7" s="1154"/>
      <c r="O7" s="1153"/>
      <c r="P7" s="1154"/>
      <c r="Q7" s="1156"/>
      <c r="R7" s="1158"/>
      <c r="S7" s="1159"/>
      <c r="T7" s="1162"/>
    </row>
    <row r="8" spans="1:20" ht="30" customHeight="1" thickBot="1">
      <c r="A8" s="945"/>
      <c r="B8" s="1130"/>
      <c r="C8" s="1164"/>
      <c r="D8" s="1165"/>
      <c r="E8" s="1153"/>
      <c r="F8" s="1155"/>
      <c r="G8" s="1154"/>
      <c r="H8" s="1157"/>
      <c r="I8" s="1160"/>
      <c r="J8" s="1161"/>
      <c r="K8" s="1157"/>
      <c r="L8" s="1157"/>
      <c r="M8" s="1166"/>
      <c r="N8" s="1165"/>
      <c r="O8" s="1164"/>
      <c r="P8" s="1165"/>
      <c r="Q8" s="1157"/>
      <c r="R8" s="1160"/>
      <c r="S8" s="1161"/>
      <c r="T8" s="1163"/>
    </row>
    <row r="9" spans="1:20" ht="37.5" customHeight="1" thickBot="1">
      <c r="A9" s="1125"/>
      <c r="B9" s="1126"/>
      <c r="C9" s="1126"/>
      <c r="D9" s="1126"/>
      <c r="E9" s="1126"/>
      <c r="F9" s="1126"/>
      <c r="G9" s="1126"/>
      <c r="H9" s="1126"/>
      <c r="I9" s="1126"/>
      <c r="J9" s="1126"/>
      <c r="K9" s="1126"/>
      <c r="L9" s="1126"/>
      <c r="M9" s="1126"/>
      <c r="N9" s="1126"/>
      <c r="O9" s="1126"/>
      <c r="P9" s="1126"/>
      <c r="Q9" s="1126"/>
      <c r="R9" s="1126"/>
      <c r="S9" s="1126"/>
      <c r="T9" s="1127"/>
    </row>
    <row r="10" spans="1:20" ht="30.6" customHeight="1">
      <c r="A10" s="1128"/>
      <c r="B10" s="1129"/>
      <c r="C10" s="1131"/>
      <c r="D10" s="1131"/>
      <c r="E10" s="903"/>
      <c r="F10" s="903"/>
      <c r="G10" s="903"/>
      <c r="H10" s="903"/>
      <c r="I10" s="903"/>
      <c r="J10" s="903"/>
      <c r="K10" s="903"/>
      <c r="L10" s="903"/>
      <c r="M10" s="903"/>
      <c r="N10" s="903"/>
      <c r="O10" s="903"/>
      <c r="P10" s="903"/>
      <c r="Q10" s="903"/>
      <c r="R10" s="1864"/>
      <c r="S10" s="1865"/>
      <c r="T10" s="929"/>
    </row>
    <row r="11" spans="1:20" ht="30.6" customHeight="1" thickBot="1">
      <c r="A11" s="945"/>
      <c r="B11" s="1130"/>
      <c r="C11" s="1132"/>
      <c r="D11" s="1132"/>
      <c r="E11" s="901"/>
      <c r="F11" s="901"/>
      <c r="G11" s="901"/>
      <c r="H11" s="901"/>
      <c r="I11" s="901"/>
      <c r="J11" s="901"/>
      <c r="K11" s="909"/>
      <c r="L11" s="909"/>
      <c r="M11" s="2937"/>
      <c r="N11" s="909"/>
      <c r="O11" s="909"/>
      <c r="P11" s="909"/>
      <c r="Q11" s="909"/>
      <c r="R11" s="2938"/>
      <c r="S11" s="2939"/>
      <c r="T11" s="930"/>
    </row>
    <row r="12" spans="1:20" ht="45" customHeight="1" thickTop="1" thickBot="1">
      <c r="A12" s="1146"/>
      <c r="B12" s="1145"/>
      <c r="C12" s="1147"/>
      <c r="D12" s="1148"/>
      <c r="E12" s="1149"/>
      <c r="F12" s="1147"/>
      <c r="G12" s="1149"/>
      <c r="H12" s="407"/>
      <c r="I12" s="1134"/>
      <c r="J12" s="1134"/>
      <c r="K12" s="896"/>
      <c r="L12" s="896"/>
      <c r="M12" s="896"/>
      <c r="N12" s="78"/>
      <c r="O12" s="897"/>
      <c r="P12" s="897"/>
      <c r="Q12" s="78"/>
      <c r="R12" s="1134"/>
      <c r="S12" s="1134"/>
      <c r="T12" s="79"/>
    </row>
    <row r="13" spans="1:20" ht="63" customHeight="1" thickBot="1">
      <c r="A13" s="408"/>
      <c r="B13" s="408"/>
      <c r="C13" s="272"/>
      <c r="D13" s="270"/>
      <c r="E13" s="1134"/>
      <c r="F13" s="1134"/>
      <c r="G13" s="97"/>
      <c r="H13" s="81"/>
      <c r="I13" s="117"/>
      <c r="J13" s="900"/>
      <c r="K13" s="900"/>
      <c r="L13" s="117"/>
      <c r="M13" s="117"/>
      <c r="N13" s="83"/>
      <c r="O13" s="117"/>
      <c r="P13" s="117"/>
      <c r="Q13" s="81"/>
      <c r="R13" s="1135"/>
      <c r="S13" s="1135"/>
      <c r="T13" s="82"/>
    </row>
    <row r="14" spans="1:20" ht="15.6" customHeight="1" thickBot="1">
      <c r="A14" s="28"/>
      <c r="B14" s="28"/>
      <c r="C14" s="30"/>
      <c r="D14" s="6"/>
      <c r="E14" s="35"/>
      <c r="F14" s="35"/>
      <c r="H14" s="6"/>
      <c r="I14" s="6"/>
      <c r="J14" s="30"/>
      <c r="K14" s="30"/>
      <c r="L14" s="6"/>
      <c r="M14" s="6"/>
      <c r="O14" s="6"/>
      <c r="P14" s="6"/>
      <c r="Q14" s="6"/>
      <c r="R14" s="35"/>
      <c r="S14" s="35"/>
      <c r="T14" s="6"/>
    </row>
    <row r="15" spans="1:20" ht="27.95" customHeight="1" thickBot="1">
      <c r="A15" s="958"/>
      <c r="B15" s="958"/>
      <c r="C15" s="958"/>
      <c r="D15" s="958"/>
      <c r="E15" s="958"/>
      <c r="I15" s="6"/>
      <c r="J15" s="6"/>
      <c r="K15" s="959"/>
      <c r="L15" s="960"/>
      <c r="M15" s="960"/>
      <c r="N15" s="960"/>
      <c r="O15" s="961"/>
      <c r="P15" s="6"/>
      <c r="Q15" s="6"/>
      <c r="R15" s="959"/>
      <c r="S15" s="960"/>
      <c r="T15" s="1136"/>
    </row>
    <row r="16" spans="1:20" ht="27.95" customHeight="1" thickBot="1">
      <c r="A16" s="958"/>
      <c r="B16" s="958"/>
      <c r="C16" s="958"/>
      <c r="D16" s="958"/>
      <c r="E16" s="958"/>
      <c r="I16" s="6"/>
      <c r="J16" s="6"/>
      <c r="K16" s="962"/>
      <c r="L16" s="963"/>
      <c r="M16" s="963"/>
      <c r="N16" s="963"/>
      <c r="O16" s="964"/>
      <c r="P16" s="6"/>
      <c r="Q16" s="6"/>
      <c r="R16" s="959"/>
      <c r="S16" s="960"/>
      <c r="T16" s="1136"/>
    </row>
    <row r="17" spans="1:20" ht="68.45" customHeight="1" thickBot="1">
      <c r="A17" s="72"/>
      <c r="B17" s="948"/>
      <c r="C17" s="948"/>
      <c r="D17" s="948"/>
      <c r="E17" s="948"/>
      <c r="I17" s="6"/>
      <c r="J17" s="6"/>
      <c r="K17" s="71"/>
      <c r="L17" s="950"/>
      <c r="M17" s="950"/>
      <c r="N17" s="950"/>
      <c r="O17" s="950"/>
      <c r="P17" s="6"/>
      <c r="Q17" s="6"/>
      <c r="R17" s="1137"/>
      <c r="S17" s="1138"/>
      <c r="T17" s="280"/>
    </row>
    <row r="18" spans="1:20" ht="68.45" customHeight="1" thickBot="1">
      <c r="A18" s="73"/>
      <c r="B18" s="948"/>
      <c r="C18" s="948"/>
      <c r="D18" s="948"/>
      <c r="E18" s="948"/>
      <c r="F18" s="949"/>
      <c r="G18" s="949"/>
      <c r="H18" s="949"/>
      <c r="I18" s="6"/>
      <c r="J18" s="6"/>
      <c r="K18" s="71"/>
      <c r="L18" s="950"/>
      <c r="M18" s="950"/>
      <c r="N18" s="950"/>
      <c r="O18" s="950"/>
      <c r="P18" s="6"/>
      <c r="Q18" s="6"/>
      <c r="R18" s="1137"/>
      <c r="S18" s="1138"/>
      <c r="T18" s="280"/>
    </row>
    <row r="19" spans="1:20" ht="68.45" customHeight="1" thickBot="1">
      <c r="A19" s="951"/>
      <c r="B19" s="952"/>
      <c r="C19" s="952"/>
      <c r="D19" s="952"/>
      <c r="E19" s="953"/>
      <c r="F19" s="949"/>
      <c r="G19" s="949"/>
      <c r="H19" s="949"/>
      <c r="I19" s="6"/>
      <c r="J19" s="6"/>
      <c r="K19" s="71"/>
      <c r="L19" s="950"/>
      <c r="M19" s="950"/>
      <c r="N19" s="950"/>
      <c r="O19" s="950"/>
      <c r="P19" s="6"/>
      <c r="Q19" s="6"/>
      <c r="R19" s="1137"/>
      <c r="S19" s="1138"/>
      <c r="T19" s="280"/>
    </row>
    <row r="20" spans="1:20" ht="58.15" customHeight="1" thickBot="1">
      <c r="A20" s="73"/>
      <c r="B20" s="948"/>
      <c r="C20" s="948"/>
      <c r="D20" s="948"/>
      <c r="E20" s="948"/>
      <c r="F20" s="949"/>
      <c r="G20" s="949"/>
      <c r="H20" s="949"/>
      <c r="I20" s="6"/>
      <c r="J20" s="6"/>
      <c r="K20" s="71"/>
      <c r="L20" s="950"/>
      <c r="M20" s="950"/>
      <c r="N20" s="950"/>
      <c r="O20" s="950"/>
      <c r="P20" s="6"/>
      <c r="R20" s="1137"/>
      <c r="S20" s="1138"/>
      <c r="T20" s="280"/>
    </row>
    <row r="21" spans="1:20" ht="73.5" customHeight="1" thickBot="1">
      <c r="A21" s="73"/>
      <c r="B21" s="948"/>
      <c r="C21" s="948"/>
      <c r="D21" s="948"/>
      <c r="E21" s="948"/>
      <c r="F21" s="949"/>
      <c r="G21" s="949"/>
      <c r="H21" s="949"/>
      <c r="I21" s="6"/>
      <c r="J21" s="26"/>
      <c r="K21" s="71"/>
      <c r="L21" s="957"/>
      <c r="M21" s="957"/>
      <c r="N21" s="957"/>
      <c r="O21" s="957"/>
      <c r="P21" s="25"/>
      <c r="R21" s="1139"/>
      <c r="S21" s="1138"/>
      <c r="T21" s="268"/>
    </row>
    <row r="22" spans="1:20" ht="19.899999999999999" customHeight="1" thickBot="1">
      <c r="A22" s="281"/>
      <c r="B22" s="28"/>
      <c r="C22" s="1"/>
      <c r="D22" s="1"/>
      <c r="E22" s="1"/>
      <c r="F22" s="1"/>
      <c r="G22" s="1"/>
      <c r="H22" s="1"/>
      <c r="I22" s="1"/>
      <c r="J22" s="1"/>
      <c r="K22" s="1"/>
      <c r="L22" s="1"/>
      <c r="M22" s="1"/>
      <c r="N22" s="1"/>
      <c r="O22" s="1"/>
      <c r="P22" s="1"/>
      <c r="Q22" s="1140"/>
      <c r="R22" s="1141"/>
      <c r="S22" s="1141"/>
      <c r="T22" s="1142"/>
    </row>
    <row r="23" spans="1:20" ht="180" customHeight="1" thickBot="1">
      <c r="A23" s="1143"/>
      <c r="B23" s="1144"/>
      <c r="C23" s="1144"/>
      <c r="D23" s="1144"/>
      <c r="E23" s="1144"/>
      <c r="F23" s="1144"/>
      <c r="G23" s="1144"/>
      <c r="H23" s="1144"/>
      <c r="I23" s="1144"/>
      <c r="J23" s="1144"/>
      <c r="K23" s="1144"/>
      <c r="L23" s="1144"/>
      <c r="M23" s="1144"/>
      <c r="N23" s="1144"/>
      <c r="O23" s="1144"/>
      <c r="P23" s="1144"/>
      <c r="Q23" s="1144"/>
      <c r="R23" s="1144"/>
      <c r="S23" s="1144"/>
      <c r="T23" s="1145"/>
    </row>
    <row r="24" spans="1:20" ht="75.599999999999994" customHeight="1">
      <c r="A24" s="968"/>
      <c r="B24" s="969"/>
      <c r="C24" s="969"/>
      <c r="D24" s="969"/>
      <c r="E24" s="1"/>
      <c r="F24" s="967"/>
      <c r="G24" s="967"/>
      <c r="H24" s="967"/>
      <c r="I24" s="967"/>
      <c r="J24" s="967"/>
      <c r="K24" s="967"/>
      <c r="N24" s="967"/>
      <c r="O24" s="967"/>
      <c r="P24" s="967"/>
      <c r="Q24" s="967"/>
      <c r="R24" s="967"/>
      <c r="S24" s="4"/>
      <c r="T24" s="142"/>
    </row>
    <row r="25" spans="1:20">
      <c r="A25" s="86"/>
      <c r="T25" s="87"/>
    </row>
    <row r="26" spans="1:20" ht="48" customHeight="1">
      <c r="A26" s="965"/>
      <c r="B26" s="966"/>
      <c r="C26" s="966"/>
      <c r="D26" s="966"/>
      <c r="E26" s="1"/>
      <c r="F26" s="967"/>
      <c r="G26" s="967"/>
      <c r="H26" s="967"/>
      <c r="I26" s="967"/>
      <c r="J26" s="967"/>
      <c r="K26" s="967"/>
      <c r="N26" s="967"/>
      <c r="O26" s="967"/>
      <c r="P26" s="967"/>
      <c r="Q26" s="967"/>
      <c r="R26" s="967"/>
      <c r="T26" s="87"/>
    </row>
    <row r="27" spans="1:20" ht="15.75" thickBot="1">
      <c r="A27" s="143"/>
      <c r="B27" s="144"/>
      <c r="C27" s="144"/>
      <c r="D27" s="144"/>
      <c r="E27" s="144"/>
      <c r="F27" s="144"/>
      <c r="G27" s="144"/>
      <c r="H27" s="144"/>
      <c r="I27" s="144"/>
      <c r="J27" s="144"/>
      <c r="K27" s="144"/>
      <c r="L27" s="144"/>
      <c r="M27" s="144"/>
      <c r="N27" s="144"/>
      <c r="O27" s="144"/>
      <c r="P27" s="144"/>
      <c r="Q27" s="144"/>
      <c r="R27" s="144"/>
      <c r="S27" s="144"/>
      <c r="T27" s="145"/>
    </row>
    <row r="50" spans="7:7">
      <c r="G50" t="s">
        <v>62</v>
      </c>
    </row>
  </sheetData>
  <mergeCells count="86">
    <mergeCell ref="E8:G8"/>
    <mergeCell ref="M8:N8"/>
    <mergeCell ref="O8:P8"/>
    <mergeCell ref="A7:A8"/>
    <mergeCell ref="B7:B8"/>
    <mergeCell ref="A12:B12"/>
    <mergeCell ref="C12:E12"/>
    <mergeCell ref="F12:G12"/>
    <mergeCell ref="A6:T6"/>
    <mergeCell ref="C7:D7"/>
    <mergeCell ref="E7:G7"/>
    <mergeCell ref="H7:H8"/>
    <mergeCell ref="I7:J8"/>
    <mergeCell ref="K7:K8"/>
    <mergeCell ref="L7:L8"/>
    <mergeCell ref="M7:N7"/>
    <mergeCell ref="O7:P7"/>
    <mergeCell ref="Q7:Q8"/>
    <mergeCell ref="R7:S8"/>
    <mergeCell ref="T7:T8"/>
    <mergeCell ref="C8:D8"/>
    <mergeCell ref="Q22:T22"/>
    <mergeCell ref="A24:D24"/>
    <mergeCell ref="F24:K24"/>
    <mergeCell ref="N24:R24"/>
    <mergeCell ref="A26:D26"/>
    <mergeCell ref="F26:K26"/>
    <mergeCell ref="N26:R26"/>
    <mergeCell ref="A23:T23"/>
    <mergeCell ref="B20:E20"/>
    <mergeCell ref="F20:H20"/>
    <mergeCell ref="L20:O20"/>
    <mergeCell ref="R20:S20"/>
    <mergeCell ref="B21:E21"/>
    <mergeCell ref="F21:H21"/>
    <mergeCell ref="L21:O21"/>
    <mergeCell ref="R21:S21"/>
    <mergeCell ref="B18:E18"/>
    <mergeCell ref="F18:H18"/>
    <mergeCell ref="L18:O18"/>
    <mergeCell ref="R18:S18"/>
    <mergeCell ref="A19:E19"/>
    <mergeCell ref="F19:H19"/>
    <mergeCell ref="L19:O19"/>
    <mergeCell ref="R19:S19"/>
    <mergeCell ref="A15:E16"/>
    <mergeCell ref="K15:O16"/>
    <mergeCell ref="R15:T16"/>
    <mergeCell ref="B17:E17"/>
    <mergeCell ref="L17:O17"/>
    <mergeCell ref="R17:S17"/>
    <mergeCell ref="E13:F13"/>
    <mergeCell ref="J13:K13"/>
    <mergeCell ref="R13:S13"/>
    <mergeCell ref="L10:L11"/>
    <mergeCell ref="M10:N10"/>
    <mergeCell ref="O10:P10"/>
    <mergeCell ref="Q10:Q11"/>
    <mergeCell ref="R10:S11"/>
    <mergeCell ref="I12:J12"/>
    <mergeCell ref="K12:M12"/>
    <mergeCell ref="O12:P12"/>
    <mergeCell ref="R12:S12"/>
    <mergeCell ref="A5:D5"/>
    <mergeCell ref="E5:M5"/>
    <mergeCell ref="N5:T5"/>
    <mergeCell ref="A9:T9"/>
    <mergeCell ref="A10:A11"/>
    <mergeCell ref="B10:B11"/>
    <mergeCell ref="C10:D10"/>
    <mergeCell ref="E10:G10"/>
    <mergeCell ref="H10:H11"/>
    <mergeCell ref="I10:J11"/>
    <mergeCell ref="T10:T11"/>
    <mergeCell ref="C11:D11"/>
    <mergeCell ref="E11:G11"/>
    <mergeCell ref="M11:N11"/>
    <mergeCell ref="O11:P11"/>
    <mergeCell ref="K10:K11"/>
    <mergeCell ref="H1:M2"/>
    <mergeCell ref="Q1:T2"/>
    <mergeCell ref="A2:D2"/>
    <mergeCell ref="E2:F2"/>
    <mergeCell ref="A4:D4"/>
    <mergeCell ref="E4:J4"/>
    <mergeCell ref="K4:N4"/>
  </mergeCells>
  <pageMargins left="0.16" right="0.16" top="0.23" bottom="0.16" header="0.3" footer="0.3"/>
  <pageSetup scale="45" orientation="landscape" r:id="rId1"/>
</worksheet>
</file>

<file path=xl/worksheets/sheet64.xml><?xml version="1.0" encoding="utf-8"?>
<worksheet xmlns="http://schemas.openxmlformats.org/spreadsheetml/2006/main" xmlns:r="http://schemas.openxmlformats.org/officeDocument/2006/relationships">
  <dimension ref="A1"/>
  <sheetViews>
    <sheetView workbookViewId="0">
      <selection activeCell="M21" sqref="M2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82</vt:i4>
      </vt:variant>
    </vt:vector>
  </HeadingPairs>
  <TitlesOfParts>
    <vt:vector size="146" baseType="lpstr">
      <vt:lpstr>UC MP Urdu</vt:lpstr>
      <vt:lpstr>Training Plan (2)</vt:lpstr>
      <vt:lpstr>SM Plan 11PM</vt:lpstr>
      <vt:lpstr>Combine MMP Registration</vt:lpstr>
      <vt:lpstr>AIC Sheet Urdu</vt:lpstr>
      <vt:lpstr>Operational Plan Urdu</vt:lpstr>
      <vt:lpstr>MMP Registration</vt:lpstr>
      <vt:lpstr>Team 48 Hamlet</vt:lpstr>
      <vt:lpstr>Team 49 Hamlet</vt:lpstr>
      <vt:lpstr>Team Hamlet 50</vt:lpstr>
      <vt:lpstr>Team Hamlet 51</vt:lpstr>
      <vt:lpstr>Team Hamlet 52</vt:lpstr>
      <vt:lpstr>MMP Format front Side</vt:lpstr>
      <vt:lpstr>School Madrassa Khalida</vt:lpstr>
      <vt:lpstr>Sheet1 (2)</vt:lpstr>
      <vt:lpstr>AIC Sheet Urdu 2</vt:lpstr>
      <vt:lpstr>Operational Plan (2)</vt:lpstr>
      <vt:lpstr>Fix Team</vt:lpstr>
      <vt:lpstr>Team Hamlet 53</vt:lpstr>
      <vt:lpstr>Team Hamlet 54</vt:lpstr>
      <vt:lpstr>Team Hamlet 55</vt:lpstr>
      <vt:lpstr>Team Hamlet 56</vt:lpstr>
      <vt:lpstr>Team Hamlet 57</vt:lpstr>
      <vt:lpstr>Team Hamlet 58</vt:lpstr>
      <vt:lpstr>School</vt:lpstr>
      <vt:lpstr>Mosque - Qais</vt:lpstr>
      <vt:lpstr>Sheet1 (5)</vt:lpstr>
      <vt:lpstr>MMP Format front Side (2)</vt:lpstr>
      <vt:lpstr>AIC Sheet Urdu 3</vt:lpstr>
      <vt:lpstr>Operational Plan</vt:lpstr>
      <vt:lpstr>Team 59  Hamlet </vt:lpstr>
      <vt:lpstr>Team 60 Hamlet</vt:lpstr>
      <vt:lpstr>Team 61 Hamlet </vt:lpstr>
      <vt:lpstr>Team 62 Hamlet</vt:lpstr>
      <vt:lpstr>Team 63 Hamlet</vt:lpstr>
      <vt:lpstr>School (2)</vt:lpstr>
      <vt:lpstr>HRMP</vt:lpstr>
      <vt:lpstr>Sheet1 (4)</vt:lpstr>
      <vt:lpstr>AIC Summary 04</vt:lpstr>
      <vt:lpstr> Junaid OP AIC 4</vt:lpstr>
      <vt:lpstr>Team 64 Hamlet</vt:lpstr>
      <vt:lpstr>Team 65 Hamlet</vt:lpstr>
      <vt:lpstr>Team 66 Hamlet</vt:lpstr>
      <vt:lpstr>Team 67 Hamlet</vt:lpstr>
      <vt:lpstr>Team 68 Hamlet</vt:lpstr>
      <vt:lpstr>Team 69 Hamlet</vt:lpstr>
      <vt:lpstr>MMP REGISTRATION </vt:lpstr>
      <vt:lpstr>Sheet1 (7)</vt:lpstr>
      <vt:lpstr>AIC Sheet Urdu 5</vt:lpstr>
      <vt:lpstr>Sheet1 (3)</vt:lpstr>
      <vt:lpstr>Operational Plan 3(سعید)</vt:lpstr>
      <vt:lpstr>Team Hamlet 70</vt:lpstr>
      <vt:lpstr>Team Hamlet 71</vt:lpstr>
      <vt:lpstr>Team Hamlet 72</vt:lpstr>
      <vt:lpstr>Team Hamlet  73</vt:lpstr>
      <vt:lpstr>Team Hamlet 74</vt:lpstr>
      <vt:lpstr>Team Hamlet 75</vt:lpstr>
      <vt:lpstr>سعید T 10</vt:lpstr>
      <vt:lpstr>T75</vt:lpstr>
      <vt:lpstr>T 70. Saeed</vt:lpstr>
      <vt:lpstr>msjid list 56 سعید احمد </vt:lpstr>
      <vt:lpstr>AIC Sheet Urdu 6</vt:lpstr>
      <vt:lpstr>AIC Sheet Urdu 7</vt:lpstr>
      <vt:lpstr>Sheet3</vt:lpstr>
      <vt:lpstr>' Junaid OP AIC 4'!Print_Area</vt:lpstr>
      <vt:lpstr>'AIC Sheet Urdu'!Print_Area</vt:lpstr>
      <vt:lpstr>'AIC Sheet Urdu 2'!Print_Area</vt:lpstr>
      <vt:lpstr>'AIC Sheet Urdu 3'!Print_Area</vt:lpstr>
      <vt:lpstr>'AIC Sheet Urdu 5'!Print_Area</vt:lpstr>
      <vt:lpstr>'AIC Sheet Urdu 6'!Print_Area</vt:lpstr>
      <vt:lpstr>'AIC Sheet Urdu 7'!Print_Area</vt:lpstr>
      <vt:lpstr>'AIC Summary 04'!Print_Area</vt:lpstr>
      <vt:lpstr>'Combine MMP Registration'!Print_Area</vt:lpstr>
      <vt:lpstr>'MMP Format front Side'!Print_Area</vt:lpstr>
      <vt:lpstr>'MMP Format front Side (2)'!Print_Area</vt:lpstr>
      <vt:lpstr>'MMP Registration'!Print_Area</vt:lpstr>
      <vt:lpstr>'msjid list 56 سعید احمد '!Print_Area</vt:lpstr>
      <vt:lpstr>'Operational Plan'!Print_Area</vt:lpstr>
      <vt:lpstr>'Operational Plan (2)'!Print_Area</vt:lpstr>
      <vt:lpstr>'Operational Plan 3(سعید)'!Print_Area</vt:lpstr>
      <vt:lpstr>'Operational Plan Urdu'!Print_Area</vt:lpstr>
      <vt:lpstr>'T 70. Saeed'!Print_Area</vt:lpstr>
      <vt:lpstr>'T75'!Print_Area</vt:lpstr>
      <vt:lpstr>'Team 48 Hamlet'!Print_Area</vt:lpstr>
      <vt:lpstr>'Team 49 Hamlet'!Print_Area</vt:lpstr>
      <vt:lpstr>'Team 59  Hamlet '!Print_Area</vt:lpstr>
      <vt:lpstr>'Team 60 Hamlet'!Print_Area</vt:lpstr>
      <vt:lpstr>'Team 61 Hamlet '!Print_Area</vt:lpstr>
      <vt:lpstr>'Team 62 Hamlet'!Print_Area</vt:lpstr>
      <vt:lpstr>'Team 63 Hamlet'!Print_Area</vt:lpstr>
      <vt:lpstr>'Team 64 Hamlet'!Print_Area</vt:lpstr>
      <vt:lpstr>'Team 65 Hamlet'!Print_Area</vt:lpstr>
      <vt:lpstr>'Team 66 Hamlet'!Print_Area</vt:lpstr>
      <vt:lpstr>'Team 67 Hamlet'!Print_Area</vt:lpstr>
      <vt:lpstr>'Team 68 Hamlet'!Print_Area</vt:lpstr>
      <vt:lpstr>'Team 69 Hamlet'!Print_Area</vt:lpstr>
      <vt:lpstr>'Team Hamlet  73'!Print_Area</vt:lpstr>
      <vt:lpstr>'Team Hamlet 50'!Print_Area</vt:lpstr>
      <vt:lpstr>'Team Hamlet 51'!Print_Area</vt:lpstr>
      <vt:lpstr>'Team Hamlet 52'!Print_Area</vt:lpstr>
      <vt:lpstr>'Team Hamlet 53'!Print_Area</vt:lpstr>
      <vt:lpstr>'Team Hamlet 54'!Print_Area</vt:lpstr>
      <vt:lpstr>'Team Hamlet 55'!Print_Area</vt:lpstr>
      <vt:lpstr>'Team Hamlet 56'!Print_Area</vt:lpstr>
      <vt:lpstr>'Team Hamlet 57'!Print_Area</vt:lpstr>
      <vt:lpstr>'Team Hamlet 58'!Print_Area</vt:lpstr>
      <vt:lpstr>'Team Hamlet 70'!Print_Area</vt:lpstr>
      <vt:lpstr>'Team Hamlet 71'!Print_Area</vt:lpstr>
      <vt:lpstr>'Team Hamlet 72'!Print_Area</vt:lpstr>
      <vt:lpstr>'Team Hamlet 74'!Print_Area</vt:lpstr>
      <vt:lpstr>'Team Hamlet 75'!Print_Area</vt:lpstr>
      <vt:lpstr>'Training Plan (2)'!Print_Area</vt:lpstr>
      <vt:lpstr>'UC MP Urdu'!Print_Area</vt:lpstr>
      <vt:lpstr>'سعید T 10'!Print_Area</vt:lpstr>
      <vt:lpstr>'Combine MMP Registration'!Print_Titles</vt:lpstr>
      <vt:lpstr>'MMP Registration'!Print_Titles</vt:lpstr>
      <vt:lpstr>'Operational Plan (2)'!Print_Titles</vt:lpstr>
      <vt:lpstr>'Operational Plan Urdu'!Print_Titles</vt:lpstr>
      <vt:lpstr>'SM Plan 11PM'!Print_Titles</vt:lpstr>
      <vt:lpstr>'T 70. Saeed'!Print_Titles</vt:lpstr>
      <vt:lpstr>'Team 48 Hamlet'!Print_Titles</vt:lpstr>
      <vt:lpstr>'Team 49 Hamlet'!Print_Titles</vt:lpstr>
      <vt:lpstr>'Team 59  Hamlet '!Print_Titles</vt:lpstr>
      <vt:lpstr>'Team 60 Hamlet'!Print_Titles</vt:lpstr>
      <vt:lpstr>'Team 61 Hamlet '!Print_Titles</vt:lpstr>
      <vt:lpstr>'Team 62 Hamlet'!Print_Titles</vt:lpstr>
      <vt:lpstr>'Team 63 Hamlet'!Print_Titles</vt:lpstr>
      <vt:lpstr>'Team 66 Hamlet'!Print_Titles</vt:lpstr>
      <vt:lpstr>'Team 67 Hamlet'!Print_Titles</vt:lpstr>
      <vt:lpstr>'Team 68 Hamlet'!Print_Titles</vt:lpstr>
      <vt:lpstr>'Team 69 Hamlet'!Print_Titles</vt:lpstr>
      <vt:lpstr>'Team Hamlet  73'!Print_Titles</vt:lpstr>
      <vt:lpstr>'Team Hamlet 50'!Print_Titles</vt:lpstr>
      <vt:lpstr>'Team Hamlet 51'!Print_Titles</vt:lpstr>
      <vt:lpstr>'Team Hamlet 52'!Print_Titles</vt:lpstr>
      <vt:lpstr>'Team Hamlet 53'!Print_Titles</vt:lpstr>
      <vt:lpstr>'Team Hamlet 54'!Print_Titles</vt:lpstr>
      <vt:lpstr>'Team Hamlet 55'!Print_Titles</vt:lpstr>
      <vt:lpstr>'Team Hamlet 56'!Print_Titles</vt:lpstr>
      <vt:lpstr>'Team Hamlet 57'!Print_Titles</vt:lpstr>
      <vt:lpstr>'Team Hamlet 58'!Print_Titles</vt:lpstr>
      <vt:lpstr>'Team Hamlet 70'!Print_Titles</vt:lpstr>
      <vt:lpstr>'Team Hamlet 71'!Print_Titles</vt:lpstr>
      <vt:lpstr>'Team Hamlet 72'!Print_Titles</vt:lpstr>
      <vt:lpstr>'Team Hamlet 74'!Print_Titles</vt:lpstr>
      <vt:lpstr>'Team Hamlet 75'!Print_Titles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REHMAN, Dr Naveed ur</dc:creator>
  <cp:lastModifiedBy>Ateeq</cp:lastModifiedBy>
  <cp:lastPrinted>2025-08-19T02:35:28Z</cp:lastPrinted>
  <dcterms:created xsi:type="dcterms:W3CDTF">2017-05-31T19:27:49Z</dcterms:created>
  <dcterms:modified xsi:type="dcterms:W3CDTF">2025-08-19T02:38:09Z</dcterms:modified>
</cp:coreProperties>
</file>