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E:\HPV Plans\"/>
    </mc:Choice>
  </mc:AlternateContent>
  <xr:revisionPtr revIDLastSave="0" documentId="13_ncr:1_{C136BB35-82DA-4DBB-8622-05C6ACCD9261}" xr6:coauthVersionLast="47" xr6:coauthVersionMax="47" xr10:uidLastSave="{00000000-0000-0000-0000-000000000000}"/>
  <bookViews>
    <workbookView xWindow="-60" yWindow="-60" windowWidth="19320" windowHeight="14880" tabRatio="766" firstSheet="14" activeTab="17" xr2:uid="{00000000-000D-0000-FFFF-FFFF00000000}"/>
  </bookViews>
  <sheets>
    <sheet name="Title UCMO" sheetId="16" r:id="rId1"/>
    <sheet name="1. HR Plan" sheetId="10" r:id="rId2"/>
    <sheet name="UC Basic Data Page-1-6" sheetId="27" r:id="rId3"/>
    <sheet name="UC Basic Data Page-7-12" sheetId="44" r:id="rId4"/>
    <sheet name="UC Consolidated Sheet Page-1" sheetId="28" r:id="rId5"/>
    <sheet name="UC Consolidated Sheet Page-2" sheetId="29" r:id="rId6"/>
    <sheet name="UC Consolidated Sheet Page-3" sheetId="30" r:id="rId7"/>
    <sheet name="UC Consolidated Sheet Page-4" sheetId="31" r:id="rId8"/>
    <sheet name="Vaccine &amp; logistics Plan Page-1" sheetId="32" r:id="rId9"/>
    <sheet name="Hard to reach &amp; HR Area Plan" sheetId="33" r:id="rId10"/>
    <sheet name="School-Madarassa List" sheetId="35" r:id="rId11"/>
    <sheet name="Training Plan" sheetId="37" r:id="rId12"/>
    <sheet name="Social Mobilization Plan" sheetId="38" r:id="rId13"/>
    <sheet name="UC Supervision Plan" sheetId="39" r:id="rId14"/>
    <sheet name="Team Transportation Plan" sheetId="40" r:id="rId15"/>
    <sheet name="Waste Management Plan" sheetId="41" r:id="rId16"/>
    <sheet name="School-Madressa Reg &amp; Vac Statu" sheetId="42" r:id="rId17"/>
    <sheet name="Team MP" sheetId="43" r:id="rId18"/>
    <sheet name="Team Basic Data Team 1" sheetId="45" r:id="rId19"/>
    <sheet name=" Team Daily Session Plan 1" sheetId="53" r:id="rId20"/>
    <sheet name="Team Basic Data Team 2" sheetId="46" r:id="rId21"/>
    <sheet name=" Team Daily Session Plan 2" sheetId="54" r:id="rId22"/>
    <sheet name="Team Basic Data Team 3" sheetId="50" r:id="rId23"/>
    <sheet name=" Team Daily Session Plan 3" sheetId="55" r:id="rId24"/>
    <sheet name="Daily Instructions" sheetId="66" state="hidden" r:id="rId25"/>
  </sheets>
  <definedNames>
    <definedName name="_xlnm.Print_Area" localSheetId="19">' Team Daily Session Plan 1'!$A$1:$S$53</definedName>
    <definedName name="_xlnm.Print_Area" localSheetId="21">' Team Daily Session Plan 2'!$A$1:$S$53</definedName>
    <definedName name="_xlnm.Print_Area" localSheetId="23">' Team Daily Session Plan 3'!$A$1:$U$53</definedName>
    <definedName name="_xlnm.Print_Area" localSheetId="1">'1. HR Plan'!$B$1:$G$31</definedName>
    <definedName name="_xlnm.Print_Area" localSheetId="12">'Social Mobilization Plan'!$A$1:$M$21</definedName>
    <definedName name="_xlnm.Print_Area" localSheetId="18">'Team Basic Data Team 1'!$C$1:$J$40</definedName>
    <definedName name="_xlnm.Print_Area" localSheetId="20">'Team Basic Data Team 2'!$A$1:$H$43</definedName>
    <definedName name="_xlnm.Print_Area" localSheetId="22">'Team Basic Data Team 3'!$A$1:$H$43</definedName>
    <definedName name="_xlnm.Print_Area" localSheetId="17">'Team MP'!$A$1:$H$126</definedName>
    <definedName name="_xlnm.Print_Area" localSheetId="0">'Title UCMO'!$A$1:$H$14</definedName>
    <definedName name="_xlnm.Print_Area" localSheetId="11">'Training Plan'!$A$1:$J$26</definedName>
    <definedName name="_xlnm.Print_Area" localSheetId="2">'UC Basic Data Page-1-6'!$C$1:$J$74</definedName>
    <definedName name="_xlnm.Print_Area" localSheetId="3">'UC Basic Data Page-7-12'!$C$1:$J$72</definedName>
    <definedName name="_xlnm.Print_Area" localSheetId="6">'UC Consolidated Sheet Page-3'!$A$1:$J$36</definedName>
    <definedName name="_xlnm.Print_Area" localSheetId="13">'UC Supervision Plan'!$A$1:$I$78</definedName>
    <definedName name="_xlnm.Print_Area" localSheetId="8">'Vaccine &amp; logistics Plan Page-1'!$A$1:$F$67</definedName>
    <definedName name="_xlnm.Print_Area" localSheetId="15">'Waste Management Plan'!$A$1:$H$17</definedName>
    <definedName name="_xlnm.Print_Titles" localSheetId="19">' Team Daily Session Plan 1'!$4:$5</definedName>
    <definedName name="_xlnm.Print_Titles" localSheetId="21">' Team Daily Session Plan 2'!$3:$5</definedName>
    <definedName name="_xlnm.Print_Titles" localSheetId="23">' Team Daily Session Plan 3'!$3:$5</definedName>
    <definedName name="_xlnm.Print_Titles" localSheetId="10">'School-Madarassa List'!$1:$5</definedName>
    <definedName name="_xlnm.Print_Titles" localSheetId="18">'Team Basic Data Team 1'!$1:$7</definedName>
    <definedName name="_xlnm.Print_Titles" localSheetId="20">'Team Basic Data Team 2'!$1:$7</definedName>
    <definedName name="_xlnm.Print_Titles" localSheetId="22">'Team Basic Data Team 3'!$1:$7</definedName>
    <definedName name="_xlnm.Print_Titles" localSheetId="2">'UC Basic Data Page-1-6'!$1:$6</definedName>
    <definedName name="_xlnm.Print_Titles" localSheetId="3">'UC Basic Data Page-7-12'!$1:$6</definedName>
    <definedName name="_xlnm.Print_Titles" localSheetId="13">'UC Supervision Plan'!$1:$5</definedName>
    <definedName name="_xlnm.Print_Titles" localSheetId="8">'Vaccine &amp; logistics Plan Page-1'!$4:$6</definedName>
  </definedNames>
  <calcPr calcId="191029"/>
</workbook>
</file>

<file path=xl/calcChain.xml><?xml version="1.0" encoding="utf-8"?>
<calcChain xmlns="http://schemas.openxmlformats.org/spreadsheetml/2006/main">
  <c r="D62" i="32" l="1"/>
  <c r="D61" i="32"/>
  <c r="D57" i="32"/>
  <c r="D56" i="32"/>
  <c r="D52" i="32"/>
  <c r="D51" i="32"/>
  <c r="D47" i="32"/>
  <c r="D46" i="32"/>
  <c r="D42" i="32"/>
  <c r="D41" i="32"/>
  <c r="D37" i="32"/>
  <c r="D36" i="32"/>
  <c r="D32" i="32"/>
  <c r="D31" i="32"/>
  <c r="D27" i="32"/>
  <c r="D26" i="32"/>
  <c r="D23" i="32"/>
  <c r="D22" i="32"/>
  <c r="D18" i="32"/>
  <c r="D17" i="32"/>
  <c r="D13" i="32"/>
  <c r="D12" i="32"/>
  <c r="D8" i="32"/>
  <c r="D7" i="32"/>
  <c r="E72" i="44"/>
  <c r="D50" i="44"/>
  <c r="E50" i="44"/>
  <c r="D28" i="44"/>
  <c r="E28" i="44"/>
  <c r="J74" i="27"/>
  <c r="E74" i="27"/>
  <c r="F74" i="27"/>
  <c r="G74" i="27"/>
  <c r="D74" i="27"/>
  <c r="L74" i="27"/>
  <c r="K74" i="27"/>
  <c r="I74" i="27"/>
  <c r="H74" i="27"/>
  <c r="J58" i="27"/>
  <c r="E58" i="27"/>
  <c r="F58" i="27"/>
  <c r="G58" i="27"/>
  <c r="D58" i="27"/>
  <c r="L58" i="27"/>
  <c r="K58" i="27"/>
  <c r="I58" i="27"/>
  <c r="H58" i="27"/>
  <c r="D37" i="27"/>
  <c r="I37" i="27"/>
  <c r="H37" i="27"/>
  <c r="F37" i="27"/>
  <c r="E37" i="27"/>
  <c r="E21" i="27"/>
  <c r="F21" i="27"/>
  <c r="H21" i="27"/>
  <c r="I21" i="27"/>
  <c r="L21" i="27"/>
  <c r="D21" i="27"/>
  <c r="F50" i="44" l="1"/>
  <c r="F28" i="44"/>
  <c r="G12" i="27" l="1"/>
  <c r="G11" i="27"/>
  <c r="G10" i="27"/>
  <c r="G9" i="27"/>
  <c r="G8" i="27"/>
  <c r="G7" i="27"/>
  <c r="C10" i="41" l="1"/>
  <c r="C11" i="41"/>
  <c r="C12" i="41" s="1"/>
  <c r="C13" i="41" s="1"/>
  <c r="C14" i="41" s="1"/>
  <c r="C15" i="41" s="1"/>
  <c r="C16" i="41" s="1"/>
  <c r="C17" i="41" s="1"/>
  <c r="C18" i="41" s="1"/>
  <c r="C19" i="41" s="1"/>
  <c r="C20" i="41" s="1"/>
  <c r="C21" i="41" s="1"/>
  <c r="C22" i="41" s="1"/>
  <c r="C23" i="41" s="1"/>
  <c r="C24" i="41" s="1"/>
  <c r="C25" i="41" s="1"/>
  <c r="C26" i="41" s="1"/>
  <c r="C27" i="41" s="1"/>
  <c r="C28" i="41" s="1"/>
  <c r="C29" i="41" s="1"/>
  <c r="C30" i="41" s="1"/>
  <c r="C31" i="41" s="1"/>
  <c r="G65" i="44"/>
  <c r="G64" i="44"/>
  <c r="G63" i="44"/>
  <c r="G62" i="44"/>
  <c r="G60" i="44"/>
  <c r="G59" i="44"/>
  <c r="G58" i="44"/>
  <c r="G57" i="44"/>
  <c r="G56" i="44"/>
  <c r="G55" i="44"/>
  <c r="G54" i="44"/>
  <c r="G53" i="44"/>
  <c r="G52" i="44"/>
  <c r="G51" i="44"/>
  <c r="G49" i="44"/>
  <c r="G48" i="44"/>
  <c r="G47" i="44"/>
  <c r="G46" i="44"/>
  <c r="G45" i="44"/>
  <c r="G44" i="44"/>
  <c r="G43" i="44"/>
  <c r="G42" i="44"/>
  <c r="G41" i="44"/>
  <c r="G40" i="44"/>
  <c r="G38" i="44"/>
  <c r="G37" i="44"/>
  <c r="G36" i="44"/>
  <c r="G35" i="44"/>
  <c r="G34" i="44"/>
  <c r="G33" i="44"/>
  <c r="G32" i="44"/>
  <c r="G31" i="44"/>
  <c r="G30" i="44"/>
  <c r="G29" i="44"/>
  <c r="G27" i="44"/>
  <c r="G26" i="44"/>
  <c r="G25" i="44"/>
  <c r="G24" i="44"/>
  <c r="G23" i="44"/>
  <c r="G22" i="44"/>
  <c r="G21" i="44"/>
  <c r="G20" i="44"/>
  <c r="G19" i="44"/>
  <c r="G18" i="44"/>
  <c r="G17" i="44"/>
  <c r="G16" i="44"/>
  <c r="G15" i="44"/>
  <c r="G14" i="44"/>
  <c r="G13" i="44"/>
  <c r="G12" i="44"/>
  <c r="G11" i="44"/>
  <c r="G10" i="44"/>
  <c r="G9" i="44"/>
  <c r="G8" i="44"/>
  <c r="G7" i="44"/>
  <c r="G50" i="44" l="1"/>
  <c r="G28" i="44"/>
  <c r="N5" i="27" l="1"/>
  <c r="N6" i="27" s="1"/>
  <c r="N7" i="27" s="1"/>
  <c r="N8" i="27" s="1"/>
  <c r="G17" i="27" l="1"/>
  <c r="J17" i="27" s="1"/>
  <c r="J7" i="31"/>
  <c r="J9" i="31"/>
  <c r="J12" i="31"/>
  <c r="J14" i="31"/>
  <c r="J17" i="31"/>
  <c r="J19" i="31"/>
  <c r="J22" i="31"/>
  <c r="J24" i="31"/>
  <c r="J27" i="31"/>
  <c r="J29" i="31"/>
  <c r="J35" i="31"/>
  <c r="F71" i="43"/>
  <c r="E71" i="43"/>
  <c r="C71" i="43"/>
  <c r="D7" i="30"/>
  <c r="P31" i="53" s="1"/>
  <c r="Q31" i="53" s="1"/>
  <c r="F72" i="44" l="1"/>
  <c r="H27" i="28"/>
  <c r="A22" i="46"/>
  <c r="A21" i="46"/>
  <c r="H24" i="45"/>
  <c r="K31" i="31" l="1"/>
  <c r="K32" i="31"/>
  <c r="K33" i="31"/>
  <c r="K34" i="31"/>
  <c r="A21" i="50" l="1"/>
  <c r="A22" i="50"/>
  <c r="B23" i="46"/>
  <c r="C23" i="46"/>
  <c r="C11" i="45"/>
  <c r="G8" i="37"/>
  <c r="H6" i="37"/>
  <c r="H7" i="37" s="1"/>
  <c r="H8" i="37" s="1"/>
  <c r="E84" i="44" l="1"/>
  <c r="G13" i="27" l="1"/>
  <c r="G14" i="27"/>
  <c r="G15" i="27"/>
  <c r="G16" i="27"/>
  <c r="G18" i="27"/>
  <c r="G19" i="27"/>
  <c r="G20" i="27"/>
  <c r="G22" i="27"/>
  <c r="G23" i="27"/>
  <c r="G24" i="27"/>
  <c r="G25" i="27"/>
  <c r="G26" i="27"/>
  <c r="G27" i="27"/>
  <c r="G28" i="27"/>
  <c r="G29" i="27"/>
  <c r="G30" i="27"/>
  <c r="G31" i="27"/>
  <c r="G32" i="27"/>
  <c r="G33" i="27"/>
  <c r="G34" i="27"/>
  <c r="G35" i="27"/>
  <c r="G36" i="27"/>
  <c r="G38" i="27"/>
  <c r="G39" i="27"/>
  <c r="G41" i="27"/>
  <c r="G42" i="27"/>
  <c r="G43" i="27"/>
  <c r="G44" i="27"/>
  <c r="J44" i="27" s="1"/>
  <c r="G45" i="27"/>
  <c r="G46" i="27"/>
  <c r="J46" i="27" s="1"/>
  <c r="K46" i="27" s="1"/>
  <c r="G47" i="27"/>
  <c r="G48" i="27"/>
  <c r="G49" i="27"/>
  <c r="G50" i="27"/>
  <c r="G52" i="27"/>
  <c r="G53" i="27"/>
  <c r="G54" i="27"/>
  <c r="G55" i="27"/>
  <c r="G56" i="27"/>
  <c r="G57" i="27"/>
  <c r="J57" i="27" s="1"/>
  <c r="K57" i="27" s="1"/>
  <c r="G59" i="27"/>
  <c r="G60" i="27"/>
  <c r="J60" i="27" s="1"/>
  <c r="K60" i="27" s="1"/>
  <c r="G61" i="27"/>
  <c r="G62" i="27"/>
  <c r="G64" i="27"/>
  <c r="J64" i="27" s="1"/>
  <c r="G65" i="27"/>
  <c r="J65" i="27" s="1"/>
  <c r="K65" i="27" s="1"/>
  <c r="G66" i="27"/>
  <c r="G67" i="27"/>
  <c r="G68" i="27"/>
  <c r="J68" i="27" s="1"/>
  <c r="G69" i="27"/>
  <c r="J69" i="27" s="1"/>
  <c r="K69" i="27" s="1"/>
  <c r="G70" i="27"/>
  <c r="G71" i="27"/>
  <c r="G72" i="27"/>
  <c r="G73" i="27"/>
  <c r="J8" i="44"/>
  <c r="J9" i="44"/>
  <c r="J10" i="44"/>
  <c r="J11" i="44"/>
  <c r="J12" i="44"/>
  <c r="J13" i="44"/>
  <c r="J14" i="44"/>
  <c r="J15" i="44"/>
  <c r="J16" i="44"/>
  <c r="J19" i="44"/>
  <c r="J20" i="44"/>
  <c r="J21" i="44"/>
  <c r="L21" i="44" s="1"/>
  <c r="J22" i="44"/>
  <c r="J23" i="44"/>
  <c r="L23" i="44" s="1"/>
  <c r="J24" i="44"/>
  <c r="J25" i="44"/>
  <c r="J26" i="44"/>
  <c r="J27" i="44"/>
  <c r="J29" i="44"/>
  <c r="J30" i="44"/>
  <c r="J31" i="44"/>
  <c r="J32" i="44"/>
  <c r="J33" i="44"/>
  <c r="J34" i="44"/>
  <c r="J35" i="44"/>
  <c r="J36" i="44"/>
  <c r="J37" i="44"/>
  <c r="J38" i="44"/>
  <c r="J40" i="44"/>
  <c r="J42" i="44"/>
  <c r="J43" i="44"/>
  <c r="J44" i="44"/>
  <c r="J45" i="44"/>
  <c r="L45" i="44" s="1"/>
  <c r="J46" i="44"/>
  <c r="J47" i="44"/>
  <c r="J48" i="44"/>
  <c r="J49" i="44"/>
  <c r="J51" i="44"/>
  <c r="J52" i="44"/>
  <c r="J53" i="44"/>
  <c r="J54" i="44"/>
  <c r="J55" i="44"/>
  <c r="L55" i="44" s="1"/>
  <c r="J56" i="44"/>
  <c r="J57" i="44"/>
  <c r="J58" i="44"/>
  <c r="J59" i="44"/>
  <c r="J60" i="44"/>
  <c r="J63" i="44"/>
  <c r="J64" i="44"/>
  <c r="J65" i="44"/>
  <c r="G66" i="44"/>
  <c r="J66" i="44" s="1"/>
  <c r="G67" i="44"/>
  <c r="J67" i="44" s="1"/>
  <c r="G68" i="44"/>
  <c r="J68" i="44" s="1"/>
  <c r="G69" i="44"/>
  <c r="J69" i="44" s="1"/>
  <c r="G70" i="44"/>
  <c r="J70" i="44" s="1"/>
  <c r="G71" i="44"/>
  <c r="J71" i="44" s="1"/>
  <c r="G37" i="27" l="1"/>
  <c r="G21" i="27"/>
  <c r="J62" i="44"/>
  <c r="J72" i="44" s="1"/>
  <c r="G72" i="44"/>
  <c r="J18" i="44"/>
  <c r="J41" i="44"/>
  <c r="J50" i="44" s="1"/>
  <c r="G14" i="29"/>
  <c r="K39" i="27"/>
  <c r="K44" i="27"/>
  <c r="L38" i="44"/>
  <c r="L36" i="44"/>
  <c r="L19" i="44"/>
  <c r="L32" i="27"/>
  <c r="L37" i="27" s="1"/>
  <c r="L36" i="27"/>
  <c r="L38" i="27"/>
  <c r="J30" i="27"/>
  <c r="K30" i="27" s="1"/>
  <c r="J32" i="27"/>
  <c r="J36" i="27"/>
  <c r="J42" i="27"/>
  <c r="K42" i="27" s="1"/>
  <c r="D8" i="29" s="1"/>
  <c r="J71" i="27"/>
  <c r="K71" i="27" s="1"/>
  <c r="J73" i="27"/>
  <c r="K73" i="27" s="1"/>
  <c r="L30" i="44"/>
  <c r="L32" i="44"/>
  <c r="L34" i="44"/>
  <c r="L43" i="44"/>
  <c r="L41" i="44" l="1"/>
  <c r="K32" i="27"/>
  <c r="I13" i="46" s="1"/>
  <c r="K36" i="27"/>
  <c r="B5" i="40"/>
  <c r="B6" i="40" s="1"/>
  <c r="B7" i="40" s="1"/>
  <c r="B8" i="40" s="1"/>
  <c r="B9" i="40" s="1"/>
  <c r="B10" i="40" s="1"/>
  <c r="B11" i="40" s="1"/>
  <c r="B12" i="40" s="1"/>
  <c r="B13" i="40" s="1"/>
  <c r="B14" i="40" s="1"/>
  <c r="B15" i="40" s="1"/>
  <c r="B16" i="40" s="1"/>
  <c r="E3" i="55"/>
  <c r="E3" i="54"/>
  <c r="E3" i="53"/>
  <c r="P49" i="53"/>
  <c r="Q49" i="53" s="1"/>
  <c r="J31" i="50"/>
  <c r="J32" i="50"/>
  <c r="J33" i="50"/>
  <c r="F31" i="50"/>
  <c r="G31" i="50"/>
  <c r="F32" i="50"/>
  <c r="G32" i="50"/>
  <c r="F33" i="50"/>
  <c r="G33" i="50"/>
  <c r="A30" i="50"/>
  <c r="B46" i="55" s="1"/>
  <c r="B30" i="50"/>
  <c r="C30" i="50"/>
  <c r="F30" i="50"/>
  <c r="G30" i="50"/>
  <c r="J30" i="50"/>
  <c r="A31" i="50"/>
  <c r="B48" i="55" s="1"/>
  <c r="B31" i="50"/>
  <c r="C31" i="50"/>
  <c r="A32" i="50"/>
  <c r="B50" i="55" s="1"/>
  <c r="B32" i="50"/>
  <c r="C32" i="50"/>
  <c r="A33" i="50"/>
  <c r="B52" i="55" s="1"/>
  <c r="B33" i="50"/>
  <c r="C33" i="50"/>
  <c r="J20" i="50"/>
  <c r="J21" i="50"/>
  <c r="J22" i="50"/>
  <c r="J23" i="50"/>
  <c r="J24" i="50"/>
  <c r="J25" i="50"/>
  <c r="I26" i="50"/>
  <c r="J26" i="50"/>
  <c r="J27" i="50"/>
  <c r="J28" i="50"/>
  <c r="F20" i="50"/>
  <c r="G20" i="50"/>
  <c r="F21" i="50"/>
  <c r="G21" i="50"/>
  <c r="F22" i="50"/>
  <c r="G22" i="50"/>
  <c r="F23" i="50"/>
  <c r="G23" i="50"/>
  <c r="F24" i="50"/>
  <c r="G24" i="50"/>
  <c r="F25" i="50"/>
  <c r="G25" i="50"/>
  <c r="F26" i="50"/>
  <c r="G26" i="50"/>
  <c r="F27" i="50"/>
  <c r="G27" i="50"/>
  <c r="F28" i="50"/>
  <c r="G28" i="50"/>
  <c r="A19" i="50"/>
  <c r="B26" i="55" s="1"/>
  <c r="B19" i="50"/>
  <c r="C19" i="50"/>
  <c r="F19" i="50"/>
  <c r="G19" i="50"/>
  <c r="J19" i="50"/>
  <c r="A20" i="50"/>
  <c r="B28" i="55" s="1"/>
  <c r="B20" i="50"/>
  <c r="C20" i="50"/>
  <c r="B30" i="55"/>
  <c r="B21" i="50"/>
  <c r="C21" i="50"/>
  <c r="B32" i="55"/>
  <c r="B22" i="50"/>
  <c r="C22" i="50"/>
  <c r="A23" i="50"/>
  <c r="B34" i="55" s="1"/>
  <c r="B23" i="50"/>
  <c r="C23" i="50"/>
  <c r="A24" i="50"/>
  <c r="B36" i="55" s="1"/>
  <c r="B24" i="50"/>
  <c r="C24" i="50"/>
  <c r="A25" i="50"/>
  <c r="B38" i="55" s="1"/>
  <c r="B25" i="50"/>
  <c r="C25" i="50"/>
  <c r="A26" i="50"/>
  <c r="B40" i="55" s="1"/>
  <c r="B26" i="50"/>
  <c r="C26" i="50"/>
  <c r="A27" i="50"/>
  <c r="B42" i="55" s="1"/>
  <c r="B27" i="50"/>
  <c r="C27" i="50"/>
  <c r="A28" i="50"/>
  <c r="B44" i="55" s="1"/>
  <c r="B28" i="50"/>
  <c r="C28" i="50"/>
  <c r="F9" i="50"/>
  <c r="G9" i="50"/>
  <c r="J9" i="50"/>
  <c r="F10" i="50"/>
  <c r="G10" i="50"/>
  <c r="J10" i="50"/>
  <c r="F11" i="50"/>
  <c r="G11" i="50"/>
  <c r="J11" i="50"/>
  <c r="F12" i="50"/>
  <c r="G12" i="50"/>
  <c r="J12" i="50"/>
  <c r="F13" i="50"/>
  <c r="G13" i="50"/>
  <c r="J13" i="50"/>
  <c r="F14" i="50"/>
  <c r="G14" i="50"/>
  <c r="J14" i="50"/>
  <c r="F15" i="50"/>
  <c r="G15" i="50"/>
  <c r="J15" i="50"/>
  <c r="F16" i="50"/>
  <c r="G16" i="50"/>
  <c r="J16" i="50"/>
  <c r="F17" i="50"/>
  <c r="G17" i="50"/>
  <c r="J17" i="50"/>
  <c r="A8" i="50"/>
  <c r="B6" i="55" s="1"/>
  <c r="B8" i="50"/>
  <c r="C8" i="50"/>
  <c r="F8" i="50"/>
  <c r="G8" i="50"/>
  <c r="J8" i="50"/>
  <c r="A9" i="50"/>
  <c r="B8" i="55" s="1"/>
  <c r="B9" i="50"/>
  <c r="C9" i="50"/>
  <c r="A10" i="50"/>
  <c r="B10" i="55" s="1"/>
  <c r="B10" i="50"/>
  <c r="C10" i="50"/>
  <c r="A11" i="50"/>
  <c r="B12" i="55" s="1"/>
  <c r="B11" i="50"/>
  <c r="C11" i="50"/>
  <c r="A12" i="50"/>
  <c r="B14" i="55" s="1"/>
  <c r="B12" i="50"/>
  <c r="C12" i="50"/>
  <c r="A13" i="50"/>
  <c r="B16" i="55" s="1"/>
  <c r="B13" i="50"/>
  <c r="C13" i="50"/>
  <c r="A14" i="50"/>
  <c r="B18" i="55" s="1"/>
  <c r="B14" i="50"/>
  <c r="C14" i="50"/>
  <c r="A15" i="50"/>
  <c r="B20" i="55" s="1"/>
  <c r="B15" i="50"/>
  <c r="C15" i="50"/>
  <c r="A16" i="50"/>
  <c r="B22" i="55" s="1"/>
  <c r="B16" i="50"/>
  <c r="C16" i="50"/>
  <c r="A17" i="50"/>
  <c r="B24" i="55" s="1"/>
  <c r="B17" i="50"/>
  <c r="C17" i="50"/>
  <c r="F31" i="46"/>
  <c r="G31" i="46"/>
  <c r="J31" i="46"/>
  <c r="F32" i="46"/>
  <c r="G32" i="46"/>
  <c r="J32" i="46"/>
  <c r="F33" i="46"/>
  <c r="G33" i="46"/>
  <c r="J33" i="46"/>
  <c r="F20" i="46"/>
  <c r="G20" i="46"/>
  <c r="J20" i="46"/>
  <c r="F21" i="46"/>
  <c r="G21" i="46"/>
  <c r="J21" i="46"/>
  <c r="F22" i="46"/>
  <c r="G22" i="46"/>
  <c r="J22" i="46"/>
  <c r="F23" i="46"/>
  <c r="G23" i="46"/>
  <c r="J23" i="46"/>
  <c r="F24" i="46"/>
  <c r="G24" i="46"/>
  <c r="J24" i="46"/>
  <c r="F25" i="46"/>
  <c r="G25" i="46"/>
  <c r="J25" i="46"/>
  <c r="F26" i="46"/>
  <c r="G26" i="46"/>
  <c r="I26" i="46"/>
  <c r="J26" i="46"/>
  <c r="F27" i="46"/>
  <c r="G27" i="46"/>
  <c r="J27" i="46"/>
  <c r="F28" i="46"/>
  <c r="G28" i="46"/>
  <c r="I28" i="46"/>
  <c r="J28" i="46"/>
  <c r="F9" i="46"/>
  <c r="G9" i="46"/>
  <c r="J9" i="46"/>
  <c r="F10" i="46"/>
  <c r="G10" i="46"/>
  <c r="J10" i="46"/>
  <c r="F11" i="46"/>
  <c r="G11" i="46"/>
  <c r="J11" i="46"/>
  <c r="F12" i="46"/>
  <c r="G12" i="46"/>
  <c r="J12" i="46"/>
  <c r="F13" i="46"/>
  <c r="G13" i="46"/>
  <c r="J13" i="46"/>
  <c r="F14" i="46"/>
  <c r="G14" i="46"/>
  <c r="J14" i="46"/>
  <c r="F15" i="46"/>
  <c r="G15" i="46"/>
  <c r="I15" i="46"/>
  <c r="J15" i="46"/>
  <c r="F16" i="46"/>
  <c r="G16" i="46"/>
  <c r="J16" i="46"/>
  <c r="F17" i="46"/>
  <c r="G17" i="46"/>
  <c r="J17" i="46"/>
  <c r="A30" i="46"/>
  <c r="B46" i="54" s="1"/>
  <c r="B30" i="46"/>
  <c r="C30" i="46"/>
  <c r="F30" i="46"/>
  <c r="G30" i="46"/>
  <c r="J30" i="46"/>
  <c r="A31" i="46"/>
  <c r="B48" i="54" s="1"/>
  <c r="B31" i="46"/>
  <c r="C31" i="46"/>
  <c r="A32" i="46"/>
  <c r="B50" i="54" s="1"/>
  <c r="B32" i="46"/>
  <c r="C32" i="46"/>
  <c r="A33" i="46"/>
  <c r="B52" i="54" s="1"/>
  <c r="B33" i="46"/>
  <c r="C33" i="46"/>
  <c r="A19" i="46"/>
  <c r="B26" i="54" s="1"/>
  <c r="B19" i="46"/>
  <c r="C19" i="46"/>
  <c r="F19" i="46"/>
  <c r="G19" i="46"/>
  <c r="J19" i="46"/>
  <c r="K19" i="46"/>
  <c r="A20" i="46"/>
  <c r="B28" i="54" s="1"/>
  <c r="B20" i="46"/>
  <c r="C20" i="46"/>
  <c r="K20" i="46"/>
  <c r="B30" i="54"/>
  <c r="B21" i="46"/>
  <c r="C21" i="46"/>
  <c r="K21" i="46"/>
  <c r="B32" i="54"/>
  <c r="B22" i="46"/>
  <c r="C22" i="46"/>
  <c r="K22" i="46"/>
  <c r="A23" i="46"/>
  <c r="B34" i="54" s="1"/>
  <c r="K23" i="46"/>
  <c r="A24" i="46"/>
  <c r="B36" i="54" s="1"/>
  <c r="B24" i="46"/>
  <c r="C24" i="46"/>
  <c r="K24" i="46"/>
  <c r="A25" i="46"/>
  <c r="B38" i="54" s="1"/>
  <c r="B25" i="46"/>
  <c r="C25" i="46"/>
  <c r="K25" i="46"/>
  <c r="A26" i="46"/>
  <c r="B40" i="54" s="1"/>
  <c r="B26" i="46"/>
  <c r="C26" i="46"/>
  <c r="K26" i="46"/>
  <c r="A27" i="46"/>
  <c r="B42" i="54" s="1"/>
  <c r="B27" i="46"/>
  <c r="C27" i="46"/>
  <c r="K27" i="46"/>
  <c r="A28" i="46"/>
  <c r="B44" i="54" s="1"/>
  <c r="B28" i="46"/>
  <c r="C28" i="46"/>
  <c r="K28" i="46"/>
  <c r="A8" i="46"/>
  <c r="B6" i="54" s="1"/>
  <c r="B8" i="46"/>
  <c r="C8" i="46"/>
  <c r="F8" i="46"/>
  <c r="G8" i="46"/>
  <c r="J8" i="46"/>
  <c r="A9" i="46"/>
  <c r="B8" i="54" s="1"/>
  <c r="B9" i="46"/>
  <c r="C9" i="46"/>
  <c r="A10" i="46"/>
  <c r="B10" i="54" s="1"/>
  <c r="B10" i="46"/>
  <c r="C10" i="46"/>
  <c r="A11" i="46"/>
  <c r="B12" i="54" s="1"/>
  <c r="B11" i="46"/>
  <c r="C11" i="46"/>
  <c r="A12" i="46"/>
  <c r="B14" i="54" s="1"/>
  <c r="B12" i="46"/>
  <c r="C12" i="46"/>
  <c r="A13" i="46"/>
  <c r="B16" i="54" s="1"/>
  <c r="B13" i="46"/>
  <c r="C13" i="46"/>
  <c r="A14" i="46"/>
  <c r="B18" i="54" s="1"/>
  <c r="B14" i="46"/>
  <c r="C14" i="46"/>
  <c r="A15" i="46"/>
  <c r="B20" i="54" s="1"/>
  <c r="B15" i="46"/>
  <c r="C15" i="46"/>
  <c r="A16" i="46"/>
  <c r="B22" i="54" s="1"/>
  <c r="B16" i="46"/>
  <c r="C16" i="46"/>
  <c r="A17" i="46"/>
  <c r="B24" i="54" s="1"/>
  <c r="B17" i="46"/>
  <c r="C17" i="46"/>
  <c r="I41" i="50"/>
  <c r="B30" i="45"/>
  <c r="C30" i="45"/>
  <c r="B46" i="53" s="1"/>
  <c r="D30" i="45"/>
  <c r="E30" i="45"/>
  <c r="H30" i="45"/>
  <c r="I30" i="45"/>
  <c r="L30" i="45"/>
  <c r="B31" i="45"/>
  <c r="C31" i="45"/>
  <c r="B48" i="53" s="1"/>
  <c r="D31" i="45"/>
  <c r="E31" i="45"/>
  <c r="H31" i="45"/>
  <c r="I31" i="45"/>
  <c r="L31" i="45"/>
  <c r="B32" i="45"/>
  <c r="C32" i="45"/>
  <c r="B50" i="53" s="1"/>
  <c r="D32" i="45"/>
  <c r="E32" i="45"/>
  <c r="H32" i="45"/>
  <c r="I32" i="45"/>
  <c r="L32" i="45"/>
  <c r="B33" i="45"/>
  <c r="C33" i="45"/>
  <c r="B52" i="53" s="1"/>
  <c r="D33" i="45"/>
  <c r="E33" i="45"/>
  <c r="H33" i="45"/>
  <c r="I33" i="45"/>
  <c r="L33" i="45"/>
  <c r="B19" i="45"/>
  <c r="C19" i="45"/>
  <c r="B26" i="53" s="1"/>
  <c r="D19" i="45"/>
  <c r="E19" i="45"/>
  <c r="H19" i="45"/>
  <c r="I19" i="45"/>
  <c r="L19" i="45"/>
  <c r="B20" i="45"/>
  <c r="C20" i="45"/>
  <c r="B28" i="53" s="1"/>
  <c r="D20" i="45"/>
  <c r="E20" i="45"/>
  <c r="H20" i="45"/>
  <c r="I20" i="45"/>
  <c r="L20" i="45"/>
  <c r="B21" i="45"/>
  <c r="C21" i="45"/>
  <c r="B30" i="53" s="1"/>
  <c r="D21" i="45"/>
  <c r="E21" i="45"/>
  <c r="H21" i="45"/>
  <c r="I21" i="45"/>
  <c r="L21" i="45"/>
  <c r="B22" i="45"/>
  <c r="C22" i="45"/>
  <c r="B32" i="53" s="1"/>
  <c r="D22" i="45"/>
  <c r="E22" i="45"/>
  <c r="H22" i="45"/>
  <c r="I22" i="45"/>
  <c r="L22" i="45"/>
  <c r="B23" i="45"/>
  <c r="C23" i="45"/>
  <c r="B34" i="53" s="1"/>
  <c r="D23" i="45"/>
  <c r="E23" i="45"/>
  <c r="H23" i="45"/>
  <c r="I23" i="45"/>
  <c r="L23" i="45"/>
  <c r="B24" i="45"/>
  <c r="C24" i="45"/>
  <c r="B36" i="53" s="1"/>
  <c r="D24" i="45"/>
  <c r="E24" i="45"/>
  <c r="I24" i="45"/>
  <c r="K24" i="45"/>
  <c r="L24" i="45"/>
  <c r="B25" i="45"/>
  <c r="C25" i="45"/>
  <c r="B38" i="53" s="1"/>
  <c r="D25" i="45"/>
  <c r="E25" i="45"/>
  <c r="H25" i="45"/>
  <c r="I25" i="45"/>
  <c r="L25" i="45"/>
  <c r="B26" i="45"/>
  <c r="C26" i="45"/>
  <c r="B40" i="53" s="1"/>
  <c r="D26" i="45"/>
  <c r="E26" i="45"/>
  <c r="H26" i="45"/>
  <c r="I26" i="45"/>
  <c r="K26" i="45"/>
  <c r="L26" i="45"/>
  <c r="B27" i="45"/>
  <c r="C27" i="45"/>
  <c r="B42" i="53" s="1"/>
  <c r="D27" i="45"/>
  <c r="E27" i="45"/>
  <c r="H27" i="45"/>
  <c r="I27" i="45"/>
  <c r="L27" i="45"/>
  <c r="B28" i="45"/>
  <c r="C28" i="45"/>
  <c r="B44" i="53" s="1"/>
  <c r="D28" i="45"/>
  <c r="E28" i="45"/>
  <c r="H28" i="45"/>
  <c r="I28" i="45"/>
  <c r="L28" i="45"/>
  <c r="B8" i="45"/>
  <c r="C8" i="45"/>
  <c r="B6" i="53" s="1"/>
  <c r="D8" i="45"/>
  <c r="E8" i="45"/>
  <c r="H8" i="45"/>
  <c r="I8" i="45"/>
  <c r="L8" i="45"/>
  <c r="B9" i="45"/>
  <c r="C9" i="45"/>
  <c r="B8" i="53" s="1"/>
  <c r="D9" i="45"/>
  <c r="E9" i="45"/>
  <c r="H9" i="45"/>
  <c r="I9" i="45"/>
  <c r="L9" i="45"/>
  <c r="B10" i="45"/>
  <c r="C10" i="45"/>
  <c r="B10" i="53" s="1"/>
  <c r="D10" i="45"/>
  <c r="E10" i="45"/>
  <c r="H10" i="45"/>
  <c r="I10" i="45"/>
  <c r="L10" i="45"/>
  <c r="B11" i="45"/>
  <c r="B12" i="53"/>
  <c r="D11" i="45"/>
  <c r="E11" i="45"/>
  <c r="H11" i="45"/>
  <c r="I11" i="45"/>
  <c r="L11" i="45"/>
  <c r="B12" i="45"/>
  <c r="C12" i="45"/>
  <c r="B14" i="53" s="1"/>
  <c r="D12" i="45"/>
  <c r="E12" i="45"/>
  <c r="H12" i="45"/>
  <c r="I12" i="45"/>
  <c r="L12" i="45"/>
  <c r="B13" i="45"/>
  <c r="C13" i="45"/>
  <c r="B16" i="53" s="1"/>
  <c r="D13" i="45"/>
  <c r="E13" i="45"/>
  <c r="H13" i="45"/>
  <c r="I13" i="45"/>
  <c r="K13" i="45"/>
  <c r="L13" i="45"/>
  <c r="B14" i="45"/>
  <c r="C14" i="45"/>
  <c r="B18" i="53" s="1"/>
  <c r="D14" i="45"/>
  <c r="E14" i="45"/>
  <c r="H14" i="45"/>
  <c r="I14" i="45"/>
  <c r="L14" i="45"/>
  <c r="B15" i="45"/>
  <c r="C15" i="45"/>
  <c r="B20" i="53" s="1"/>
  <c r="D15" i="45"/>
  <c r="E15" i="45"/>
  <c r="H15" i="45"/>
  <c r="I15" i="45"/>
  <c r="K15" i="45"/>
  <c r="L15" i="45"/>
  <c r="B16" i="45"/>
  <c r="C16" i="45"/>
  <c r="B22" i="53" s="1"/>
  <c r="D16" i="45"/>
  <c r="E16" i="45"/>
  <c r="H16" i="45"/>
  <c r="I16" i="45"/>
  <c r="L16" i="45"/>
  <c r="B17" i="45"/>
  <c r="C17" i="45"/>
  <c r="B24" i="53" s="1"/>
  <c r="D17" i="45"/>
  <c r="E17" i="45"/>
  <c r="H17" i="45"/>
  <c r="I17" i="45"/>
  <c r="L17" i="45"/>
  <c r="I41" i="46"/>
  <c r="J41" i="45"/>
  <c r="A33" i="45"/>
  <c r="A32" i="45"/>
  <c r="A31" i="45"/>
  <c r="A30" i="45"/>
  <c r="A28" i="45"/>
  <c r="A27" i="45"/>
  <c r="A26" i="45"/>
  <c r="A25" i="45"/>
  <c r="A24" i="45"/>
  <c r="A23" i="45"/>
  <c r="A22" i="45"/>
  <c r="A21" i="45"/>
  <c r="A20" i="45"/>
  <c r="A19" i="45"/>
  <c r="A17" i="45"/>
  <c r="A16" i="45"/>
  <c r="A15" i="45"/>
  <c r="A14" i="45"/>
  <c r="A13" i="45"/>
  <c r="A12" i="45"/>
  <c r="A11" i="45"/>
  <c r="A10" i="45"/>
  <c r="A9" i="45"/>
  <c r="A8" i="45"/>
  <c r="I12" i="42"/>
  <c r="E12" i="42"/>
  <c r="B4" i="42"/>
  <c r="F4" i="42"/>
  <c r="I4" i="42"/>
  <c r="H4" i="41"/>
  <c r="F4" i="41"/>
  <c r="D4" i="41"/>
  <c r="K28" i="45" l="1"/>
  <c r="B40" i="50"/>
  <c r="C29" i="46"/>
  <c r="B29" i="46"/>
  <c r="E18" i="45"/>
  <c r="E29" i="45"/>
  <c r="C29" i="50"/>
  <c r="D18" i="45"/>
  <c r="E40" i="45"/>
  <c r="C18" i="46"/>
  <c r="C18" i="50"/>
  <c r="B29" i="50"/>
  <c r="B18" i="50"/>
  <c r="D29" i="45"/>
  <c r="C40" i="46"/>
  <c r="C40" i="50"/>
  <c r="D40" i="45"/>
  <c r="B40" i="46"/>
  <c r="B18" i="46"/>
  <c r="A41" i="45"/>
  <c r="D3" i="41"/>
  <c r="C9" i="41"/>
  <c r="E9" i="41"/>
  <c r="E10" i="41" s="1"/>
  <c r="E11" i="41" s="1"/>
  <c r="E12" i="41" s="1"/>
  <c r="E13" i="41" s="1"/>
  <c r="E14" i="41" s="1"/>
  <c r="E15" i="41" s="1"/>
  <c r="E16" i="41" s="1"/>
  <c r="E17" i="41" s="1"/>
  <c r="E18" i="41" s="1"/>
  <c r="E19" i="41" s="1"/>
  <c r="E20" i="41" s="1"/>
  <c r="E21" i="41" s="1"/>
  <c r="E22" i="41" s="1"/>
  <c r="E23" i="41" s="1"/>
  <c r="E24" i="41" s="1"/>
  <c r="E25" i="41" s="1"/>
  <c r="E26" i="41" s="1"/>
  <c r="E27" i="41" s="1"/>
  <c r="E28" i="41" s="1"/>
  <c r="E29" i="41" s="1"/>
  <c r="E30" i="41" s="1"/>
  <c r="E31" i="41" s="1"/>
  <c r="D9" i="41"/>
  <c r="D10" i="41" s="1"/>
  <c r="D11" i="41" s="1"/>
  <c r="D12" i="41" s="1"/>
  <c r="D13" i="41" s="1"/>
  <c r="D14" i="41" s="1"/>
  <c r="D15" i="41" s="1"/>
  <c r="D16" i="41" s="1"/>
  <c r="D17" i="41" s="1"/>
  <c r="D18" i="41" s="1"/>
  <c r="D19" i="41" s="1"/>
  <c r="D20" i="41" s="1"/>
  <c r="D21" i="41" s="1"/>
  <c r="D22" i="41" s="1"/>
  <c r="D23" i="41" s="1"/>
  <c r="D24" i="41" s="1"/>
  <c r="D25" i="41" s="1"/>
  <c r="D26" i="41" s="1"/>
  <c r="D27" i="41" s="1"/>
  <c r="D28" i="41" s="1"/>
  <c r="D29" i="41" s="1"/>
  <c r="D30" i="41" s="1"/>
  <c r="D31" i="41" s="1"/>
  <c r="H17" i="39"/>
  <c r="H23" i="39" s="1"/>
  <c r="H29" i="39" s="1"/>
  <c r="H33" i="39" s="1"/>
  <c r="H41" i="39" s="1"/>
  <c r="H47" i="39" s="1"/>
  <c r="E11" i="39"/>
  <c r="E17" i="39" s="1"/>
  <c r="E23" i="39" s="1"/>
  <c r="E29" i="39" s="1"/>
  <c r="E33" i="39" s="1"/>
  <c r="E41" i="39" s="1"/>
  <c r="E47" i="39" s="1"/>
  <c r="E50" i="39" s="1"/>
  <c r="E59" i="39" s="1"/>
  <c r="E65" i="39" s="1"/>
  <c r="E71" i="39" s="1"/>
  <c r="E77" i="39" s="1"/>
  <c r="F11" i="39"/>
  <c r="F17" i="39" s="1"/>
  <c r="F23" i="39" s="1"/>
  <c r="F29" i="39" s="1"/>
  <c r="F33" i="39" s="1"/>
  <c r="F41" i="39" s="1"/>
  <c r="F47" i="39" s="1"/>
  <c r="F50" i="39" s="1"/>
  <c r="F59" i="39" s="1"/>
  <c r="F65" i="39" s="1"/>
  <c r="F71" i="39" s="1"/>
  <c r="F77" i="39" s="1"/>
  <c r="G11" i="39"/>
  <c r="G17" i="39" s="1"/>
  <c r="G23" i="39" s="1"/>
  <c r="G29" i="39" s="1"/>
  <c r="G33" i="39" s="1"/>
  <c r="G41" i="39" s="1"/>
  <c r="G47" i="39" s="1"/>
  <c r="G50" i="39" s="1"/>
  <c r="G59" i="39" s="1"/>
  <c r="G65" i="39" s="1"/>
  <c r="G71" i="39" s="1"/>
  <c r="G77" i="39" s="1"/>
  <c r="E6" i="39"/>
  <c r="E15" i="39" s="1"/>
  <c r="E19" i="39" s="1"/>
  <c r="E27" i="39" s="1"/>
  <c r="E31" i="39" s="1"/>
  <c r="E39" i="39" s="1"/>
  <c r="E43" i="39" s="1"/>
  <c r="E52" i="39" s="1"/>
  <c r="E58" i="39" s="1"/>
  <c r="E61" i="39" s="1"/>
  <c r="E68" i="39" s="1"/>
  <c r="E73" i="39" s="1"/>
  <c r="F6" i="39"/>
  <c r="F15" i="39" s="1"/>
  <c r="F19" i="39" s="1"/>
  <c r="F27" i="39" s="1"/>
  <c r="F31" i="39" s="1"/>
  <c r="F39" i="39" s="1"/>
  <c r="F43" i="39" s="1"/>
  <c r="F52" i="39" s="1"/>
  <c r="F58" i="39" s="1"/>
  <c r="F61" i="39" s="1"/>
  <c r="F68" i="39" s="1"/>
  <c r="F73" i="39" s="1"/>
  <c r="G6" i="39"/>
  <c r="G15" i="39" s="1"/>
  <c r="G19" i="39" s="1"/>
  <c r="G27" i="39" s="1"/>
  <c r="G31" i="39" s="1"/>
  <c r="G39" i="39" s="1"/>
  <c r="G43" i="39" s="1"/>
  <c r="G52" i="39" s="1"/>
  <c r="G58" i="39" s="1"/>
  <c r="G61" i="39" s="1"/>
  <c r="G68" i="39" s="1"/>
  <c r="G73" i="39" s="1"/>
  <c r="E7" i="39"/>
  <c r="E16" i="39" s="1"/>
  <c r="E21" i="39" s="1"/>
  <c r="E28" i="39" s="1"/>
  <c r="E34" i="39" s="1"/>
  <c r="E40" i="39" s="1"/>
  <c r="E44" i="39" s="1"/>
  <c r="E53" i="39" s="1"/>
  <c r="E55" i="39" s="1"/>
  <c r="E62" i="39" s="1"/>
  <c r="E69" i="39" s="1"/>
  <c r="E74" i="39" s="1"/>
  <c r="F7" i="39"/>
  <c r="F16" i="39" s="1"/>
  <c r="F21" i="39" s="1"/>
  <c r="F28" i="39" s="1"/>
  <c r="F34" i="39" s="1"/>
  <c r="F40" i="39" s="1"/>
  <c r="F44" i="39" s="1"/>
  <c r="F53" i="39" s="1"/>
  <c r="F55" i="39" s="1"/>
  <c r="F62" i="39" s="1"/>
  <c r="F69" i="39" s="1"/>
  <c r="F74" i="39" s="1"/>
  <c r="G7" i="39"/>
  <c r="G16" i="39" s="1"/>
  <c r="G21" i="39" s="1"/>
  <c r="G28" i="39" s="1"/>
  <c r="G34" i="39" s="1"/>
  <c r="G40" i="39" s="1"/>
  <c r="G44" i="39" s="1"/>
  <c r="G53" i="39" s="1"/>
  <c r="G55" i="39" s="1"/>
  <c r="G62" i="39" s="1"/>
  <c r="G69" i="39" s="1"/>
  <c r="G74" i="39" s="1"/>
  <c r="E8" i="39"/>
  <c r="E12" i="39" s="1"/>
  <c r="E20" i="39" s="1"/>
  <c r="E24" i="39" s="1"/>
  <c r="E35" i="39" s="1"/>
  <c r="E36" i="39" s="1"/>
  <c r="E45" i="39" s="1"/>
  <c r="E48" i="39" s="1"/>
  <c r="E56" i="39" s="1"/>
  <c r="E64" i="39" s="1"/>
  <c r="E70" i="39" s="1"/>
  <c r="E75" i="39" s="1"/>
  <c r="F8" i="39"/>
  <c r="F12" i="39" s="1"/>
  <c r="F20" i="39" s="1"/>
  <c r="F24" i="39" s="1"/>
  <c r="F35" i="39" s="1"/>
  <c r="F36" i="39" s="1"/>
  <c r="F45" i="39" s="1"/>
  <c r="F48" i="39" s="1"/>
  <c r="F56" i="39" s="1"/>
  <c r="F64" i="39" s="1"/>
  <c r="F70" i="39" s="1"/>
  <c r="F75" i="39" s="1"/>
  <c r="G8" i="39"/>
  <c r="G12" i="39" s="1"/>
  <c r="G20" i="39" s="1"/>
  <c r="G24" i="39" s="1"/>
  <c r="G35" i="39" s="1"/>
  <c r="G36" i="39" s="1"/>
  <c r="G45" i="39" s="1"/>
  <c r="G48" i="39" s="1"/>
  <c r="G56" i="39" s="1"/>
  <c r="G64" i="39" s="1"/>
  <c r="G70" i="39" s="1"/>
  <c r="G75" i="39" s="1"/>
  <c r="E9" i="39"/>
  <c r="E13" i="39" s="1"/>
  <c r="E22" i="39" s="1"/>
  <c r="E25" i="39" s="1"/>
  <c r="E32" i="39" s="1"/>
  <c r="E37" i="39" s="1"/>
  <c r="E46" i="39" s="1"/>
  <c r="E49" i="39" s="1"/>
  <c r="E57" i="39" s="1"/>
  <c r="E63" i="39" s="1"/>
  <c r="E66" i="39" s="1"/>
  <c r="E76" i="39" s="1"/>
  <c r="F9" i="39"/>
  <c r="F13" i="39" s="1"/>
  <c r="F22" i="39" s="1"/>
  <c r="F25" i="39" s="1"/>
  <c r="F32" i="39" s="1"/>
  <c r="F37" i="39" s="1"/>
  <c r="F46" i="39" s="1"/>
  <c r="F49" i="39" s="1"/>
  <c r="F57" i="39" s="1"/>
  <c r="F63" i="39" s="1"/>
  <c r="F66" i="39" s="1"/>
  <c r="F76" i="39" s="1"/>
  <c r="G9" i="39"/>
  <c r="G13" i="39" s="1"/>
  <c r="G22" i="39" s="1"/>
  <c r="G25" i="39" s="1"/>
  <c r="G32" i="39" s="1"/>
  <c r="G37" i="39" s="1"/>
  <c r="G46" i="39" s="1"/>
  <c r="G49" i="39" s="1"/>
  <c r="G57" i="39" s="1"/>
  <c r="G63" i="39" s="1"/>
  <c r="G66" i="39" s="1"/>
  <c r="G76" i="39" s="1"/>
  <c r="F10" i="39"/>
  <c r="F14" i="39" s="1"/>
  <c r="F18" i="39" s="1"/>
  <c r="F26" i="39" s="1"/>
  <c r="F30" i="39" s="1"/>
  <c r="F38" i="39" s="1"/>
  <c r="F42" i="39" s="1"/>
  <c r="F51" i="39" s="1"/>
  <c r="F54" i="39" s="1"/>
  <c r="F60" i="39" s="1"/>
  <c r="F67" i="39" s="1"/>
  <c r="F72" i="39" s="1"/>
  <c r="G10" i="39"/>
  <c r="G14" i="39" s="1"/>
  <c r="G18" i="39" s="1"/>
  <c r="G26" i="39" s="1"/>
  <c r="G30" i="39" s="1"/>
  <c r="G38" i="39" s="1"/>
  <c r="G42" i="39" s="1"/>
  <c r="G51" i="39" s="1"/>
  <c r="G54" i="39" s="1"/>
  <c r="G60" i="39" s="1"/>
  <c r="G67" i="39" s="1"/>
  <c r="G72" i="39" s="1"/>
  <c r="E10" i="39"/>
  <c r="E14" i="39" s="1"/>
  <c r="E18" i="39" s="1"/>
  <c r="E26" i="39" s="1"/>
  <c r="E30" i="39" s="1"/>
  <c r="E38" i="39" s="1"/>
  <c r="E42" i="39" s="1"/>
  <c r="E51" i="39" s="1"/>
  <c r="E54" i="39" s="1"/>
  <c r="E60" i="39" s="1"/>
  <c r="E67" i="39" s="1"/>
  <c r="E72" i="39" s="1"/>
  <c r="C42" i="46" l="1"/>
  <c r="J42" i="45"/>
  <c r="C42" i="50"/>
  <c r="E42" i="45"/>
  <c r="I42" i="46"/>
  <c r="I42" i="50"/>
  <c r="H59" i="39"/>
  <c r="H65" i="39" s="1"/>
  <c r="H71" i="39" s="1"/>
  <c r="H77" i="39" s="1"/>
  <c r="H50" i="39"/>
  <c r="D14" i="28"/>
  <c r="D27" i="28"/>
  <c r="H29" i="31"/>
  <c r="H28" i="31"/>
  <c r="H27" i="31"/>
  <c r="H26" i="31"/>
  <c r="H24" i="31"/>
  <c r="H23" i="31"/>
  <c r="H22" i="31"/>
  <c r="H21" i="31"/>
  <c r="H19" i="31"/>
  <c r="E53" i="55" s="1"/>
  <c r="H18" i="31"/>
  <c r="E52" i="55" s="1"/>
  <c r="H17" i="31"/>
  <c r="E51" i="55" s="1"/>
  <c r="H16" i="31"/>
  <c r="H14" i="31"/>
  <c r="E53" i="54" s="1"/>
  <c r="H13" i="31"/>
  <c r="E52" i="54" s="1"/>
  <c r="H12" i="31"/>
  <c r="E51" i="54" s="1"/>
  <c r="H11" i="31"/>
  <c r="H9" i="31"/>
  <c r="E53" i="53" s="1"/>
  <c r="H8" i="31"/>
  <c r="E52" i="53" s="1"/>
  <c r="H7" i="31"/>
  <c r="E51" i="53" s="1"/>
  <c r="H6" i="31"/>
  <c r="G29" i="31"/>
  <c r="G27" i="31"/>
  <c r="E29" i="31"/>
  <c r="E28" i="31"/>
  <c r="E27" i="31"/>
  <c r="E26" i="31"/>
  <c r="G24" i="31"/>
  <c r="G22" i="31"/>
  <c r="E24" i="31"/>
  <c r="E23" i="31"/>
  <c r="E22" i="31"/>
  <c r="E21" i="31"/>
  <c r="G19" i="31"/>
  <c r="G17" i="31"/>
  <c r="E19" i="31"/>
  <c r="E49" i="55" s="1"/>
  <c r="E18" i="31"/>
  <c r="E48" i="55" s="1"/>
  <c r="E17" i="31"/>
  <c r="E47" i="55" s="1"/>
  <c r="E16" i="31"/>
  <c r="G14" i="31"/>
  <c r="G12" i="31"/>
  <c r="E14" i="31"/>
  <c r="E49" i="54" s="1"/>
  <c r="E13" i="31"/>
  <c r="E48" i="54" s="1"/>
  <c r="E12" i="31"/>
  <c r="E47" i="54" s="1"/>
  <c r="E11" i="31"/>
  <c r="G9" i="31"/>
  <c r="G7" i="31"/>
  <c r="P47" i="53" s="1"/>
  <c r="Q47" i="53" s="1"/>
  <c r="E9" i="31"/>
  <c r="E49" i="53" s="1"/>
  <c r="E8" i="31"/>
  <c r="E48" i="53" s="1"/>
  <c r="E7" i="31"/>
  <c r="E47" i="53" s="1"/>
  <c r="E6" i="31"/>
  <c r="D29" i="31"/>
  <c r="D27" i="31"/>
  <c r="B29" i="31"/>
  <c r="B28" i="31"/>
  <c r="B27" i="31"/>
  <c r="B26" i="31"/>
  <c r="D24" i="31"/>
  <c r="D22" i="31"/>
  <c r="B24" i="31"/>
  <c r="B23" i="31"/>
  <c r="B22" i="31"/>
  <c r="B21" i="31"/>
  <c r="D19" i="31"/>
  <c r="D17" i="31"/>
  <c r="B19" i="31"/>
  <c r="E45" i="55" s="1"/>
  <c r="B18" i="31"/>
  <c r="E44" i="55" s="1"/>
  <c r="B17" i="31"/>
  <c r="E43" i="55" s="1"/>
  <c r="B16" i="31"/>
  <c r="D14" i="31"/>
  <c r="D13" i="31"/>
  <c r="D12" i="31"/>
  <c r="B14" i="31"/>
  <c r="E45" i="54" s="1"/>
  <c r="B13" i="31"/>
  <c r="E44" i="54" s="1"/>
  <c r="B12" i="31"/>
  <c r="B11" i="31"/>
  <c r="E42" i="54" s="1"/>
  <c r="D9" i="31"/>
  <c r="D8" i="31"/>
  <c r="D7" i="31"/>
  <c r="B9" i="31"/>
  <c r="E45" i="53" s="1"/>
  <c r="B8" i="31"/>
  <c r="E44" i="53" s="1"/>
  <c r="B7" i="31"/>
  <c r="E43" i="53" s="1"/>
  <c r="B6" i="31"/>
  <c r="J29" i="30"/>
  <c r="J28" i="30"/>
  <c r="J27" i="30"/>
  <c r="H29" i="30"/>
  <c r="H28" i="30"/>
  <c r="H27" i="30"/>
  <c r="H26" i="30"/>
  <c r="J24" i="30"/>
  <c r="J23" i="30"/>
  <c r="J22" i="30"/>
  <c r="H24" i="30"/>
  <c r="H23" i="30"/>
  <c r="H22" i="30"/>
  <c r="H21" i="30"/>
  <c r="J19" i="30"/>
  <c r="J18" i="30"/>
  <c r="J17" i="30"/>
  <c r="H19" i="30"/>
  <c r="E41" i="55" s="1"/>
  <c r="H18" i="30"/>
  <c r="E40" i="55" s="1"/>
  <c r="H17" i="30"/>
  <c r="E39" i="55" s="1"/>
  <c r="H16" i="30"/>
  <c r="J14" i="30"/>
  <c r="J13" i="30"/>
  <c r="J12" i="30"/>
  <c r="H14" i="30"/>
  <c r="E41" i="54" s="1"/>
  <c r="H13" i="30"/>
  <c r="E40" i="54" s="1"/>
  <c r="H12" i="30"/>
  <c r="H11" i="30"/>
  <c r="E38" i="54" s="1"/>
  <c r="J9" i="30"/>
  <c r="J8" i="30"/>
  <c r="J7" i="30"/>
  <c r="H9" i="30"/>
  <c r="E41" i="53" s="1"/>
  <c r="H8" i="30"/>
  <c r="E40" i="53" s="1"/>
  <c r="H7" i="30"/>
  <c r="E39" i="53" s="1"/>
  <c r="H6" i="30"/>
  <c r="G29" i="30"/>
  <c r="G27" i="30"/>
  <c r="E29" i="30"/>
  <c r="E28" i="30"/>
  <c r="E27" i="30"/>
  <c r="E26" i="30"/>
  <c r="G24" i="30"/>
  <c r="G22" i="30"/>
  <c r="E24" i="30"/>
  <c r="E23" i="30"/>
  <c r="E22" i="30"/>
  <c r="E21" i="30"/>
  <c r="G19" i="30"/>
  <c r="G17" i="30"/>
  <c r="E19" i="30"/>
  <c r="E37" i="55" s="1"/>
  <c r="E18" i="30"/>
  <c r="E36" i="55" s="1"/>
  <c r="E17" i="30"/>
  <c r="E35" i="55" s="1"/>
  <c r="E16" i="30"/>
  <c r="G14" i="30"/>
  <c r="G12" i="30"/>
  <c r="E14" i="30"/>
  <c r="E37" i="54" s="1"/>
  <c r="E13" i="30"/>
  <c r="E36" i="54" s="1"/>
  <c r="E12" i="30"/>
  <c r="E11" i="30"/>
  <c r="E34" i="54" s="1"/>
  <c r="G9" i="30"/>
  <c r="G8" i="30"/>
  <c r="G7" i="30"/>
  <c r="E9" i="30"/>
  <c r="E37" i="53" s="1"/>
  <c r="E8" i="30"/>
  <c r="E36" i="53" s="1"/>
  <c r="E7" i="30"/>
  <c r="E35" i="53" s="1"/>
  <c r="E6" i="30"/>
  <c r="D29" i="30"/>
  <c r="D27" i="30"/>
  <c r="B29" i="30"/>
  <c r="B28" i="30"/>
  <c r="B27" i="30"/>
  <c r="B26" i="30"/>
  <c r="D24" i="30"/>
  <c r="D22" i="30"/>
  <c r="B24" i="30"/>
  <c r="B23" i="30"/>
  <c r="B22" i="30"/>
  <c r="B21" i="30"/>
  <c r="D19" i="30"/>
  <c r="D17" i="30"/>
  <c r="B19" i="30"/>
  <c r="E33" i="55" s="1"/>
  <c r="B18" i="30"/>
  <c r="E32" i="55" s="1"/>
  <c r="B17" i="30"/>
  <c r="B16" i="30"/>
  <c r="E30" i="55" s="1"/>
  <c r="D14" i="30"/>
  <c r="D12" i="30"/>
  <c r="B14" i="30"/>
  <c r="B13" i="30"/>
  <c r="B12" i="30"/>
  <c r="B11" i="30"/>
  <c r="D9" i="30"/>
  <c r="B9" i="30"/>
  <c r="E33" i="53" s="1"/>
  <c r="B8" i="30"/>
  <c r="E32" i="53" s="1"/>
  <c r="B7" i="30"/>
  <c r="B6" i="30"/>
  <c r="E30" i="53" s="1"/>
  <c r="I3" i="29"/>
  <c r="F3" i="29"/>
  <c r="C3" i="29"/>
  <c r="I3" i="28"/>
  <c r="F3" i="28"/>
  <c r="C3" i="28"/>
  <c r="I3" i="31"/>
  <c r="F3" i="31"/>
  <c r="C3" i="31"/>
  <c r="I3" i="30"/>
  <c r="F3" i="30"/>
  <c r="C3" i="30"/>
  <c r="K31" i="29"/>
  <c r="K32" i="29"/>
  <c r="K33" i="29"/>
  <c r="K34" i="29"/>
  <c r="J29" i="29"/>
  <c r="J28" i="29"/>
  <c r="J27" i="29"/>
  <c r="H29" i="29"/>
  <c r="H28" i="29"/>
  <c r="H27" i="29"/>
  <c r="H26" i="29"/>
  <c r="J24" i="29"/>
  <c r="J23" i="29"/>
  <c r="J22" i="29"/>
  <c r="H24" i="29"/>
  <c r="H23" i="29"/>
  <c r="H22" i="29"/>
  <c r="H21" i="29"/>
  <c r="J19" i="29"/>
  <c r="J17" i="29"/>
  <c r="H19" i="29"/>
  <c r="E29" i="55" s="1"/>
  <c r="H18" i="29"/>
  <c r="E28" i="55" s="1"/>
  <c r="H17" i="29"/>
  <c r="H16" i="29"/>
  <c r="E26" i="55" s="1"/>
  <c r="J14" i="29"/>
  <c r="J12" i="29"/>
  <c r="H14" i="29"/>
  <c r="E29" i="54" s="1"/>
  <c r="H13" i="29"/>
  <c r="E28" i="54" s="1"/>
  <c r="H12" i="29"/>
  <c r="H11" i="29"/>
  <c r="E26" i="54" s="1"/>
  <c r="J9" i="29"/>
  <c r="J7" i="29"/>
  <c r="H9" i="29"/>
  <c r="E29" i="53" s="1"/>
  <c r="H8" i="29"/>
  <c r="E28" i="53" s="1"/>
  <c r="H7" i="29"/>
  <c r="H6" i="29"/>
  <c r="E26" i="53" s="1"/>
  <c r="G29" i="29"/>
  <c r="G27" i="29"/>
  <c r="E29" i="29"/>
  <c r="E28" i="29"/>
  <c r="E27" i="29"/>
  <c r="E26" i="29"/>
  <c r="G24" i="29"/>
  <c r="G22" i="29"/>
  <c r="E24" i="29"/>
  <c r="E23" i="29"/>
  <c r="E22" i="29"/>
  <c r="E21" i="29"/>
  <c r="G19" i="29"/>
  <c r="G17" i="29"/>
  <c r="E19" i="29"/>
  <c r="E25" i="55" s="1"/>
  <c r="E18" i="29"/>
  <c r="E24" i="55" s="1"/>
  <c r="E17" i="29"/>
  <c r="E16" i="29"/>
  <c r="E22" i="55" s="1"/>
  <c r="G12" i="29"/>
  <c r="E14" i="29"/>
  <c r="E25" i="54" s="1"/>
  <c r="E13" i="29"/>
  <c r="E24" i="54" s="1"/>
  <c r="E12" i="29"/>
  <c r="E11" i="29"/>
  <c r="E22" i="54" s="1"/>
  <c r="G9" i="29"/>
  <c r="G7" i="29"/>
  <c r="E9" i="29"/>
  <c r="E25" i="53" s="1"/>
  <c r="E8" i="29"/>
  <c r="E24" i="53" s="1"/>
  <c r="E7" i="29"/>
  <c r="E6" i="29"/>
  <c r="E22" i="53" s="1"/>
  <c r="D29" i="29"/>
  <c r="D27" i="29"/>
  <c r="B29" i="29"/>
  <c r="B28" i="29"/>
  <c r="B27" i="29"/>
  <c r="B26" i="29"/>
  <c r="D24" i="29"/>
  <c r="D22" i="29"/>
  <c r="B24" i="29"/>
  <c r="B23" i="29"/>
  <c r="B22" i="29"/>
  <c r="B21" i="29"/>
  <c r="D19" i="29"/>
  <c r="D17" i="29"/>
  <c r="B19" i="29"/>
  <c r="E21" i="55" s="1"/>
  <c r="B18" i="29"/>
  <c r="E20" i="55" s="1"/>
  <c r="B17" i="29"/>
  <c r="B16" i="29"/>
  <c r="E18" i="55" s="1"/>
  <c r="D14" i="29"/>
  <c r="D13" i="29"/>
  <c r="D12" i="29"/>
  <c r="B14" i="29"/>
  <c r="E21" i="54" s="1"/>
  <c r="B13" i="29"/>
  <c r="E20" i="54" s="1"/>
  <c r="B12" i="29"/>
  <c r="B11" i="29"/>
  <c r="E18" i="54" s="1"/>
  <c r="B9" i="29"/>
  <c r="E21" i="53" s="1"/>
  <c r="D9" i="29"/>
  <c r="D7" i="29"/>
  <c r="B8" i="29"/>
  <c r="E20" i="53" s="1"/>
  <c r="B7" i="29"/>
  <c r="B6" i="29"/>
  <c r="E18" i="53" s="1"/>
  <c r="J29" i="28"/>
  <c r="J28" i="28"/>
  <c r="J27" i="28"/>
  <c r="H29" i="28"/>
  <c r="H28" i="28"/>
  <c r="H26" i="28"/>
  <c r="J24" i="28"/>
  <c r="J23" i="28"/>
  <c r="J22" i="28"/>
  <c r="H24" i="28"/>
  <c r="H23" i="28"/>
  <c r="H22" i="28"/>
  <c r="H21" i="28"/>
  <c r="J19" i="28"/>
  <c r="J17" i="28"/>
  <c r="H19" i="28"/>
  <c r="E17" i="55" s="1"/>
  <c r="H18" i="28"/>
  <c r="E16" i="55" s="1"/>
  <c r="H17" i="28"/>
  <c r="H16" i="28"/>
  <c r="E14" i="55" s="1"/>
  <c r="J14" i="28"/>
  <c r="J13" i="28"/>
  <c r="J12" i="28"/>
  <c r="H14" i="28"/>
  <c r="E17" i="54" s="1"/>
  <c r="H13" i="28"/>
  <c r="E16" i="54" s="1"/>
  <c r="H12" i="28"/>
  <c r="E15" i="54" s="1"/>
  <c r="H11" i="28"/>
  <c r="E14" i="54" s="1"/>
  <c r="J9" i="28"/>
  <c r="J8" i="28"/>
  <c r="J7" i="28"/>
  <c r="H9" i="28"/>
  <c r="E17" i="53" s="1"/>
  <c r="H8" i="28"/>
  <c r="E16" i="53" s="1"/>
  <c r="H7" i="28"/>
  <c r="H6" i="28"/>
  <c r="E14" i="53" s="1"/>
  <c r="G29" i="28"/>
  <c r="G27" i="28"/>
  <c r="E29" i="28"/>
  <c r="E28" i="28"/>
  <c r="E27" i="28"/>
  <c r="E26" i="28"/>
  <c r="G24" i="28"/>
  <c r="G22" i="28"/>
  <c r="E24" i="28"/>
  <c r="E23" i="28"/>
  <c r="E22" i="28"/>
  <c r="E21" i="28"/>
  <c r="G19" i="28"/>
  <c r="G17" i="28"/>
  <c r="E19" i="28"/>
  <c r="E13" i="55" s="1"/>
  <c r="E18" i="28"/>
  <c r="E12" i="55" s="1"/>
  <c r="E17" i="28"/>
  <c r="E16" i="28"/>
  <c r="E10" i="55" s="1"/>
  <c r="G14" i="28"/>
  <c r="G12" i="28"/>
  <c r="E14" i="28"/>
  <c r="E13" i="54" s="1"/>
  <c r="E13" i="28"/>
  <c r="E12" i="54" s="1"/>
  <c r="E12" i="28"/>
  <c r="E11" i="54" s="1"/>
  <c r="E11" i="28"/>
  <c r="G9" i="28"/>
  <c r="G7" i="28"/>
  <c r="E9" i="28"/>
  <c r="E13" i="53" s="1"/>
  <c r="E8" i="28"/>
  <c r="E12" i="53" s="1"/>
  <c r="E7" i="28"/>
  <c r="E6" i="28"/>
  <c r="E10" i="53" s="1"/>
  <c r="D29" i="28"/>
  <c r="B29" i="28"/>
  <c r="B28" i="28"/>
  <c r="B27" i="28"/>
  <c r="B26" i="28"/>
  <c r="D24" i="28"/>
  <c r="D22" i="28"/>
  <c r="B24" i="28"/>
  <c r="B23" i="28"/>
  <c r="B22" i="28"/>
  <c r="H8" i="39" s="1"/>
  <c r="B21" i="28"/>
  <c r="D19" i="28"/>
  <c r="D17" i="28"/>
  <c r="B19" i="28"/>
  <c r="E9" i="55" s="1"/>
  <c r="B18" i="28"/>
  <c r="E8" i="55" s="1"/>
  <c r="B17" i="28"/>
  <c r="E7" i="55" s="1"/>
  <c r="B16" i="28"/>
  <c r="D20" i="50"/>
  <c r="D19" i="50"/>
  <c r="D20" i="46"/>
  <c r="D19" i="46"/>
  <c r="F20" i="45"/>
  <c r="F19" i="45"/>
  <c r="D17" i="50"/>
  <c r="D16" i="50"/>
  <c r="D17" i="46"/>
  <c r="D16" i="46"/>
  <c r="F17" i="45"/>
  <c r="F16" i="45"/>
  <c r="B14" i="28"/>
  <c r="E9" i="54" s="1"/>
  <c r="B13" i="28"/>
  <c r="E8" i="54" s="1"/>
  <c r="D12" i="28"/>
  <c r="B12" i="28"/>
  <c r="H6" i="39" s="1"/>
  <c r="B11" i="28"/>
  <c r="E6" i="54" s="1"/>
  <c r="D9" i="28"/>
  <c r="B9" i="28"/>
  <c r="E9" i="53" s="1"/>
  <c r="B8" i="28"/>
  <c r="E8" i="53" s="1"/>
  <c r="P39" i="53" l="1"/>
  <c r="Q39" i="53" s="1"/>
  <c r="P41" i="53"/>
  <c r="Q41" i="53" s="1"/>
  <c r="P35" i="53"/>
  <c r="Q35" i="53" s="1"/>
  <c r="P37" i="53"/>
  <c r="Q37" i="53" s="1"/>
  <c r="P43" i="53"/>
  <c r="Q43" i="53" s="1"/>
  <c r="P45" i="53"/>
  <c r="Q45" i="53" s="1"/>
  <c r="P51" i="53"/>
  <c r="Q51" i="53" s="1"/>
  <c r="P51" i="54"/>
  <c r="Q51" i="54" s="1"/>
  <c r="P44" i="53"/>
  <c r="Q44" i="53" s="1"/>
  <c r="P36" i="53"/>
  <c r="Q36" i="53" s="1"/>
  <c r="P40" i="53"/>
  <c r="Q40" i="53" s="1"/>
  <c r="H44" i="39"/>
  <c r="E31" i="55"/>
  <c r="H57" i="39"/>
  <c r="K9" i="31"/>
  <c r="K14" i="31"/>
  <c r="K19" i="31"/>
  <c r="K24" i="31"/>
  <c r="K29" i="31"/>
  <c r="H56" i="39"/>
  <c r="K12" i="31"/>
  <c r="K17" i="31"/>
  <c r="K22" i="31"/>
  <c r="K27" i="31"/>
  <c r="L34" i="31"/>
  <c r="L33" i="31"/>
  <c r="L32" i="31"/>
  <c r="L31" i="31"/>
  <c r="P9" i="53"/>
  <c r="Q9" i="53" s="1"/>
  <c r="E7" i="54"/>
  <c r="P7" i="54"/>
  <c r="Q7" i="54" s="1"/>
  <c r="F10" i="45"/>
  <c r="D10" i="46"/>
  <c r="D10" i="50"/>
  <c r="F12" i="45"/>
  <c r="D12" i="46"/>
  <c r="D12" i="50"/>
  <c r="F14" i="45"/>
  <c r="D14" i="46"/>
  <c r="D14" i="50"/>
  <c r="E6" i="55"/>
  <c r="H7" i="39"/>
  <c r="E10" i="54"/>
  <c r="H15" i="39"/>
  <c r="P16" i="53"/>
  <c r="Q16" i="53" s="1"/>
  <c r="P16" i="54"/>
  <c r="Q16" i="54" s="1"/>
  <c r="P19" i="53"/>
  <c r="Q19" i="53" s="1"/>
  <c r="P21" i="53"/>
  <c r="Q21" i="53" s="1"/>
  <c r="P20" i="54"/>
  <c r="Q20" i="54" s="1"/>
  <c r="F11" i="45"/>
  <c r="D11" i="46"/>
  <c r="D11" i="50"/>
  <c r="G13" i="45"/>
  <c r="J13" i="45" s="1"/>
  <c r="F13" i="45"/>
  <c r="E13" i="46"/>
  <c r="H13" i="46" s="1"/>
  <c r="D13" i="46"/>
  <c r="D13" i="50"/>
  <c r="G15" i="45"/>
  <c r="J15" i="45" s="1"/>
  <c r="F15" i="45"/>
  <c r="D15" i="46"/>
  <c r="D15" i="50"/>
  <c r="R7" i="55"/>
  <c r="P7" i="55" s="1"/>
  <c r="R9" i="55"/>
  <c r="P9" i="55" s="1"/>
  <c r="H9" i="39"/>
  <c r="E11" i="53"/>
  <c r="H14" i="39"/>
  <c r="P11" i="53"/>
  <c r="Q11" i="53" s="1"/>
  <c r="P13" i="53"/>
  <c r="Q13" i="53" s="1"/>
  <c r="P11" i="54"/>
  <c r="Q11" i="54" s="1"/>
  <c r="P13" i="54"/>
  <c r="Q13" i="54" s="1"/>
  <c r="E11" i="55"/>
  <c r="H16" i="39"/>
  <c r="R11" i="55"/>
  <c r="P11" i="55" s="1"/>
  <c r="R13" i="55"/>
  <c r="P13" i="55" s="1"/>
  <c r="H12" i="39"/>
  <c r="H13" i="39"/>
  <c r="E15" i="53"/>
  <c r="H18" i="39"/>
  <c r="P15" i="53"/>
  <c r="Q15" i="53" s="1"/>
  <c r="P17" i="53"/>
  <c r="Q17" i="53" s="1"/>
  <c r="P15" i="54"/>
  <c r="Q15" i="54" s="1"/>
  <c r="P17" i="54"/>
  <c r="Q17" i="54" s="1"/>
  <c r="E15" i="55"/>
  <c r="H21" i="39"/>
  <c r="R15" i="55"/>
  <c r="P15" i="55" s="1"/>
  <c r="R17" i="55"/>
  <c r="P17" i="55" s="1"/>
  <c r="H20" i="39"/>
  <c r="H22" i="39"/>
  <c r="E19" i="53"/>
  <c r="H26" i="39"/>
  <c r="P20" i="53"/>
  <c r="Q20" i="53" s="1"/>
  <c r="E19" i="54"/>
  <c r="H27" i="39"/>
  <c r="P19" i="54"/>
  <c r="Q19" i="54" s="1"/>
  <c r="P21" i="54"/>
  <c r="Q21" i="54" s="1"/>
  <c r="E19" i="55"/>
  <c r="H28" i="39"/>
  <c r="R19" i="55"/>
  <c r="P19" i="55" s="1"/>
  <c r="R21" i="55"/>
  <c r="P21" i="55" s="1"/>
  <c r="H24" i="39"/>
  <c r="H25" i="39"/>
  <c r="E23" i="53"/>
  <c r="H30" i="39"/>
  <c r="P23" i="53"/>
  <c r="Q23" i="53" s="1"/>
  <c r="P25" i="53"/>
  <c r="Q25" i="53" s="1"/>
  <c r="E23" i="54"/>
  <c r="H31" i="39"/>
  <c r="P23" i="54"/>
  <c r="Q23" i="54" s="1"/>
  <c r="P25" i="54"/>
  <c r="Q25" i="54" s="1"/>
  <c r="E23" i="55"/>
  <c r="H34" i="39"/>
  <c r="R23" i="55"/>
  <c r="P23" i="55" s="1"/>
  <c r="R25" i="55"/>
  <c r="P25" i="55" s="1"/>
  <c r="H35" i="39"/>
  <c r="H32" i="39"/>
  <c r="E27" i="53"/>
  <c r="H38" i="39"/>
  <c r="P27" i="53"/>
  <c r="Q27" i="53" s="1"/>
  <c r="P29" i="53"/>
  <c r="Q29" i="53" s="1"/>
  <c r="E27" i="54"/>
  <c r="H19" i="39"/>
  <c r="H39" i="39"/>
  <c r="P27" i="54"/>
  <c r="Q27" i="54" s="1"/>
  <c r="P29" i="54"/>
  <c r="Q29" i="54" s="1"/>
  <c r="E27" i="55"/>
  <c r="H40" i="39"/>
  <c r="R27" i="55"/>
  <c r="P27" i="55" s="1"/>
  <c r="R29" i="55"/>
  <c r="P29" i="55" s="1"/>
  <c r="H36" i="39"/>
  <c r="H37" i="39"/>
  <c r="P9" i="54"/>
  <c r="Q9" i="54" s="1"/>
  <c r="F22" i="45"/>
  <c r="D22" i="46"/>
  <c r="D22" i="50"/>
  <c r="F23" i="45"/>
  <c r="D23" i="46"/>
  <c r="D23" i="50"/>
  <c r="G26" i="45"/>
  <c r="J26" i="45" s="1"/>
  <c r="F26" i="45"/>
  <c r="E26" i="46"/>
  <c r="H26" i="46" s="1"/>
  <c r="D26" i="46"/>
  <c r="E26" i="50"/>
  <c r="H26" i="50" s="1"/>
  <c r="D26" i="50"/>
  <c r="F27" i="45"/>
  <c r="D27" i="46"/>
  <c r="D27" i="50"/>
  <c r="F31" i="45"/>
  <c r="D31" i="46"/>
  <c r="D31" i="50"/>
  <c r="F32" i="45"/>
  <c r="D32" i="46"/>
  <c r="D32" i="50"/>
  <c r="E31" i="53"/>
  <c r="H42" i="39"/>
  <c r="E31" i="54"/>
  <c r="H43" i="39"/>
  <c r="E33" i="54"/>
  <c r="P31" i="54"/>
  <c r="Q31" i="54" s="1"/>
  <c r="R31" i="55"/>
  <c r="P31" i="55" s="1"/>
  <c r="E35" i="54"/>
  <c r="H52" i="39"/>
  <c r="P35" i="54"/>
  <c r="Q35" i="54" s="1"/>
  <c r="P37" i="54"/>
  <c r="Q37" i="54" s="1"/>
  <c r="R35" i="55"/>
  <c r="P35" i="55" s="1"/>
  <c r="R37" i="55"/>
  <c r="P37" i="55" s="1"/>
  <c r="H49" i="39"/>
  <c r="E39" i="54"/>
  <c r="H58" i="39"/>
  <c r="P39" i="54"/>
  <c r="Q39" i="54" s="1"/>
  <c r="P41" i="54"/>
  <c r="Q41" i="54" s="1"/>
  <c r="E43" i="54"/>
  <c r="H61" i="39"/>
  <c r="P43" i="54"/>
  <c r="Q43" i="54" s="1"/>
  <c r="P45" i="54"/>
  <c r="Q45" i="54" s="1"/>
  <c r="R43" i="55"/>
  <c r="P43" i="55" s="1"/>
  <c r="R45" i="55"/>
  <c r="P45" i="55" s="1"/>
  <c r="P47" i="54"/>
  <c r="Q47" i="54" s="1"/>
  <c r="P49" i="54"/>
  <c r="Q49" i="54" s="1"/>
  <c r="R47" i="55"/>
  <c r="P47" i="55" s="1"/>
  <c r="R49" i="55"/>
  <c r="P49" i="55" s="1"/>
  <c r="R51" i="55"/>
  <c r="P51" i="55" s="1"/>
  <c r="F21" i="45"/>
  <c r="D21" i="46"/>
  <c r="D21" i="50"/>
  <c r="G24" i="45"/>
  <c r="J24" i="45" s="1"/>
  <c r="F24" i="45"/>
  <c r="D24" i="46"/>
  <c r="D24" i="50"/>
  <c r="F25" i="45"/>
  <c r="D25" i="46"/>
  <c r="D25" i="50"/>
  <c r="G28" i="45"/>
  <c r="J28" i="45" s="1"/>
  <c r="F28" i="45"/>
  <c r="E28" i="46"/>
  <c r="H28" i="46" s="1"/>
  <c r="D28" i="46"/>
  <c r="D28" i="50"/>
  <c r="F30" i="45"/>
  <c r="D30" i="46"/>
  <c r="D30" i="50"/>
  <c r="F33" i="45"/>
  <c r="D33" i="46"/>
  <c r="D33" i="50"/>
  <c r="E30" i="54"/>
  <c r="E32" i="54"/>
  <c r="H45" i="39"/>
  <c r="H46" i="39"/>
  <c r="E34" i="53"/>
  <c r="H51" i="39"/>
  <c r="E34" i="55"/>
  <c r="H53" i="39"/>
  <c r="H48" i="39"/>
  <c r="E38" i="53"/>
  <c r="H54" i="39"/>
  <c r="P40" i="54"/>
  <c r="Q40" i="54" s="1"/>
  <c r="E38" i="55"/>
  <c r="H55" i="39"/>
  <c r="E42" i="53"/>
  <c r="H60" i="39"/>
  <c r="P44" i="54"/>
  <c r="Q44" i="54" s="1"/>
  <c r="E42" i="55"/>
  <c r="H62" i="39"/>
  <c r="H64" i="39"/>
  <c r="H63" i="39"/>
  <c r="E46" i="53"/>
  <c r="H67" i="39"/>
  <c r="E46" i="54"/>
  <c r="H68" i="39"/>
  <c r="E46" i="55"/>
  <c r="H69" i="39"/>
  <c r="H70" i="39"/>
  <c r="H66" i="39"/>
  <c r="E50" i="53"/>
  <c r="H72" i="39"/>
  <c r="E50" i="54"/>
  <c r="H73" i="39"/>
  <c r="E50" i="55"/>
  <c r="H74" i="39"/>
  <c r="H75" i="39"/>
  <c r="H76" i="39"/>
  <c r="K29" i="29"/>
  <c r="K27" i="29"/>
  <c r="K19" i="29"/>
  <c r="K17" i="29"/>
  <c r="K9" i="29"/>
  <c r="K24" i="29"/>
  <c r="K22" i="29"/>
  <c r="K14" i="29"/>
  <c r="K12" i="29"/>
  <c r="L18" i="44"/>
  <c r="L40" i="44"/>
  <c r="L62" i="44"/>
  <c r="J6" i="31" s="1"/>
  <c r="G35" i="31"/>
  <c r="D35" i="31"/>
  <c r="J35" i="30"/>
  <c r="G35" i="30"/>
  <c r="D35" i="30"/>
  <c r="G35" i="29"/>
  <c r="D7" i="28"/>
  <c r="B7" i="28"/>
  <c r="E7" i="53" s="1"/>
  <c r="B6" i="28"/>
  <c r="C102" i="43"/>
  <c r="F175" i="43"/>
  <c r="E175" i="43"/>
  <c r="C175" i="43"/>
  <c r="F173" i="43"/>
  <c r="E173" i="43"/>
  <c r="C173" i="43"/>
  <c r="F171" i="43"/>
  <c r="E171" i="43"/>
  <c r="C171" i="43"/>
  <c r="F169" i="43"/>
  <c r="E169" i="43"/>
  <c r="C169" i="43"/>
  <c r="F141" i="43"/>
  <c r="E141" i="43"/>
  <c r="C141" i="43"/>
  <c r="F139" i="43"/>
  <c r="E139" i="43"/>
  <c r="C139" i="43"/>
  <c r="F135" i="43"/>
  <c r="E135" i="43"/>
  <c r="C135" i="43"/>
  <c r="F137" i="43"/>
  <c r="E137" i="43"/>
  <c r="C137" i="43"/>
  <c r="F108" i="43"/>
  <c r="E108" i="43"/>
  <c r="C108" i="43"/>
  <c r="F106" i="43"/>
  <c r="E106" i="43"/>
  <c r="C106" i="43"/>
  <c r="F104" i="43"/>
  <c r="E104" i="43"/>
  <c r="C104" i="43"/>
  <c r="F102" i="43"/>
  <c r="E102" i="43"/>
  <c r="F77" i="43"/>
  <c r="E77" i="43"/>
  <c r="C77" i="43"/>
  <c r="F75" i="43"/>
  <c r="E75" i="43"/>
  <c r="C75" i="43"/>
  <c r="F73" i="43"/>
  <c r="E73" i="43"/>
  <c r="C73" i="43"/>
  <c r="F45" i="43"/>
  <c r="E45" i="43"/>
  <c r="F43" i="43"/>
  <c r="E43" i="43"/>
  <c r="C43" i="43"/>
  <c r="F41" i="43"/>
  <c r="F39" i="43"/>
  <c r="E39" i="43"/>
  <c r="E41" i="43"/>
  <c r="C45" i="43"/>
  <c r="C41" i="43"/>
  <c r="C39" i="43"/>
  <c r="C7" i="43"/>
  <c r="C13" i="43"/>
  <c r="B27" i="43"/>
  <c r="B59" i="43" s="1"/>
  <c r="B91" i="43" s="1"/>
  <c r="B122" i="43" s="1"/>
  <c r="B155" i="43" s="1"/>
  <c r="B189" i="43" s="1"/>
  <c r="B25" i="43"/>
  <c r="B57" i="43" s="1"/>
  <c r="B89" i="43" s="1"/>
  <c r="B120" i="43" s="1"/>
  <c r="B153" i="43" s="1"/>
  <c r="B187" i="43" s="1"/>
  <c r="C23" i="43"/>
  <c r="C55" i="43" s="1"/>
  <c r="C87" i="43" s="1"/>
  <c r="C118" i="43" s="1"/>
  <c r="C151" i="43" s="1"/>
  <c r="C185" i="43" s="1"/>
  <c r="C21" i="43"/>
  <c r="C53" i="43" s="1"/>
  <c r="C85" i="43" s="1"/>
  <c r="C116" i="43" s="1"/>
  <c r="C149" i="43" s="1"/>
  <c r="C183" i="43" s="1"/>
  <c r="G19" i="43"/>
  <c r="G51" i="43" s="1"/>
  <c r="G83" i="43" s="1"/>
  <c r="G114" i="43" s="1"/>
  <c r="G147" i="43" s="1"/>
  <c r="G181" i="43" s="1"/>
  <c r="E19" i="43"/>
  <c r="E51" i="43" s="1"/>
  <c r="E83" i="43" s="1"/>
  <c r="E114" i="43" s="1"/>
  <c r="E147" i="43" s="1"/>
  <c r="E181" i="43" s="1"/>
  <c r="E17" i="43"/>
  <c r="E49" i="43" s="1"/>
  <c r="E81" i="43" s="1"/>
  <c r="E112" i="43" s="1"/>
  <c r="E145" i="43" s="1"/>
  <c r="E179" i="43" s="1"/>
  <c r="B17" i="43"/>
  <c r="B49" i="43" s="1"/>
  <c r="B81" i="43" s="1"/>
  <c r="B112" i="43" s="1"/>
  <c r="B145" i="43" s="1"/>
  <c r="B179" i="43" s="1"/>
  <c r="F13" i="43"/>
  <c r="E13" i="43"/>
  <c r="F11" i="43"/>
  <c r="E11" i="43"/>
  <c r="C11" i="43"/>
  <c r="F9" i="43"/>
  <c r="E9" i="43"/>
  <c r="C9" i="43"/>
  <c r="F7" i="43"/>
  <c r="E7" i="43"/>
  <c r="D5" i="43"/>
  <c r="D37" i="43" s="1"/>
  <c r="D69" i="43" s="1"/>
  <c r="D100" i="43" s="1"/>
  <c r="D133" i="43" s="1"/>
  <c r="D167" i="43" s="1"/>
  <c r="K75" i="27"/>
  <c r="J73" i="44" s="1"/>
  <c r="D75" i="27"/>
  <c r="D9" i="46"/>
  <c r="D8" i="50"/>
  <c r="D9" i="50"/>
  <c r="G5" i="16"/>
  <c r="K35" i="31" l="1"/>
  <c r="D80" i="44"/>
  <c r="E82" i="44" s="1"/>
  <c r="K32" i="45"/>
  <c r="G33" i="45"/>
  <c r="J33" i="45" s="1"/>
  <c r="L63" i="44"/>
  <c r="J8" i="31" s="1"/>
  <c r="J10" i="31" s="1"/>
  <c r="K27" i="45"/>
  <c r="D6" i="31"/>
  <c r="L24" i="44"/>
  <c r="K23" i="45"/>
  <c r="G6" i="30"/>
  <c r="L15" i="44"/>
  <c r="L13" i="44"/>
  <c r="J72" i="27"/>
  <c r="K72" i="27" s="1"/>
  <c r="J70" i="27"/>
  <c r="K70" i="27" s="1"/>
  <c r="E19" i="50"/>
  <c r="H19" i="50" s="1"/>
  <c r="K68" i="27"/>
  <c r="E19" i="46"/>
  <c r="H19" i="46" s="1"/>
  <c r="J66" i="27"/>
  <c r="K66" i="27" s="1"/>
  <c r="G19" i="45"/>
  <c r="J19" i="45" s="1"/>
  <c r="K64" i="27"/>
  <c r="E20" i="50"/>
  <c r="H20" i="50" s="1"/>
  <c r="E20" i="46"/>
  <c r="H20" i="46" s="1"/>
  <c r="J67" i="27"/>
  <c r="K67" i="27" s="1"/>
  <c r="G20" i="45"/>
  <c r="J20" i="45" s="1"/>
  <c r="J61" i="27"/>
  <c r="K61" i="27" s="1"/>
  <c r="J59" i="27"/>
  <c r="E16" i="50"/>
  <c r="H16" i="50" s="1"/>
  <c r="J56" i="27"/>
  <c r="K56" i="27" s="1"/>
  <c r="E16" i="46"/>
  <c r="H16" i="46" s="1"/>
  <c r="J54" i="27"/>
  <c r="K54" i="27" s="1"/>
  <c r="G16" i="45"/>
  <c r="J16" i="45" s="1"/>
  <c r="J52" i="27"/>
  <c r="K52" i="27" s="1"/>
  <c r="E17" i="50"/>
  <c r="H17" i="50" s="1"/>
  <c r="J26" i="27"/>
  <c r="K26" i="27" s="1"/>
  <c r="G11" i="45"/>
  <c r="J11" i="45" s="1"/>
  <c r="J19" i="27"/>
  <c r="K19" i="27" s="1"/>
  <c r="J27" i="27"/>
  <c r="K27" i="27" s="1"/>
  <c r="J25" i="27"/>
  <c r="K25" i="27" s="1"/>
  <c r="E10" i="46"/>
  <c r="H10" i="46" s="1"/>
  <c r="J20" i="27"/>
  <c r="K20" i="27" s="1"/>
  <c r="G10" i="45"/>
  <c r="J10" i="45" s="1"/>
  <c r="J18" i="27"/>
  <c r="G17" i="45"/>
  <c r="J17" i="45" s="1"/>
  <c r="J53" i="27"/>
  <c r="K53" i="27" s="1"/>
  <c r="E17" i="46"/>
  <c r="H17" i="46" s="1"/>
  <c r="J28" i="27"/>
  <c r="K28" i="27" s="1"/>
  <c r="E11" i="46"/>
  <c r="H11" i="46" s="1"/>
  <c r="J22" i="27"/>
  <c r="K22" i="27" s="1"/>
  <c r="L49" i="44"/>
  <c r="L48" i="44"/>
  <c r="L46" i="44"/>
  <c r="L47" i="44"/>
  <c r="J49" i="27"/>
  <c r="K49" i="27" s="1"/>
  <c r="J47" i="27"/>
  <c r="K47" i="27" s="1"/>
  <c r="J50" i="27"/>
  <c r="K50" i="27" s="1"/>
  <c r="J48" i="27"/>
  <c r="K48" i="27" s="1"/>
  <c r="E15" i="50"/>
  <c r="H15" i="50" s="1"/>
  <c r="E15" i="46"/>
  <c r="H15" i="46" s="1"/>
  <c r="E14" i="50"/>
  <c r="H14" i="50" s="1"/>
  <c r="J45" i="27"/>
  <c r="K45" i="27" s="1"/>
  <c r="E14" i="46"/>
  <c r="H14" i="46" s="1"/>
  <c r="J43" i="27"/>
  <c r="K43" i="27" s="1"/>
  <c r="G14" i="45"/>
  <c r="J14" i="45" s="1"/>
  <c r="J41" i="27"/>
  <c r="K41" i="27" s="1"/>
  <c r="E13" i="50"/>
  <c r="H13" i="50" s="1"/>
  <c r="J34" i="27"/>
  <c r="K34" i="27" s="1"/>
  <c r="J38" i="27"/>
  <c r="K38" i="27" s="1"/>
  <c r="J35" i="27"/>
  <c r="E12" i="50"/>
  <c r="H12" i="50" s="1"/>
  <c r="J33" i="27"/>
  <c r="K33" i="27" s="1"/>
  <c r="E12" i="46"/>
  <c r="H12" i="46" s="1"/>
  <c r="J31" i="27"/>
  <c r="K31" i="27" s="1"/>
  <c r="G12" i="45"/>
  <c r="J12" i="45" s="1"/>
  <c r="J29" i="27"/>
  <c r="K29" i="27" s="1"/>
  <c r="E11" i="50"/>
  <c r="H11" i="50" s="1"/>
  <c r="J24" i="27"/>
  <c r="K24" i="27" s="1"/>
  <c r="E10" i="50"/>
  <c r="H10" i="50" s="1"/>
  <c r="J23" i="27"/>
  <c r="L71" i="44"/>
  <c r="J28" i="31" s="1"/>
  <c r="L70" i="44"/>
  <c r="J26" i="31" s="1"/>
  <c r="J30" i="31" s="1"/>
  <c r="L69" i="44"/>
  <c r="J23" i="31" s="1"/>
  <c r="L68" i="44"/>
  <c r="J21" i="31" s="1"/>
  <c r="E33" i="50"/>
  <c r="H33" i="50" s="1"/>
  <c r="L67" i="44"/>
  <c r="J18" i="31" s="1"/>
  <c r="E32" i="50"/>
  <c r="H32" i="50" s="1"/>
  <c r="L66" i="44"/>
  <c r="J16" i="31" s="1"/>
  <c r="E33" i="46"/>
  <c r="H33" i="46" s="1"/>
  <c r="L65" i="44"/>
  <c r="J13" i="31" s="1"/>
  <c r="E32" i="46"/>
  <c r="H32" i="46" s="1"/>
  <c r="L64" i="44"/>
  <c r="J11" i="31" s="1"/>
  <c r="L59" i="44"/>
  <c r="L57" i="44"/>
  <c r="L60" i="44"/>
  <c r="E30" i="50"/>
  <c r="H30" i="50" s="1"/>
  <c r="E30" i="46"/>
  <c r="H30" i="46" s="1"/>
  <c r="L53" i="44"/>
  <c r="G30" i="45"/>
  <c r="J30" i="45" s="1"/>
  <c r="L51" i="44"/>
  <c r="E31" i="50"/>
  <c r="H31" i="50" s="1"/>
  <c r="E31" i="46"/>
  <c r="H31" i="46" s="1"/>
  <c r="G31" i="45"/>
  <c r="J31" i="45" s="1"/>
  <c r="L52" i="44"/>
  <c r="E28" i="50"/>
  <c r="H28" i="50" s="1"/>
  <c r="E27" i="50"/>
  <c r="H27" i="50" s="1"/>
  <c r="L44" i="44"/>
  <c r="E27" i="46"/>
  <c r="H27" i="46" s="1"/>
  <c r="L42" i="44"/>
  <c r="L37" i="44"/>
  <c r="L35" i="44"/>
  <c r="E25" i="50"/>
  <c r="H25" i="50" s="1"/>
  <c r="L33" i="44"/>
  <c r="E25" i="46"/>
  <c r="H25" i="46" s="1"/>
  <c r="L31" i="44"/>
  <c r="G25" i="45"/>
  <c r="J25" i="45" s="1"/>
  <c r="L29" i="44"/>
  <c r="L27" i="44"/>
  <c r="L26" i="44"/>
  <c r="L25" i="44"/>
  <c r="E24" i="50"/>
  <c r="H24" i="50" s="1"/>
  <c r="E23" i="50"/>
  <c r="H23" i="50" s="1"/>
  <c r="L22" i="44"/>
  <c r="E24" i="46"/>
  <c r="H24" i="46" s="1"/>
  <c r="E23" i="46"/>
  <c r="H23" i="46" s="1"/>
  <c r="L20" i="44"/>
  <c r="L16" i="44"/>
  <c r="L14" i="44"/>
  <c r="E22" i="50"/>
  <c r="H22" i="50" s="1"/>
  <c r="L12" i="44"/>
  <c r="E21" i="50"/>
  <c r="H21" i="50" s="1"/>
  <c r="L11" i="44"/>
  <c r="E22" i="46"/>
  <c r="H22" i="46" s="1"/>
  <c r="L10" i="44"/>
  <c r="E21" i="46"/>
  <c r="H21" i="46" s="1"/>
  <c r="L9" i="44"/>
  <c r="G22" i="45"/>
  <c r="J22" i="45" s="1"/>
  <c r="L8" i="44"/>
  <c r="D8" i="30" s="1"/>
  <c r="G21" i="45"/>
  <c r="J21" i="45" s="1"/>
  <c r="J7" i="44"/>
  <c r="F8" i="45"/>
  <c r="J8" i="27"/>
  <c r="K8" i="27" s="1"/>
  <c r="F9" i="45"/>
  <c r="J15" i="27"/>
  <c r="K15" i="27" s="1"/>
  <c r="E6" i="53"/>
  <c r="H10" i="39"/>
  <c r="Q27" i="55"/>
  <c r="S27" i="55"/>
  <c r="Q25" i="55"/>
  <c r="S25" i="55"/>
  <c r="S21" i="55"/>
  <c r="Q21" i="55"/>
  <c r="S19" i="55"/>
  <c r="Q19" i="55"/>
  <c r="S11" i="55"/>
  <c r="Q11" i="55"/>
  <c r="J9" i="27"/>
  <c r="K9" i="27" s="1"/>
  <c r="D8" i="46"/>
  <c r="D18" i="46" s="1"/>
  <c r="J16" i="27"/>
  <c r="K16" i="27" s="1"/>
  <c r="P7" i="53"/>
  <c r="Q7" i="53" s="1"/>
  <c r="Q29" i="55"/>
  <c r="S29" i="55"/>
  <c r="S23" i="55"/>
  <c r="Q23" i="55"/>
  <c r="Q17" i="55"/>
  <c r="S17" i="55"/>
  <c r="S15" i="55"/>
  <c r="Q15" i="55"/>
  <c r="S13" i="55"/>
  <c r="Q13" i="55"/>
  <c r="Q9" i="55"/>
  <c r="S9" i="55"/>
  <c r="S7" i="55"/>
  <c r="Q7" i="55"/>
  <c r="D18" i="50"/>
  <c r="J14" i="27"/>
  <c r="K14" i="27" s="1"/>
  <c r="J13" i="27"/>
  <c r="J12" i="27"/>
  <c r="K12" i="27" s="1"/>
  <c r="J11" i="27"/>
  <c r="K11" i="27" s="1"/>
  <c r="J10" i="27"/>
  <c r="K10" i="27" s="1"/>
  <c r="D13" i="28" s="1"/>
  <c r="D40" i="50"/>
  <c r="D40" i="46"/>
  <c r="F40" i="45"/>
  <c r="D29" i="50"/>
  <c r="D29" i="46"/>
  <c r="F29" i="45"/>
  <c r="G32" i="45"/>
  <c r="J32" i="45" s="1"/>
  <c r="G23" i="45"/>
  <c r="J23" i="45" s="1"/>
  <c r="Q51" i="55"/>
  <c r="S51" i="55"/>
  <c r="Q45" i="55"/>
  <c r="S45" i="55"/>
  <c r="S43" i="55"/>
  <c r="Q43" i="55"/>
  <c r="G27" i="45"/>
  <c r="J27" i="45" s="1"/>
  <c r="Q49" i="55"/>
  <c r="S49" i="55"/>
  <c r="Q47" i="55"/>
  <c r="S47" i="55"/>
  <c r="Q37" i="55"/>
  <c r="S37" i="55"/>
  <c r="Q35" i="55"/>
  <c r="S35" i="55"/>
  <c r="Q31" i="55"/>
  <c r="S31" i="55"/>
  <c r="L14" i="31"/>
  <c r="L24" i="31"/>
  <c r="L17" i="31"/>
  <c r="L27" i="31"/>
  <c r="L12" i="31"/>
  <c r="L22" i="31"/>
  <c r="L9" i="31"/>
  <c r="L19" i="31"/>
  <c r="L29" i="31"/>
  <c r="K7" i="29"/>
  <c r="K76" i="27"/>
  <c r="J74" i="44" s="1"/>
  <c r="D35" i="29"/>
  <c r="J35" i="29"/>
  <c r="K23" i="27" l="1"/>
  <c r="J37" i="27"/>
  <c r="K18" i="27"/>
  <c r="J20" i="31"/>
  <c r="J25" i="31"/>
  <c r="J15" i="31"/>
  <c r="P32" i="53"/>
  <c r="Q32" i="53" s="1"/>
  <c r="P50" i="53"/>
  <c r="Q50" i="53" s="1"/>
  <c r="L72" i="44"/>
  <c r="P42" i="53"/>
  <c r="Q42" i="53" s="1"/>
  <c r="L50" i="44"/>
  <c r="P34" i="53"/>
  <c r="Q34" i="53" s="1"/>
  <c r="L7" i="44"/>
  <c r="K21" i="45" s="1"/>
  <c r="J28" i="44"/>
  <c r="J7" i="27"/>
  <c r="D76" i="27"/>
  <c r="P8" i="54"/>
  <c r="Q8" i="54" s="1"/>
  <c r="K35" i="29"/>
  <c r="K59" i="27"/>
  <c r="K35" i="27"/>
  <c r="K13" i="27"/>
  <c r="E40" i="46"/>
  <c r="H40" i="46" s="1"/>
  <c r="G40" i="45"/>
  <c r="J40" i="45" s="1"/>
  <c r="E29" i="50"/>
  <c r="H29" i="50" s="1"/>
  <c r="I32" i="46"/>
  <c r="I33" i="46"/>
  <c r="I32" i="50"/>
  <c r="I33" i="50"/>
  <c r="K33" i="45"/>
  <c r="E40" i="50"/>
  <c r="H40" i="50" s="1"/>
  <c r="K31" i="45"/>
  <c r="G8" i="31"/>
  <c r="P48" i="53" s="1"/>
  <c r="Q48" i="53" s="1"/>
  <c r="I31" i="46"/>
  <c r="G13" i="31"/>
  <c r="I31" i="50"/>
  <c r="G18" i="31"/>
  <c r="K30" i="45"/>
  <c r="G6" i="31"/>
  <c r="P46" i="53" s="1"/>
  <c r="Q46" i="53" s="1"/>
  <c r="I30" i="50"/>
  <c r="G16" i="31"/>
  <c r="G23" i="31"/>
  <c r="G28" i="31"/>
  <c r="G21" i="31"/>
  <c r="G26" i="31"/>
  <c r="I27" i="46"/>
  <c r="D11" i="31"/>
  <c r="I27" i="50"/>
  <c r="D16" i="31"/>
  <c r="I28" i="50"/>
  <c r="D18" i="31"/>
  <c r="D10" i="31"/>
  <c r="K25" i="45"/>
  <c r="J6" i="30"/>
  <c r="I25" i="46"/>
  <c r="J11" i="30"/>
  <c r="I25" i="50"/>
  <c r="J16" i="30"/>
  <c r="J21" i="30"/>
  <c r="J26" i="30"/>
  <c r="G10" i="30"/>
  <c r="I23" i="46"/>
  <c r="G11" i="30"/>
  <c r="I24" i="46"/>
  <c r="G13" i="30"/>
  <c r="I23" i="50"/>
  <c r="G16" i="30"/>
  <c r="I24" i="50"/>
  <c r="G18" i="30"/>
  <c r="G23" i="30"/>
  <c r="G26" i="30"/>
  <c r="G28" i="30"/>
  <c r="G21" i="30"/>
  <c r="K22" i="45"/>
  <c r="I21" i="46"/>
  <c r="D11" i="30"/>
  <c r="I22" i="46"/>
  <c r="D13" i="30"/>
  <c r="I21" i="50"/>
  <c r="D16" i="30"/>
  <c r="I22" i="50"/>
  <c r="D18" i="30"/>
  <c r="D23" i="30"/>
  <c r="D28" i="30"/>
  <c r="D21" i="30"/>
  <c r="D26" i="30"/>
  <c r="K20" i="45"/>
  <c r="J8" i="29"/>
  <c r="I20" i="46"/>
  <c r="J13" i="29"/>
  <c r="I20" i="50"/>
  <c r="J18" i="29"/>
  <c r="K19" i="45"/>
  <c r="J6" i="29"/>
  <c r="I19" i="46"/>
  <c r="J11" i="29"/>
  <c r="I19" i="50"/>
  <c r="J16" i="29"/>
  <c r="J21" i="29"/>
  <c r="J26" i="29"/>
  <c r="I17" i="50"/>
  <c r="G18" i="29"/>
  <c r="G23" i="29"/>
  <c r="G28" i="29"/>
  <c r="K16" i="45"/>
  <c r="G6" i="29"/>
  <c r="I16" i="46"/>
  <c r="G11" i="29"/>
  <c r="I16" i="50"/>
  <c r="G16" i="29"/>
  <c r="G26" i="29"/>
  <c r="K14" i="45"/>
  <c r="D6" i="29"/>
  <c r="I14" i="46"/>
  <c r="D11" i="29"/>
  <c r="I14" i="50"/>
  <c r="D16" i="29"/>
  <c r="D21" i="29"/>
  <c r="K12" i="45"/>
  <c r="J6" i="28"/>
  <c r="I12" i="46"/>
  <c r="J11" i="28"/>
  <c r="I12" i="50"/>
  <c r="J16" i="28"/>
  <c r="J26" i="28"/>
  <c r="I13" i="50"/>
  <c r="J18" i="28"/>
  <c r="I11" i="50"/>
  <c r="G18" i="28"/>
  <c r="K10" i="45"/>
  <c r="G6" i="28"/>
  <c r="I10" i="46"/>
  <c r="G11" i="28"/>
  <c r="G21" i="28"/>
  <c r="G26" i="28"/>
  <c r="K11" i="45"/>
  <c r="G8" i="28"/>
  <c r="G23" i="28"/>
  <c r="E29" i="46"/>
  <c r="H29" i="46" s="1"/>
  <c r="K17" i="45"/>
  <c r="G8" i="29"/>
  <c r="I17" i="46"/>
  <c r="G13" i="29"/>
  <c r="D26" i="29"/>
  <c r="G28" i="28"/>
  <c r="I11" i="46"/>
  <c r="G13" i="28"/>
  <c r="I30" i="46"/>
  <c r="G11" i="31"/>
  <c r="D28" i="31"/>
  <c r="D26" i="31"/>
  <c r="D21" i="31"/>
  <c r="D23" i="31"/>
  <c r="I15" i="50"/>
  <c r="D18" i="29"/>
  <c r="D23" i="29"/>
  <c r="D28" i="29"/>
  <c r="I10" i="50"/>
  <c r="G16" i="28"/>
  <c r="E8" i="50"/>
  <c r="H8" i="50" s="1"/>
  <c r="G9" i="45"/>
  <c r="J9" i="45" s="1"/>
  <c r="G8" i="45"/>
  <c r="J8" i="45" s="1"/>
  <c r="E9" i="46"/>
  <c r="H9" i="46" s="1"/>
  <c r="I9" i="46"/>
  <c r="E9" i="50"/>
  <c r="H9" i="50" s="1"/>
  <c r="E8" i="46"/>
  <c r="H8" i="46" s="1"/>
  <c r="F18" i="45"/>
  <c r="F43" i="45" s="1"/>
  <c r="G29" i="45"/>
  <c r="J29" i="45" s="1"/>
  <c r="D43" i="46"/>
  <c r="D43" i="50"/>
  <c r="C5" i="16"/>
  <c r="E4" i="16"/>
  <c r="E15" i="43" s="1"/>
  <c r="E47" i="43" s="1"/>
  <c r="E79" i="43" s="1"/>
  <c r="E110" i="43" s="1"/>
  <c r="E143" i="43" s="1"/>
  <c r="E177" i="43" s="1"/>
  <c r="J36" i="31" l="1"/>
  <c r="K37" i="27"/>
  <c r="K7" i="27"/>
  <c r="K21" i="27" s="1"/>
  <c r="J21" i="27"/>
  <c r="G21" i="29"/>
  <c r="G25" i="29" s="1"/>
  <c r="I40" i="50"/>
  <c r="L28" i="44"/>
  <c r="D6" i="30"/>
  <c r="P30" i="53" s="1"/>
  <c r="Q30" i="53" s="1"/>
  <c r="P52" i="54"/>
  <c r="Q52" i="54" s="1"/>
  <c r="P52" i="53"/>
  <c r="Q52" i="53" s="1"/>
  <c r="K40" i="45"/>
  <c r="P38" i="53"/>
  <c r="Q38" i="53" s="1"/>
  <c r="L35" i="31"/>
  <c r="J21" i="28"/>
  <c r="K7" i="31"/>
  <c r="K11" i="31"/>
  <c r="K26" i="31"/>
  <c r="K21" i="31"/>
  <c r="K28" i="31"/>
  <c r="K23" i="31"/>
  <c r="K16" i="31"/>
  <c r="K18" i="31"/>
  <c r="K13" i="31"/>
  <c r="K8" i="31"/>
  <c r="E18" i="46"/>
  <c r="G18" i="45"/>
  <c r="J18" i="45" s="1"/>
  <c r="D74" i="44"/>
  <c r="D73" i="44" s="1"/>
  <c r="I40" i="46"/>
  <c r="K29" i="45"/>
  <c r="I29" i="46"/>
  <c r="I29" i="50"/>
  <c r="C61" i="32"/>
  <c r="R52" i="55"/>
  <c r="P52" i="55" s="1"/>
  <c r="R50" i="55"/>
  <c r="P50" i="55" s="1"/>
  <c r="P50" i="54"/>
  <c r="Q50" i="54" s="1"/>
  <c r="G30" i="31"/>
  <c r="G25" i="31"/>
  <c r="G20" i="31"/>
  <c r="R46" i="55"/>
  <c r="P46" i="55" s="1"/>
  <c r="G10" i="31"/>
  <c r="R48" i="55"/>
  <c r="P48" i="55" s="1"/>
  <c r="P48" i="54"/>
  <c r="Q48" i="54" s="1"/>
  <c r="C51" i="32"/>
  <c r="R44" i="55"/>
  <c r="P44" i="55" s="1"/>
  <c r="R42" i="55"/>
  <c r="P42" i="55" s="1"/>
  <c r="D20" i="31"/>
  <c r="P42" i="54"/>
  <c r="Q42" i="54" s="1"/>
  <c r="D15" i="31"/>
  <c r="J30" i="30"/>
  <c r="J25" i="30"/>
  <c r="J20" i="30"/>
  <c r="R38" i="55"/>
  <c r="P38" i="55" s="1"/>
  <c r="P38" i="54"/>
  <c r="Q38" i="54" s="1"/>
  <c r="J15" i="30"/>
  <c r="J10" i="30"/>
  <c r="G25" i="30"/>
  <c r="G30" i="30"/>
  <c r="R36" i="55"/>
  <c r="P36" i="55" s="1"/>
  <c r="R34" i="55"/>
  <c r="G20" i="30"/>
  <c r="P36" i="54"/>
  <c r="Q36" i="54" s="1"/>
  <c r="P34" i="54"/>
  <c r="Q34" i="54" s="1"/>
  <c r="G15" i="30"/>
  <c r="C41" i="32"/>
  <c r="D30" i="30"/>
  <c r="D25" i="30"/>
  <c r="R32" i="55"/>
  <c r="P32" i="55" s="1"/>
  <c r="R30" i="55"/>
  <c r="P30" i="55" s="1"/>
  <c r="D20" i="30"/>
  <c r="P32" i="54"/>
  <c r="Q32" i="54" s="1"/>
  <c r="P30" i="54"/>
  <c r="Q30" i="54" s="1"/>
  <c r="D15" i="30"/>
  <c r="J30" i="29"/>
  <c r="J25" i="29"/>
  <c r="R26" i="55"/>
  <c r="P26" i="55" s="1"/>
  <c r="J20" i="29"/>
  <c r="P26" i="54"/>
  <c r="Q26" i="54" s="1"/>
  <c r="J15" i="29"/>
  <c r="P26" i="53"/>
  <c r="Q26" i="53" s="1"/>
  <c r="J10" i="29"/>
  <c r="R28" i="55"/>
  <c r="P28" i="55" s="1"/>
  <c r="P28" i="54"/>
  <c r="Q28" i="54" s="1"/>
  <c r="P28" i="53"/>
  <c r="Q28" i="53" s="1"/>
  <c r="G30" i="29"/>
  <c r="R22" i="55"/>
  <c r="P22" i="55" s="1"/>
  <c r="G20" i="29"/>
  <c r="P22" i="54"/>
  <c r="Q22" i="54" s="1"/>
  <c r="P22" i="53"/>
  <c r="Q22" i="53" s="1"/>
  <c r="R24" i="55"/>
  <c r="P24" i="55" s="1"/>
  <c r="R18" i="55"/>
  <c r="P18" i="55" s="1"/>
  <c r="P18" i="54"/>
  <c r="Q18" i="54" s="1"/>
  <c r="D15" i="29"/>
  <c r="P18" i="53"/>
  <c r="Q18" i="53" s="1"/>
  <c r="D10" i="29"/>
  <c r="R16" i="55"/>
  <c r="P16" i="55" s="1"/>
  <c r="J30" i="28"/>
  <c r="R14" i="55"/>
  <c r="P14" i="55" s="1"/>
  <c r="J20" i="28"/>
  <c r="P14" i="54"/>
  <c r="Q14" i="54" s="1"/>
  <c r="J15" i="28"/>
  <c r="P14" i="53"/>
  <c r="Q14" i="53" s="1"/>
  <c r="J10" i="28"/>
  <c r="P12" i="53"/>
  <c r="Q12" i="53" s="1"/>
  <c r="G25" i="28"/>
  <c r="P10" i="54"/>
  <c r="Q10" i="54" s="1"/>
  <c r="P10" i="53"/>
  <c r="Q10" i="53" s="1"/>
  <c r="G10" i="28"/>
  <c r="R12" i="55"/>
  <c r="P12" i="55" s="1"/>
  <c r="P24" i="53"/>
  <c r="Q24" i="53" s="1"/>
  <c r="G10" i="29"/>
  <c r="G15" i="29"/>
  <c r="P24" i="54"/>
  <c r="Q24" i="54" s="1"/>
  <c r="G30" i="28"/>
  <c r="P12" i="54"/>
  <c r="Q12" i="54" s="1"/>
  <c r="G15" i="28"/>
  <c r="G15" i="31"/>
  <c r="P46" i="54"/>
  <c r="Q46" i="54" s="1"/>
  <c r="D30" i="31"/>
  <c r="D25" i="31"/>
  <c r="D30" i="29"/>
  <c r="D25" i="29"/>
  <c r="D20" i="29"/>
  <c r="R20" i="55"/>
  <c r="P20" i="55" s="1"/>
  <c r="R10" i="55"/>
  <c r="P10" i="55" s="1"/>
  <c r="G20" i="28"/>
  <c r="K8" i="45"/>
  <c r="D6" i="28"/>
  <c r="K9" i="45"/>
  <c r="D8" i="28"/>
  <c r="D26" i="28"/>
  <c r="D21" i="28"/>
  <c r="I8" i="50"/>
  <c r="D16" i="28"/>
  <c r="I8" i="46"/>
  <c r="I18" i="46" s="1"/>
  <c r="D11" i="28"/>
  <c r="D28" i="28"/>
  <c r="D23" i="28"/>
  <c r="I9" i="50"/>
  <c r="D18" i="28"/>
  <c r="E18" i="50"/>
  <c r="K6" i="31" l="1"/>
  <c r="D10" i="30"/>
  <c r="E41" i="32"/>
  <c r="F41" i="32" s="1"/>
  <c r="B22" i="41" s="1"/>
  <c r="E61" i="32"/>
  <c r="F61" i="32" s="1"/>
  <c r="B30" i="41" s="1"/>
  <c r="E51" i="32"/>
  <c r="F51" i="32" s="1"/>
  <c r="B26" i="41" s="1"/>
  <c r="P53" i="53"/>
  <c r="Q53" i="53" s="1"/>
  <c r="P53" i="54"/>
  <c r="Q53" i="54" s="1"/>
  <c r="P34" i="55"/>
  <c r="P53" i="55" s="1"/>
  <c r="R53" i="55"/>
  <c r="D41" i="45"/>
  <c r="J25" i="28"/>
  <c r="J36" i="28" s="1"/>
  <c r="K25" i="31"/>
  <c r="B41" i="50"/>
  <c r="H18" i="50"/>
  <c r="K15" i="31"/>
  <c r="K10" i="31"/>
  <c r="K20" i="31"/>
  <c r="K30" i="31"/>
  <c r="B41" i="46"/>
  <c r="H18" i="46"/>
  <c r="L7" i="31"/>
  <c r="S50" i="55"/>
  <c r="Q50" i="55"/>
  <c r="Q52" i="55"/>
  <c r="S52" i="55"/>
  <c r="C62" i="32"/>
  <c r="C63" i="32"/>
  <c r="C65" i="32"/>
  <c r="Q48" i="55"/>
  <c r="S48" i="55"/>
  <c r="C56" i="32"/>
  <c r="S46" i="55"/>
  <c r="Q46" i="55"/>
  <c r="C58" i="32"/>
  <c r="C59" i="32"/>
  <c r="C60" i="32"/>
  <c r="C53" i="32"/>
  <c r="C52" i="32"/>
  <c r="S42" i="55"/>
  <c r="Q42" i="55"/>
  <c r="Q44" i="55"/>
  <c r="S44" i="55"/>
  <c r="S38" i="55"/>
  <c r="Q38" i="55"/>
  <c r="C46" i="32"/>
  <c r="C47" i="32"/>
  <c r="C48" i="32"/>
  <c r="C49" i="32"/>
  <c r="J36" i="30"/>
  <c r="C50" i="32"/>
  <c r="C43" i="32"/>
  <c r="C45" i="32"/>
  <c r="G36" i="30"/>
  <c r="C42" i="32"/>
  <c r="S34" i="55"/>
  <c r="S36" i="55"/>
  <c r="Q36" i="55"/>
  <c r="C44" i="32"/>
  <c r="C38" i="32"/>
  <c r="C36" i="32"/>
  <c r="C37" i="32"/>
  <c r="S30" i="55"/>
  <c r="Q30" i="55"/>
  <c r="Q32" i="55"/>
  <c r="S32" i="55"/>
  <c r="C39" i="32"/>
  <c r="C40" i="32"/>
  <c r="D36" i="30"/>
  <c r="C31" i="32"/>
  <c r="C32" i="32"/>
  <c r="C33" i="32"/>
  <c r="S26" i="55"/>
  <c r="Q26" i="55"/>
  <c r="Q28" i="55"/>
  <c r="S28" i="55"/>
  <c r="C34" i="32"/>
  <c r="C35" i="32"/>
  <c r="J36" i="29"/>
  <c r="S24" i="55"/>
  <c r="Q24" i="55"/>
  <c r="Q22" i="55"/>
  <c r="S22" i="55"/>
  <c r="C29" i="32"/>
  <c r="C28" i="32"/>
  <c r="C30" i="32"/>
  <c r="C22" i="32"/>
  <c r="C23" i="32"/>
  <c r="Q18" i="55"/>
  <c r="S18" i="55"/>
  <c r="S14" i="55"/>
  <c r="Q14" i="55"/>
  <c r="C21" i="32"/>
  <c r="Q16" i="55"/>
  <c r="S16" i="55"/>
  <c r="C17" i="32"/>
  <c r="C18" i="32"/>
  <c r="C19" i="32"/>
  <c r="S12" i="55"/>
  <c r="Q12" i="55"/>
  <c r="C12" i="32"/>
  <c r="C15" i="32"/>
  <c r="C64" i="32"/>
  <c r="C26" i="32"/>
  <c r="G36" i="29"/>
  <c r="C27" i="32"/>
  <c r="C16" i="32"/>
  <c r="C13" i="32"/>
  <c r="K18" i="45"/>
  <c r="C57" i="32"/>
  <c r="G36" i="31"/>
  <c r="C55" i="32"/>
  <c r="D36" i="31"/>
  <c r="C54" i="32"/>
  <c r="Q20" i="55"/>
  <c r="S20" i="55"/>
  <c r="C24" i="32"/>
  <c r="C25" i="32"/>
  <c r="D36" i="29"/>
  <c r="S10" i="55"/>
  <c r="Q10" i="55"/>
  <c r="G36" i="28"/>
  <c r="C14" i="32"/>
  <c r="K13" i="29"/>
  <c r="R6" i="55"/>
  <c r="K16" i="29"/>
  <c r="D20" i="28"/>
  <c r="D25" i="28"/>
  <c r="K21" i="29"/>
  <c r="K26" i="29"/>
  <c r="D30" i="28"/>
  <c r="P8" i="53"/>
  <c r="Q8" i="53" s="1"/>
  <c r="K8" i="29"/>
  <c r="P6" i="53"/>
  <c r="Q6" i="53" s="1"/>
  <c r="K6" i="29"/>
  <c r="D10" i="28"/>
  <c r="R8" i="55"/>
  <c r="P8" i="55" s="1"/>
  <c r="K18" i="29"/>
  <c r="K23" i="29"/>
  <c r="K28" i="29"/>
  <c r="K11" i="29"/>
  <c r="P6" i="54"/>
  <c r="Q6" i="54" s="1"/>
  <c r="D15" i="28"/>
  <c r="I18" i="50"/>
  <c r="D55" i="32" l="1"/>
  <c r="E55" i="32" s="1"/>
  <c r="F55" i="32" s="1"/>
  <c r="D40" i="32"/>
  <c r="E40" i="32" s="1"/>
  <c r="F40" i="32" s="1"/>
  <c r="D38" i="32"/>
  <c r="E38" i="32" s="1"/>
  <c r="F38" i="32" s="1"/>
  <c r="D43" i="32"/>
  <c r="E43" i="32" s="1"/>
  <c r="F43" i="32" s="1"/>
  <c r="D48" i="32"/>
  <c r="E48" i="32" s="1"/>
  <c r="F48" i="32" s="1"/>
  <c r="D59" i="32"/>
  <c r="E59" i="32" s="1"/>
  <c r="F59" i="32" s="1"/>
  <c r="E56" i="32"/>
  <c r="F56" i="32" s="1"/>
  <c r="B28" i="41" s="1"/>
  <c r="D63" i="32"/>
  <c r="E63" i="32" s="1"/>
  <c r="F63" i="32" s="1"/>
  <c r="D64" i="32"/>
  <c r="E64" i="32" s="1"/>
  <c r="F64" i="32" s="1"/>
  <c r="D39" i="32"/>
  <c r="E39" i="32" s="1"/>
  <c r="F39" i="32" s="1"/>
  <c r="D44" i="32"/>
  <c r="E44" i="32" s="1"/>
  <c r="F44" i="32" s="1"/>
  <c r="E42" i="32"/>
  <c r="F42" i="32" s="1"/>
  <c r="B23" i="41" s="1"/>
  <c r="D50" i="32"/>
  <c r="E50" i="32" s="1"/>
  <c r="F50" i="32" s="1"/>
  <c r="E47" i="32"/>
  <c r="F47" i="32" s="1"/>
  <c r="B25" i="41" s="1"/>
  <c r="E52" i="32"/>
  <c r="F52" i="32" s="1"/>
  <c r="B27" i="41" s="1"/>
  <c r="D58" i="32"/>
  <c r="E58" i="32" s="1"/>
  <c r="F58" i="32" s="1"/>
  <c r="E62" i="32"/>
  <c r="F62" i="32" s="1"/>
  <c r="B31" i="41" s="1"/>
  <c r="D54" i="32"/>
  <c r="E54" i="32" s="1"/>
  <c r="F54" i="32" s="1"/>
  <c r="E57" i="32"/>
  <c r="F57" i="32" s="1"/>
  <c r="B29" i="41" s="1"/>
  <c r="E37" i="32"/>
  <c r="F37" i="32" s="1"/>
  <c r="B21" i="41" s="1"/>
  <c r="E46" i="32"/>
  <c r="F46" i="32" s="1"/>
  <c r="B24" i="41" s="1"/>
  <c r="D53" i="32"/>
  <c r="E53" i="32" s="1"/>
  <c r="F53" i="32" s="1"/>
  <c r="E36" i="32"/>
  <c r="F36" i="32" s="1"/>
  <c r="B20" i="41" s="1"/>
  <c r="D45" i="32"/>
  <c r="E45" i="32" s="1"/>
  <c r="F45" i="32" s="1"/>
  <c r="D49" i="32"/>
  <c r="E49" i="32" s="1"/>
  <c r="F49" i="32" s="1"/>
  <c r="D60" i="32"/>
  <c r="E60" i="32" s="1"/>
  <c r="F60" i="32" s="1"/>
  <c r="D65" i="32"/>
  <c r="E65" i="32" s="1"/>
  <c r="F65" i="32" s="1"/>
  <c r="D15" i="32"/>
  <c r="E15" i="32" s="1"/>
  <c r="F15" i="32" s="1"/>
  <c r="D30" i="32"/>
  <c r="E30" i="32" s="1"/>
  <c r="F30" i="32" s="1"/>
  <c r="D35" i="32"/>
  <c r="E35" i="32" s="1"/>
  <c r="F35" i="32" s="1"/>
  <c r="D24" i="32"/>
  <c r="E24" i="32" s="1"/>
  <c r="F24" i="32" s="1"/>
  <c r="E12" i="32"/>
  <c r="F12" i="32" s="1"/>
  <c r="B10" i="41" s="1"/>
  <c r="E18" i="32"/>
  <c r="F18" i="32" s="1"/>
  <c r="B13" i="41" s="1"/>
  <c r="D21" i="32"/>
  <c r="E21" i="32" s="1"/>
  <c r="F21" i="32" s="1"/>
  <c r="D28" i="32"/>
  <c r="E28" i="32" s="1"/>
  <c r="F28" i="32" s="1"/>
  <c r="D34" i="32"/>
  <c r="E34" i="32" s="1"/>
  <c r="F34" i="32" s="1"/>
  <c r="D25" i="32"/>
  <c r="E25" i="32" s="1"/>
  <c r="F25" i="32" s="1"/>
  <c r="D19" i="32"/>
  <c r="E19" i="32" s="1"/>
  <c r="F19" i="32" s="1"/>
  <c r="E31" i="32"/>
  <c r="F31" i="32" s="1"/>
  <c r="B18" i="41" s="1"/>
  <c r="E13" i="32"/>
  <c r="F13" i="32" s="1"/>
  <c r="B11" i="41" s="1"/>
  <c r="E26" i="32"/>
  <c r="F26" i="32" s="1"/>
  <c r="B16" i="41" s="1"/>
  <c r="E17" i="32"/>
  <c r="F17" i="32" s="1"/>
  <c r="B12" i="41" s="1"/>
  <c r="E23" i="32"/>
  <c r="F23" i="32" s="1"/>
  <c r="B15" i="41" s="1"/>
  <c r="D29" i="32"/>
  <c r="E29" i="32" s="1"/>
  <c r="F29" i="32" s="1"/>
  <c r="D33" i="32"/>
  <c r="E33" i="32" s="1"/>
  <c r="F33" i="32" s="1"/>
  <c r="E27" i="32"/>
  <c r="F27" i="32" s="1"/>
  <c r="B17" i="41" s="1"/>
  <c r="D14" i="32"/>
  <c r="E14" i="32" s="1"/>
  <c r="F14" i="32" s="1"/>
  <c r="D16" i="32"/>
  <c r="E16" i="32" s="1"/>
  <c r="F16" i="32" s="1"/>
  <c r="E22" i="32"/>
  <c r="F22" i="32" s="1"/>
  <c r="B14" i="41" s="1"/>
  <c r="E32" i="32"/>
  <c r="F32" i="32" s="1"/>
  <c r="B19" i="41" s="1"/>
  <c r="C20" i="32"/>
  <c r="S53" i="55"/>
  <c r="P33" i="54"/>
  <c r="Q33" i="54" s="1"/>
  <c r="P33" i="53"/>
  <c r="Q33" i="53" s="1"/>
  <c r="P6" i="55"/>
  <c r="P33" i="55" s="1"/>
  <c r="R33" i="55"/>
  <c r="Q34" i="55"/>
  <c r="Q53" i="55" s="1"/>
  <c r="K36" i="31"/>
  <c r="L11" i="31"/>
  <c r="L28" i="31"/>
  <c r="Q8" i="55"/>
  <c r="S8" i="55"/>
  <c r="L6" i="31"/>
  <c r="L8" i="31"/>
  <c r="C11" i="32"/>
  <c r="K30" i="29"/>
  <c r="D36" i="28"/>
  <c r="L21" i="31"/>
  <c r="C9" i="32"/>
  <c r="K20" i="29"/>
  <c r="S6" i="55"/>
  <c r="C8" i="32"/>
  <c r="K15" i="29"/>
  <c r="L23" i="31"/>
  <c r="L18" i="31"/>
  <c r="C7" i="32"/>
  <c r="K10" i="29"/>
  <c r="L26" i="31"/>
  <c r="C10" i="32"/>
  <c r="K25" i="29"/>
  <c r="L16" i="31"/>
  <c r="L13" i="31"/>
  <c r="Q6" i="55" l="1"/>
  <c r="D10" i="32"/>
  <c r="E10" i="32" s="1"/>
  <c r="F10" i="32" s="1"/>
  <c r="D20" i="32"/>
  <c r="E20" i="32" s="1"/>
  <c r="F20" i="32" s="1"/>
  <c r="D11" i="32"/>
  <c r="E11" i="32" s="1"/>
  <c r="F11" i="32" s="1"/>
  <c r="E7" i="32"/>
  <c r="F7" i="32" s="1"/>
  <c r="B8" i="41" s="1"/>
  <c r="E8" i="32"/>
  <c r="F8" i="32" s="1"/>
  <c r="B9" i="41" s="1"/>
  <c r="D9" i="32"/>
  <c r="E9" i="32" s="1"/>
  <c r="F9" i="32" s="1"/>
  <c r="Q33" i="55"/>
  <c r="S33" i="55"/>
  <c r="L25" i="31"/>
  <c r="L15" i="31"/>
  <c r="L20" i="31"/>
  <c r="K36" i="29"/>
  <c r="L30" i="31"/>
  <c r="L10" i="31"/>
  <c r="L36" i="31" l="1"/>
</calcChain>
</file>

<file path=xl/sharedStrings.xml><?xml version="1.0" encoding="utf-8"?>
<sst xmlns="http://schemas.openxmlformats.org/spreadsheetml/2006/main" count="2034" uniqueCount="775">
  <si>
    <t>Contact No</t>
  </si>
  <si>
    <t>Skilled Person</t>
  </si>
  <si>
    <t>Team Assistant</t>
  </si>
  <si>
    <t>Safety Box</t>
  </si>
  <si>
    <t>Total</t>
  </si>
  <si>
    <t>Influencers for social mobilization activities</t>
  </si>
  <si>
    <t xml:space="preserve"> </t>
  </si>
  <si>
    <t>Sr. No.</t>
  </si>
  <si>
    <t>Imams/ Religious leaders</t>
  </si>
  <si>
    <t>Media</t>
  </si>
  <si>
    <t>Name</t>
  </si>
  <si>
    <t>Contact Number</t>
  </si>
  <si>
    <t>Activity/ contribution</t>
  </si>
  <si>
    <t>School details</t>
  </si>
  <si>
    <t>Headmaster/Headmistress/Principal</t>
  </si>
  <si>
    <t>Address</t>
  </si>
  <si>
    <t>Contact number</t>
  </si>
  <si>
    <t>Vaccination Date</t>
  </si>
  <si>
    <t>Team no.</t>
  </si>
  <si>
    <t>List of Hard to Reach and High Risk population/area</t>
  </si>
  <si>
    <t>Name of the area</t>
  </si>
  <si>
    <t>Exact location</t>
  </si>
  <si>
    <t>Tentative population</t>
  </si>
  <si>
    <t>Local influencers' name and contact number</t>
  </si>
  <si>
    <t>Key challenges to reach these targets</t>
  </si>
  <si>
    <t>Strategy adopted to reach these targets</t>
  </si>
  <si>
    <t xml:space="preserve">UC Supervision Plan </t>
  </si>
  <si>
    <t>Date</t>
  </si>
  <si>
    <t>Team No</t>
  </si>
  <si>
    <t>Designation</t>
  </si>
  <si>
    <t>Name of Site to monitor</t>
  </si>
  <si>
    <t>Reason for Prioritization</t>
  </si>
  <si>
    <t>Training Plan</t>
  </si>
  <si>
    <t>Training Details</t>
  </si>
  <si>
    <t>Name of Facilitator</t>
  </si>
  <si>
    <t>2nd Level Supervisor</t>
  </si>
  <si>
    <t xml:space="preserve">Waste Management Plan </t>
  </si>
  <si>
    <t>Type of HR</t>
  </si>
  <si>
    <t>Phone Number</t>
  </si>
  <si>
    <t>CNIC Number</t>
  </si>
  <si>
    <t>AEFI Focal Person</t>
  </si>
  <si>
    <t>Waste management Focal Person</t>
  </si>
  <si>
    <t>Social Mobilizers</t>
  </si>
  <si>
    <t>Population</t>
  </si>
  <si>
    <t>Pick &amp; Drop Point</t>
  </si>
  <si>
    <t xml:space="preserve">Name of Area </t>
  </si>
  <si>
    <t>Type of Area*</t>
  </si>
  <si>
    <t>Contact #:</t>
  </si>
  <si>
    <t>Designation:</t>
  </si>
  <si>
    <r>
      <t xml:space="preserve">Name of Team Support Center/Health Facility: </t>
    </r>
    <r>
      <rPr>
        <u/>
        <sz val="12"/>
        <color theme="1"/>
        <rFont val="Calibri"/>
        <family val="2"/>
        <scheme val="minor"/>
      </rPr>
      <t/>
    </r>
  </si>
  <si>
    <r>
      <t xml:space="preserve">Name of Union Council: </t>
    </r>
    <r>
      <rPr>
        <u/>
        <sz val="12"/>
        <color theme="1"/>
        <rFont val="Calibri"/>
        <family val="2"/>
        <scheme val="minor"/>
      </rPr>
      <t/>
    </r>
  </si>
  <si>
    <r>
      <t xml:space="preserve">Tehsil:  </t>
    </r>
    <r>
      <rPr>
        <u/>
        <sz val="12"/>
        <color theme="1"/>
        <rFont val="Calibri"/>
        <family val="2"/>
        <scheme val="minor"/>
      </rPr>
      <t xml:space="preserve"> </t>
    </r>
  </si>
  <si>
    <r>
      <t xml:space="preserve">District: </t>
    </r>
    <r>
      <rPr>
        <u/>
        <sz val="12"/>
        <color theme="1"/>
        <rFont val="Calibri"/>
        <family val="2"/>
        <scheme val="minor"/>
      </rPr>
      <t xml:space="preserve"> </t>
    </r>
  </si>
  <si>
    <t>Assigned Team No.</t>
  </si>
  <si>
    <t>Punjab</t>
  </si>
  <si>
    <t>Day 10</t>
  </si>
  <si>
    <t>Day 11</t>
  </si>
  <si>
    <t>Day 12</t>
  </si>
  <si>
    <t>Day 1</t>
  </si>
  <si>
    <t>Day 3</t>
  </si>
  <si>
    <t>Day 4</t>
  </si>
  <si>
    <t>Day 5</t>
  </si>
  <si>
    <t>Day 6</t>
  </si>
  <si>
    <t>Day 7</t>
  </si>
  <si>
    <t>Day 8</t>
  </si>
  <si>
    <t>Day 9</t>
  </si>
  <si>
    <t>Multan</t>
  </si>
  <si>
    <t>Team Transportation Plan</t>
  </si>
  <si>
    <t>Measles Rubella Vaccine Catch-up Campaign, Pakistan 2021</t>
  </si>
  <si>
    <t>Province/ Area:</t>
  </si>
  <si>
    <t>Name of Tehsil Supervisor:</t>
  </si>
  <si>
    <t>Union Council Basic Data</t>
  </si>
  <si>
    <t>Name of Village/Mahalla</t>
  </si>
  <si>
    <t>Total Number of School/ Madressah in the Village/ Mahalla</t>
  </si>
  <si>
    <t>Total Target in the Village/Mahalla
Estimated</t>
  </si>
  <si>
    <r>
      <t>Name &amp; Address of all vaccination Sites in the Village/Mahalla</t>
    </r>
    <r>
      <rPr>
        <sz val="12"/>
        <rFont val="Arial"/>
        <family val="2"/>
      </rPr>
      <t xml:space="preserve">
(Name of School, Madressah, Fixed center, Outreach center etc.)</t>
    </r>
  </si>
  <si>
    <t>Specific Target of vaccination Sites</t>
  </si>
  <si>
    <t>In school/ Madressah</t>
  </si>
  <si>
    <t>Non-school/
Community</t>
  </si>
  <si>
    <t>3a</t>
  </si>
  <si>
    <t>3b</t>
  </si>
  <si>
    <t>3c</t>
  </si>
  <si>
    <t>Sub Total</t>
  </si>
  <si>
    <t>Team No.</t>
  </si>
  <si>
    <t>Total Population of the UC:</t>
  </si>
  <si>
    <t xml:space="preserve"> Total Number of Community Outreach Vaccination Sites in the UC:</t>
  </si>
  <si>
    <t>Total Target Population in the UC:</t>
  </si>
  <si>
    <t>Total Number of School/Madressahs in the UC:</t>
  </si>
  <si>
    <t>Total Number of Fixed Center in the UC:</t>
  </si>
  <si>
    <t>UCMO/ 1st Level Supervisor Consolidated Plan</t>
  </si>
  <si>
    <t>Day 2</t>
  </si>
  <si>
    <t>Name of Vaccination Site</t>
  </si>
  <si>
    <t>Type of site (Fixed, Outreach, School)</t>
  </si>
  <si>
    <t>Team Total</t>
  </si>
  <si>
    <t>Day Total (All Teams)</t>
  </si>
  <si>
    <t>Week 1</t>
  </si>
  <si>
    <t>Name of UCMO/ 1st Level Supervisor</t>
  </si>
  <si>
    <t>Name of UC</t>
  </si>
  <si>
    <t>Week 2</t>
  </si>
  <si>
    <t>(Week 1 + Week 2)</t>
  </si>
  <si>
    <t>Days</t>
  </si>
  <si>
    <t>Team</t>
  </si>
  <si>
    <t>A</t>
  </si>
  <si>
    <t>B</t>
  </si>
  <si>
    <t>C</t>
  </si>
  <si>
    <t>D</t>
  </si>
  <si>
    <t>E</t>
  </si>
  <si>
    <t>F</t>
  </si>
  <si>
    <t>Outreach Team 1</t>
  </si>
  <si>
    <t>Outreach Team 2</t>
  </si>
  <si>
    <t>Outreach Team 3</t>
  </si>
  <si>
    <t>Outreach Team 4</t>
  </si>
  <si>
    <t>Outreach Team 5</t>
  </si>
  <si>
    <t>To calculate total tentative requirement of the UC, please make total of the community figures and fixed center figures. Don't add school figures as school targets are already included in the community</t>
  </si>
  <si>
    <t>Tentative # of target children for MR (9 M-&lt;15Yrs.)</t>
  </si>
  <si>
    <t>Tentative # of target children For Polio 
(&lt;5Yrs.)</t>
  </si>
  <si>
    <t>Remarks
(describe any special characteristics of locality)</t>
  </si>
  <si>
    <t>School/ Madrassa list and eligible Children for Vaccination</t>
  </si>
  <si>
    <t>S. No.</t>
  </si>
  <si>
    <t>Coverage</t>
  </si>
  <si>
    <t>School/ Madrassa Name</t>
  </si>
  <si>
    <t>S. No</t>
  </si>
  <si>
    <r>
      <t xml:space="preserve">Type of Session 
</t>
    </r>
    <r>
      <rPr>
        <sz val="10"/>
        <rFont val="Arial"/>
        <family val="2"/>
      </rPr>
      <t>(Skilled, Team Assistant, Social Mobilizer)</t>
    </r>
  </si>
  <si>
    <r>
      <t xml:space="preserve">Total Number of Teams 
</t>
    </r>
    <r>
      <rPr>
        <sz val="10"/>
        <rFont val="Arial"/>
        <family val="2"/>
      </rPr>
      <t>(Fixed, Outreach &amp; Mobile)</t>
    </r>
  </si>
  <si>
    <r>
      <t xml:space="preserve">Expected Number of Participants 
</t>
    </r>
    <r>
      <rPr>
        <sz val="10"/>
        <rFont val="Arial"/>
        <family val="2"/>
      </rPr>
      <t>(one batch of same category of participants)</t>
    </r>
  </si>
  <si>
    <r>
      <t xml:space="preserve">Batches in  Number
</t>
    </r>
    <r>
      <rPr>
        <sz val="10"/>
        <rFont val="Arial"/>
        <family val="2"/>
      </rPr>
      <t>(maxim 25 participants per batch)</t>
    </r>
  </si>
  <si>
    <r>
      <t xml:space="preserve">Time 
</t>
    </r>
    <r>
      <rPr>
        <sz val="10"/>
        <rFont val="Arial"/>
        <family val="2"/>
      </rPr>
      <t>(Skilled workers whole day training, Team Assistant &amp; Social Mobilizers half day training)</t>
    </r>
  </si>
  <si>
    <r>
      <t xml:space="preserve">Venue 
</t>
    </r>
    <r>
      <rPr>
        <sz val="10"/>
        <rFont val="Arial"/>
        <family val="2"/>
      </rPr>
      <t>(Skilled workers Training at District/Tehsil, Team Assistant Training at Tehsil, Social Mobilizers Training at UC/HF etc. depending upon number of batches)</t>
    </r>
  </si>
  <si>
    <t>Union Council Social Mobilization Microplanning</t>
  </si>
  <si>
    <t>Women Leader/ Women Group</t>
  </si>
  <si>
    <t>Businessman</t>
  </si>
  <si>
    <t>Community Elder/ Leaders
(Outreach)</t>
  </si>
  <si>
    <t>Medical Doctor including Pediatricians (Public + private sectors)</t>
  </si>
  <si>
    <t>Day No.</t>
  </si>
  <si>
    <t xml:space="preserve">Name of the UCMO/ 1st Level Supervisor:________________________________________________                                                                                                                                                      </t>
  </si>
  <si>
    <t xml:space="preserve">Signature: ________________________  </t>
  </si>
  <si>
    <t>Vehicle #</t>
  </si>
  <si>
    <t>Driver Name</t>
  </si>
  <si>
    <t>Contact #</t>
  </si>
  <si>
    <t>Type of Transportation to be used**</t>
  </si>
  <si>
    <t>*Type of Area: Mahalla, Village, Hard to reach, scattered, Kacha, Mountain</t>
  </si>
  <si>
    <t>**Type of Transportation:  Motorbikes, Rakshaw, Car, Pick-up</t>
  </si>
  <si>
    <r>
      <t xml:space="preserve">Expected Waste Quantity 
</t>
    </r>
    <r>
      <rPr>
        <sz val="12"/>
        <color indexed="8"/>
        <rFont val="Arial"/>
        <family val="2"/>
      </rPr>
      <t>(number of filled Safety Boxes expected to be collected)</t>
    </r>
  </si>
  <si>
    <r>
      <t xml:space="preserve">Frequency of Disposal 
</t>
    </r>
    <r>
      <rPr>
        <sz val="12"/>
        <color indexed="8"/>
        <rFont val="Arial"/>
        <family val="2"/>
      </rPr>
      <t>(time interval between collection &amp; disposal of waste)</t>
    </r>
  </si>
  <si>
    <r>
      <t xml:space="preserve">Where 
</t>
    </r>
    <r>
      <rPr>
        <sz val="12"/>
        <color indexed="8"/>
        <rFont val="Arial"/>
        <family val="2"/>
      </rPr>
      <t>(site of waste disposal)</t>
    </r>
  </si>
  <si>
    <r>
      <t xml:space="preserve">Method 
</t>
    </r>
    <r>
      <rPr>
        <sz val="12"/>
        <color indexed="8"/>
        <rFont val="Arial"/>
        <family val="2"/>
      </rPr>
      <t>(Pit Burn &amp; Burry/Onsite Incineration/
Outsource Incineration)</t>
    </r>
  </si>
  <si>
    <r>
      <t xml:space="preserve">Date 
</t>
    </r>
    <r>
      <rPr>
        <sz val="12"/>
        <color indexed="8"/>
        <rFont val="Arial"/>
        <family val="2"/>
      </rPr>
      <t>(Tentative date)</t>
    </r>
  </si>
  <si>
    <r>
      <t xml:space="preserve">Remarks 
</t>
    </r>
    <r>
      <rPr>
        <sz val="12"/>
        <color indexed="8"/>
        <rFont val="Arial"/>
        <family val="2"/>
      </rPr>
      <t>(Company Name in case of Outsource Incineration)</t>
    </r>
  </si>
  <si>
    <t>School / Madressa Children Registration and Vaccination Status</t>
  </si>
  <si>
    <t>Name of the School:_______________________________________________________________________________________</t>
  </si>
  <si>
    <t>Name of District Focal Person:____________________________________________  Contact No:_________________________</t>
  </si>
  <si>
    <t xml:space="preserve">Name of the School Administration: _______________________________________  Contact No:_________________________                              </t>
  </si>
  <si>
    <t xml:space="preserve">                                                                    </t>
  </si>
  <si>
    <t>Name of the Vaccinator/Skilled Person:____________________________________    Contact No:_________________________</t>
  </si>
  <si>
    <t xml:space="preserve">                          </t>
  </si>
  <si>
    <t>Vaccination Coverage: ___________________%</t>
  </si>
  <si>
    <t>Signature of School Administration:_________________________________________ Date:__________________________</t>
  </si>
  <si>
    <t>Team Microplan</t>
  </si>
  <si>
    <t>***Outreach/ Mobile Team Microplan</t>
  </si>
  <si>
    <t>Campaign Dates:        From:</t>
  </si>
  <si>
    <t>To</t>
  </si>
  <si>
    <t>Name of Team Support center/HF:</t>
  </si>
  <si>
    <t xml:space="preserve">Name of Skilled Person: </t>
  </si>
  <si>
    <t xml:space="preserve">Name of Team Assistant: </t>
  </si>
  <si>
    <t>Name of Social Mobilizer 1:</t>
  </si>
  <si>
    <t>Name of Social Mobilizer 2:</t>
  </si>
  <si>
    <t xml:space="preserve">Name of UCMO/1st Level Supervisor: </t>
  </si>
  <si>
    <t xml:space="preserve">Name &amp; Cell No. of AEFI Focal Person: </t>
  </si>
  <si>
    <t xml:space="preserve"> Contact #:</t>
  </si>
  <si>
    <t xml:space="preserve">Designation:        </t>
  </si>
  <si>
    <t xml:space="preserve">Name of Union Counsil: </t>
  </si>
  <si>
    <t xml:space="preserve">Tehsil/ Town/Taluka: </t>
  </si>
  <si>
    <t>District:</t>
  </si>
  <si>
    <t>Name of UCMO/1st Level Supervisor:</t>
  </si>
  <si>
    <t>15-11-2021</t>
  </si>
  <si>
    <t>27-11-2021</t>
  </si>
  <si>
    <t>Outreach</t>
  </si>
  <si>
    <t>Total Population of the UC this page:</t>
  </si>
  <si>
    <t>16-11-2021</t>
  </si>
  <si>
    <t>17-11-2021</t>
  </si>
  <si>
    <t>18-11-2021</t>
  </si>
  <si>
    <t>20-11-2021</t>
  </si>
  <si>
    <t>22-11-2021</t>
  </si>
  <si>
    <t>23-11-2021</t>
  </si>
  <si>
    <t>24-11-2021</t>
  </si>
  <si>
    <t>25-11-2021</t>
  </si>
  <si>
    <t>26-11-2021</t>
  </si>
  <si>
    <t>1hr</t>
  </si>
  <si>
    <t xml:space="preserve">Designation: </t>
  </si>
  <si>
    <t xml:space="preserve"> Name of Waste Management Focal Person: ___________________  ______________________</t>
  </si>
  <si>
    <t xml:space="preserve"> Contact No: </t>
  </si>
  <si>
    <t xml:space="preserve">Health Facility/Distribution Center: </t>
  </si>
  <si>
    <t>Contact No:</t>
  </si>
  <si>
    <t xml:space="preserve">  Designation: </t>
  </si>
  <si>
    <t xml:space="preserve"> Name of Responsible Person:</t>
  </si>
  <si>
    <t>District:_</t>
  </si>
  <si>
    <t xml:space="preserve">  Tehsil/Town/Taluka:</t>
  </si>
  <si>
    <t>UC:</t>
  </si>
  <si>
    <t>Total Target Population:</t>
  </si>
  <si>
    <t>Total Target Population in School/Madressahs:</t>
  </si>
  <si>
    <t>Total Target Population in Non-School/Community:</t>
  </si>
  <si>
    <t xml:space="preserve">Team Daily Session Plan </t>
  </si>
  <si>
    <t xml:space="preserve">Day No. </t>
  </si>
  <si>
    <t xml:space="preserve">Name of Area/ Settlement / 
Village to be covered </t>
  </si>
  <si>
    <t>Name of Vaccination Site (School/ Madressah, Outreach)</t>
  </si>
  <si>
    <t>Start and ending point for Social Mobilizer at session area</t>
  </si>
  <si>
    <t>Local Influentials Name &amp; 
Contact number</t>
  </si>
  <si>
    <t>OPV</t>
  </si>
  <si>
    <t>MR Vaccine</t>
  </si>
  <si>
    <t>No. of Houses</t>
  </si>
  <si>
    <t>High Risk / Slums
(Y/N)</t>
  </si>
  <si>
    <t>Target 
(0-5Yrs.)</t>
  </si>
  <si>
    <t>Vials 
Required</t>
  </si>
  <si>
    <t>Target 
(9 m-15Yr)</t>
  </si>
  <si>
    <t>Vials Required</t>
  </si>
  <si>
    <t>SP:</t>
  </si>
  <si>
    <t>EP:</t>
  </si>
  <si>
    <t xml:space="preserve">Team No.  01                                                   UC : </t>
  </si>
  <si>
    <t xml:space="preserve">Team No.  02                                                   UC : </t>
  </si>
  <si>
    <t xml:space="preserve">Team No.  03                                                   UC : </t>
  </si>
  <si>
    <t>Team 3</t>
  </si>
  <si>
    <t>Team 2</t>
  </si>
  <si>
    <t>Team 1</t>
  </si>
  <si>
    <t>Med. R Coverage</t>
  </si>
  <si>
    <t>Social Mobilization</t>
  </si>
  <si>
    <t>Announcement</t>
  </si>
  <si>
    <t>Skilled</t>
  </si>
  <si>
    <t>10 AM to 4 PM</t>
  </si>
  <si>
    <t>EPI Commety Room</t>
  </si>
  <si>
    <t>10 AM to 1 PM</t>
  </si>
  <si>
    <t>Social Mobilizer</t>
  </si>
  <si>
    <t>Mahalla</t>
  </si>
  <si>
    <t>LHW</t>
  </si>
  <si>
    <t>Nazar Hussain</t>
  </si>
  <si>
    <t>S.W</t>
  </si>
  <si>
    <t>0302-8145126</t>
  </si>
  <si>
    <t>N</t>
  </si>
  <si>
    <t>مدرسہ عزیز الرحیم</t>
  </si>
  <si>
    <t>وسیم کا گھر</t>
  </si>
  <si>
    <t>اعجاز بلوچ</t>
  </si>
  <si>
    <t>Madrassa</t>
  </si>
  <si>
    <t>School</t>
  </si>
  <si>
    <t>خالدہ پروین</t>
  </si>
  <si>
    <t>حمید صاحب</t>
  </si>
  <si>
    <t>ڈاکٹر وحید انجم</t>
  </si>
  <si>
    <t>ڈاکٹر آ صف</t>
  </si>
  <si>
    <t>ڈاکٹر ہمایوں شہزاد</t>
  </si>
  <si>
    <t>ڈاکٹر باسط</t>
  </si>
  <si>
    <t>ملک شہادت</t>
  </si>
  <si>
    <t>Pick-Up</t>
  </si>
  <si>
    <t>Name of Supervisor/Skilled person</t>
  </si>
  <si>
    <t>فاروق نذیر</t>
  </si>
  <si>
    <t>کمیونٹی میٹنگ</t>
  </si>
  <si>
    <t>پریس</t>
  </si>
  <si>
    <t>یوپیک میٹنگ</t>
  </si>
  <si>
    <t>بابا صفدر</t>
  </si>
  <si>
    <t>پیر اصغر</t>
  </si>
  <si>
    <t>محمد منیر</t>
  </si>
  <si>
    <t>ذوالقرنین</t>
  </si>
  <si>
    <t>سکول</t>
  </si>
  <si>
    <t>وقاص</t>
  </si>
  <si>
    <t>ڈاکٹر عمران</t>
  </si>
  <si>
    <t>اسد</t>
  </si>
  <si>
    <t>اکرم</t>
  </si>
  <si>
    <t>سیفی</t>
  </si>
  <si>
    <t>عبدالرحمٰن</t>
  </si>
  <si>
    <t>شوکت</t>
  </si>
  <si>
    <t>بلال</t>
  </si>
  <si>
    <t>یاسر</t>
  </si>
  <si>
    <t>عبدالستار</t>
  </si>
  <si>
    <t>یاسمین خاکوانی</t>
  </si>
  <si>
    <t>ایاز ترین</t>
  </si>
  <si>
    <t>حاجی اسلم</t>
  </si>
  <si>
    <t>محمد آصف</t>
  </si>
  <si>
    <t>اؑظم خاکوانی</t>
  </si>
  <si>
    <t>اشرف</t>
  </si>
  <si>
    <t>عمران</t>
  </si>
  <si>
    <t>وقار</t>
  </si>
  <si>
    <t>شہزاد</t>
  </si>
  <si>
    <t>صادق</t>
  </si>
  <si>
    <t>اشفاق</t>
  </si>
  <si>
    <t>منیر</t>
  </si>
  <si>
    <t>وحید</t>
  </si>
  <si>
    <t>خادم حسین</t>
  </si>
  <si>
    <t>اسمائیل</t>
  </si>
  <si>
    <t>اصغر</t>
  </si>
  <si>
    <t>جاوید</t>
  </si>
  <si>
    <t>اسحاق</t>
  </si>
  <si>
    <t>زاہد</t>
  </si>
  <si>
    <t>وسیم</t>
  </si>
  <si>
    <t>محمد صاحبْ</t>
  </si>
  <si>
    <t>فرید</t>
  </si>
  <si>
    <t>یعقوب گل</t>
  </si>
  <si>
    <t>اسلم بلوچ</t>
  </si>
  <si>
    <t>شفیع محمد</t>
  </si>
  <si>
    <t>ممتاز خان ترین</t>
  </si>
  <si>
    <t>حنیف</t>
  </si>
  <si>
    <t>عاشق</t>
  </si>
  <si>
    <t xml:space="preserve">سلیم </t>
  </si>
  <si>
    <t>اختر</t>
  </si>
  <si>
    <t>ڈاکٹر باقر</t>
  </si>
  <si>
    <t>طاہر احمد</t>
  </si>
  <si>
    <t>شاہ نواز</t>
  </si>
  <si>
    <t>حفیظ</t>
  </si>
  <si>
    <t>عرفان</t>
  </si>
  <si>
    <t>کاشف</t>
  </si>
  <si>
    <t>ملک</t>
  </si>
  <si>
    <t>انور</t>
  </si>
  <si>
    <t>مشتاق</t>
  </si>
  <si>
    <t>ندیم احمد</t>
  </si>
  <si>
    <t>منظور</t>
  </si>
  <si>
    <t>اسلم حسین</t>
  </si>
  <si>
    <t>محمد خالد</t>
  </si>
  <si>
    <t>امجد</t>
  </si>
  <si>
    <t>لیاقت علی</t>
  </si>
  <si>
    <t>بشیر احمد</t>
  </si>
  <si>
    <t>کریم</t>
  </si>
  <si>
    <t>عدنان</t>
  </si>
  <si>
    <t>نور محمد</t>
  </si>
  <si>
    <t xml:space="preserve">جمیل </t>
  </si>
  <si>
    <t>خادم</t>
  </si>
  <si>
    <t>شفیق</t>
  </si>
  <si>
    <t>ظہور احمد</t>
  </si>
  <si>
    <t>اللہ بخش</t>
  </si>
  <si>
    <t>محمد ارشد</t>
  </si>
  <si>
    <t>عابد خان</t>
  </si>
  <si>
    <t>عارف</t>
  </si>
  <si>
    <t>اقبال مستری</t>
  </si>
  <si>
    <t>خدا بخش</t>
  </si>
  <si>
    <t>محمد جمیل</t>
  </si>
  <si>
    <t>زبیر</t>
  </si>
  <si>
    <t>عبدالغفار</t>
  </si>
  <si>
    <t>محمد اقبال</t>
  </si>
  <si>
    <t>جہانگیر</t>
  </si>
  <si>
    <t>عبدالوحید</t>
  </si>
  <si>
    <t>عبداللہ</t>
  </si>
  <si>
    <t>ناصر نواز</t>
  </si>
  <si>
    <t>صابر</t>
  </si>
  <si>
    <t>محمد طارق</t>
  </si>
  <si>
    <t>جان خان کونسلر</t>
  </si>
  <si>
    <t>اکبر</t>
  </si>
  <si>
    <t>تنویر</t>
  </si>
  <si>
    <t>وکیل</t>
  </si>
  <si>
    <t>حق نواز</t>
  </si>
  <si>
    <t>جمشید</t>
  </si>
  <si>
    <t>شانوں</t>
  </si>
  <si>
    <t>ارم</t>
  </si>
  <si>
    <t>غفار</t>
  </si>
  <si>
    <t>رانا ندیم</t>
  </si>
  <si>
    <t>محمد منیر احمد</t>
  </si>
  <si>
    <t>یونس</t>
  </si>
  <si>
    <t>شہباز</t>
  </si>
  <si>
    <t>صفدر</t>
  </si>
  <si>
    <t>عبدالغفور</t>
  </si>
  <si>
    <t>حیدر</t>
  </si>
  <si>
    <t>مسٹر راشد</t>
  </si>
  <si>
    <t>اکاشف</t>
  </si>
  <si>
    <t>شاہد</t>
  </si>
  <si>
    <t>شفیق احمد</t>
  </si>
  <si>
    <t xml:space="preserve">جاوید </t>
  </si>
  <si>
    <t>عطا محمد</t>
  </si>
  <si>
    <t>عثمان</t>
  </si>
  <si>
    <t>عابد حسین</t>
  </si>
  <si>
    <t>طاہر پہلوان</t>
  </si>
  <si>
    <t xml:space="preserve">سہیل احمد </t>
  </si>
  <si>
    <t>شاہد کریانہ</t>
  </si>
  <si>
    <t>ماجد</t>
  </si>
  <si>
    <t>فیصل</t>
  </si>
  <si>
    <t>عامر خان کا گھر</t>
  </si>
  <si>
    <t>تجمل</t>
  </si>
  <si>
    <t>صدیق</t>
  </si>
  <si>
    <t>حامد</t>
  </si>
  <si>
    <t>حاجی صاحب</t>
  </si>
  <si>
    <t>اعطم ہاشمی</t>
  </si>
  <si>
    <t>ڈاکٹر عبدالباسط</t>
  </si>
  <si>
    <t>رشید احمد</t>
  </si>
  <si>
    <t xml:space="preserve">Measles Rubella Vaccine Catch-up Campaign, Pakistan 2021 </t>
  </si>
  <si>
    <t>روزانہ کی اہم ہدایات</t>
  </si>
  <si>
    <r>
      <t>1.</t>
    </r>
    <r>
      <rPr>
        <sz val="12"/>
        <color theme="1"/>
        <rFont val="Times New Roman"/>
        <family val="1"/>
      </rPr>
      <t xml:space="preserve">          </t>
    </r>
    <r>
      <rPr>
        <sz val="12"/>
        <color theme="1"/>
        <rFont val="Jameel Noori Nastaleeq"/>
      </rPr>
      <t>اس بات کو یقینی بنائیں کہ یو سی ایم او ، ایفی فوکل پرسن، تمام اسکلڈ پرسن اسسٹنٹ اور سوشل موبلائزر مرکز  صحت اور ویکسی نیشن کی جگہ پر وقت سے پہلے پہنچ جائیں</t>
    </r>
  </si>
  <si>
    <r>
      <t>2.</t>
    </r>
    <r>
      <rPr>
        <sz val="12"/>
        <color theme="1"/>
        <rFont val="Times New Roman"/>
        <family val="1"/>
      </rPr>
      <t xml:space="preserve">          </t>
    </r>
    <r>
      <rPr>
        <sz val="12"/>
        <color theme="1"/>
        <rFont val="Jameel Noori Nastaleeq"/>
      </rPr>
      <t>ہر ٹیم کے لیے الگ الگ سٹینڈرڈ ویکسین کیر ئیر  بمعہ چار عدد کول پیک تیار ہونے چاہیے</t>
    </r>
  </si>
  <si>
    <r>
      <t>3.</t>
    </r>
    <r>
      <rPr>
        <sz val="12"/>
        <color theme="1"/>
        <rFont val="Times New Roman"/>
        <family val="1"/>
      </rPr>
      <t xml:space="preserve">          </t>
    </r>
    <r>
      <rPr>
        <sz val="12"/>
        <color theme="1"/>
        <rFont val="Jameel Noori Nastaleeq"/>
      </rPr>
      <t>ہر وہ ٹیم جس میں اس یونین کونسل  کا ویکسی نیٹر بطور اسکلڈ پرسن شامل ہو گا وہ اپنے ساتھ روٹین کی ویکسین بھی رکھے گا ا ور اس علاقے کے تمام بچوں کو روٹین کی ویکسی نیشن بھی کرے گا</t>
    </r>
  </si>
  <si>
    <r>
      <t>4.</t>
    </r>
    <r>
      <rPr>
        <sz val="12"/>
        <color theme="1"/>
        <rFont val="Times New Roman"/>
        <family val="1"/>
      </rPr>
      <t xml:space="preserve">          </t>
    </r>
    <r>
      <rPr>
        <sz val="12"/>
        <color theme="1"/>
        <rFont val="Jameel Noori Nastaleeq"/>
      </rPr>
      <t>فکس سنٹر پرMR کی ویکسی نیشن کے ساتھ روٹین کی ویکسی نیشن بھی کی لازم کی جائے گی</t>
    </r>
  </si>
  <si>
    <r>
      <t>5.</t>
    </r>
    <r>
      <rPr>
        <sz val="12"/>
        <color theme="1"/>
        <rFont val="Times New Roman"/>
        <family val="1"/>
      </rPr>
      <t>         MR</t>
    </r>
    <r>
      <rPr>
        <sz val="12"/>
        <color theme="1"/>
        <rFont val="Jameel Noori Nastaleeq"/>
      </rPr>
      <t xml:space="preserve"> کی ویکسین اس دن کے کام کے علاقے کے ٹارگٹ کے مطابق فراہم کی جائے گی</t>
    </r>
  </si>
  <si>
    <r>
      <t>6.</t>
    </r>
    <r>
      <rPr>
        <sz val="12"/>
        <color theme="1"/>
        <rFont val="Times New Roman"/>
        <family val="1"/>
      </rPr>
      <t xml:space="preserve">          </t>
    </r>
    <r>
      <rPr>
        <sz val="12"/>
        <color theme="1"/>
        <rFont val="Jameel Noori Nastaleeq"/>
      </rPr>
      <t>Reconstitution and AD Syringes اور سیفٹی باکس اس دن کے ٹارگٹ کے مطابق فراہم کیے جائیں</t>
    </r>
  </si>
  <si>
    <r>
      <t>7.</t>
    </r>
    <r>
      <rPr>
        <sz val="12"/>
        <color theme="1"/>
        <rFont val="Times New Roman"/>
        <family val="1"/>
      </rPr>
      <t xml:space="preserve">          </t>
    </r>
    <r>
      <rPr>
        <sz val="12"/>
        <color theme="1"/>
        <rFont val="Jameel Noori Nastaleeq"/>
      </rPr>
      <t>اس بات کو یقینی بنایا جائے ٹیمیں ویسٹ مینیجمنٹ کے اصولوں کے مطابق استعمال شدہ  سرنجیں اور وائلیں  حفاظت سے رکھیں  اور ادھر ادھر نہ پھینکیں اور یو سی ایم او  شام کو تمام ٹیموں سے بھرے ہوئے سیفی باکس واپس لے کر مرکز صحت پر اپنی نگرانی میں تلف کروائیں۔</t>
    </r>
  </si>
  <si>
    <r>
      <t>8.</t>
    </r>
    <r>
      <rPr>
        <sz val="12"/>
        <color theme="1"/>
        <rFont val="Times New Roman"/>
        <family val="1"/>
      </rPr>
      <t xml:space="preserve">          </t>
    </r>
    <r>
      <rPr>
        <sz val="12"/>
        <color theme="1"/>
        <rFont val="Jameel Noori Nastaleeq"/>
      </rPr>
      <t>ویکسین کی بند وائلوں کو ویکسین کیرئیر میں زپ لاک بیگ میں رکھا جائے گا</t>
    </r>
  </si>
  <si>
    <r>
      <t>9.</t>
    </r>
    <r>
      <rPr>
        <sz val="12"/>
        <color theme="1"/>
        <rFont val="Times New Roman"/>
        <family val="1"/>
      </rPr>
      <t xml:space="preserve">          </t>
    </r>
    <r>
      <rPr>
        <sz val="12"/>
        <color theme="1"/>
        <rFont val="Jameel Noori Nastaleeq"/>
      </rPr>
      <t>ٹیم  مائکرو پلان ، روزانہ کی ٹیلی شیٹ ، سکولوں کی لسٹ ریفرل سلپ اور علاقہ کا نقشہ ٹیم کے پاس موجود ہو</t>
    </r>
  </si>
  <si>
    <r>
      <t>10.</t>
    </r>
    <r>
      <rPr>
        <sz val="12"/>
        <color theme="1"/>
        <rFont val="Times New Roman"/>
        <family val="1"/>
      </rPr>
      <t xml:space="preserve">       </t>
    </r>
    <r>
      <rPr>
        <sz val="12"/>
        <color theme="1"/>
        <rFont val="Jameel Noori Nastaleeq"/>
      </rPr>
      <t>فنگر مارکر، مستقل مارکر، چاک، بال پین تمام ٹیموں کے پاس موجود ہوں</t>
    </r>
  </si>
  <si>
    <r>
      <t>11.</t>
    </r>
    <r>
      <rPr>
        <sz val="12"/>
        <color theme="1"/>
        <rFont val="Times New Roman"/>
        <family val="1"/>
      </rPr>
      <t xml:space="preserve">       </t>
    </r>
    <r>
      <rPr>
        <sz val="12"/>
        <color theme="1"/>
        <rFont val="Jameel Noori Nastaleeq"/>
      </rPr>
      <t>تمام ٹیمیں کو   اپنے علاقہ کی جغرافیائی نوعیت اور محل وقوع سے واقف ہونا چاہیے</t>
    </r>
  </si>
  <si>
    <r>
      <t>12.</t>
    </r>
    <r>
      <rPr>
        <sz val="12"/>
        <color theme="1"/>
        <rFont val="Times New Roman"/>
        <family val="1"/>
      </rPr>
      <t xml:space="preserve">       </t>
    </r>
    <r>
      <rPr>
        <sz val="12"/>
        <color theme="1"/>
        <rFont val="Jameel Noori Nastaleeq"/>
      </rPr>
      <t>اس بات کو یقینی بنائیں کہ ٹیمیں اپنے کام کے علاقہ میں مقررہ وقت پر پہنچ جائیں</t>
    </r>
  </si>
  <si>
    <r>
      <t>13.</t>
    </r>
    <r>
      <rPr>
        <sz val="12"/>
        <color theme="1"/>
        <rFont val="Times New Roman"/>
        <family val="1"/>
      </rPr>
      <t xml:space="preserve">       </t>
    </r>
    <r>
      <rPr>
        <sz val="12"/>
        <color theme="1"/>
        <rFont val="Jameel Noori Nastaleeq"/>
      </rPr>
      <t>سب سے پہلے علاقے کے سکول میں ویکسی نیشن کی جائے گی اس کے بعد باقی آبادیوں میں ویکسی نیشن کی جائے گی</t>
    </r>
  </si>
  <si>
    <r>
      <t>14.</t>
    </r>
    <r>
      <rPr>
        <sz val="12"/>
        <color theme="1"/>
        <rFont val="Times New Roman"/>
        <family val="1"/>
      </rPr>
      <t xml:space="preserve">       </t>
    </r>
    <r>
      <rPr>
        <sz val="12"/>
        <color theme="1"/>
        <rFont val="Jameel Noori Nastaleeq"/>
      </rPr>
      <t>سکول کے ویکسی نیشن کیے گئے بچوں اور ایسے بچے جو ویکسی نیشن سے رہ گئے ہوں سب کی الگ الگ فہرستیں تیار کی جائیں گی</t>
    </r>
  </si>
  <si>
    <r>
      <t>15.</t>
    </r>
    <r>
      <rPr>
        <sz val="12"/>
        <color theme="1"/>
        <rFont val="Times New Roman"/>
        <family val="1"/>
      </rPr>
      <t xml:space="preserve">       </t>
    </r>
    <r>
      <rPr>
        <sz val="12"/>
        <color theme="1"/>
        <rFont val="Jameel Noori Nastaleeq"/>
      </rPr>
      <t>کام کے لیے نکلنے سے پہلے اس بات کو یقینی بنائیں کہ ٹیم کا ڈرائیور اور یونین کونسل کا ایفی فوکل پرسن ٹیم کے کام کے علاقہ والی جگہ سے آگاہ ہیں</t>
    </r>
  </si>
  <si>
    <r>
      <t>16.</t>
    </r>
    <r>
      <rPr>
        <sz val="12"/>
        <color theme="1"/>
        <rFont val="Times New Roman"/>
        <family val="1"/>
      </rPr>
      <t xml:space="preserve">       </t>
    </r>
    <r>
      <rPr>
        <sz val="12"/>
        <color theme="1"/>
        <rFont val="Jameel Noori Nastaleeq"/>
      </rPr>
      <t>اس بات کو یقینی بنائیں کہ ٹیم کے پاس یو سی ایم او اور ایفی فوکل پرسن کے فون نمبر موجود ہیں</t>
    </r>
  </si>
  <si>
    <r>
      <t>17.</t>
    </r>
    <r>
      <rPr>
        <sz val="12"/>
        <color theme="1"/>
        <rFont val="Times New Roman"/>
        <family val="1"/>
      </rPr>
      <t xml:space="preserve">       </t>
    </r>
    <r>
      <rPr>
        <sz val="12"/>
        <color theme="1"/>
        <rFont val="Jameel Noori Nastaleeq"/>
      </rPr>
      <t>کسی بھی قسم کے ایفی کیس کی رپورٹ کی صورت میں فوری طور پر ایفی فوکل پرسن کو آگاہ کریں</t>
    </r>
  </si>
  <si>
    <r>
      <t>18.</t>
    </r>
    <r>
      <rPr>
        <sz val="12"/>
        <color theme="1"/>
        <rFont val="Times New Roman"/>
        <family val="1"/>
      </rPr>
      <t xml:space="preserve">       </t>
    </r>
    <r>
      <rPr>
        <sz val="12"/>
        <color theme="1"/>
        <rFont val="Jameel Noori Nastaleeq"/>
      </rPr>
      <t xml:space="preserve">سکول میں کام مکمل کرنے کے بعد ٹیم کو اس دن کے علاقہ میں موجود vaccination sites پر پہنچا ئیں </t>
    </r>
  </si>
  <si>
    <r>
      <t>19.</t>
    </r>
    <r>
      <rPr>
        <sz val="12"/>
        <color theme="1"/>
        <rFont val="Times New Roman"/>
        <family val="1"/>
      </rPr>
      <t xml:space="preserve">       </t>
    </r>
    <r>
      <rPr>
        <sz val="12"/>
        <color theme="1"/>
        <rFont val="Jameel Noori Nastaleeq"/>
      </rPr>
      <t>کام شروع کرنے سے پہلے اس علاقہ کی مساجد سے اعلانات کو یقینی بنائیں</t>
    </r>
  </si>
  <si>
    <r>
      <t>20.</t>
    </r>
    <r>
      <rPr>
        <sz val="12"/>
        <color theme="1"/>
        <rFont val="Times New Roman"/>
        <family val="1"/>
      </rPr>
      <t xml:space="preserve">       </t>
    </r>
    <r>
      <rPr>
        <sz val="12"/>
        <color theme="1"/>
        <rFont val="Jameel Noori Nastaleeq"/>
      </rPr>
      <t>رکشہ کے ذریعہ کام کے علاقہ میں اعلانات  اور تشہیر کو یقینی بنائیں</t>
    </r>
  </si>
  <si>
    <r>
      <t>21.</t>
    </r>
    <r>
      <rPr>
        <sz val="12"/>
        <color theme="1"/>
        <rFont val="Times New Roman"/>
        <family val="1"/>
      </rPr>
      <t xml:space="preserve">       </t>
    </r>
    <r>
      <rPr>
        <sz val="12"/>
        <color theme="1"/>
        <rFont val="Jameel Noori Nastaleeq"/>
      </rPr>
      <t>ٹیم کے کام والی جگہ پر بینر فلیکس  لگا کر اس جگہ کو نمایاں کریں</t>
    </r>
  </si>
  <si>
    <r>
      <t>22.</t>
    </r>
    <r>
      <rPr>
        <sz val="12"/>
        <color theme="1"/>
        <rFont val="Times New Roman"/>
        <family val="1"/>
      </rPr>
      <t xml:space="preserve">       </t>
    </r>
    <r>
      <rPr>
        <sz val="12"/>
        <color theme="1"/>
        <rFont val="Jameel Noori Nastaleeq"/>
      </rPr>
      <t>یو سی ایم او اس بات کو یقینی بنائیں کہ علاقہ کا تمام کام مکمل ہونے تک ٹیمیں فیلڈ میں موجود رہیں اور وہ خود بھی ٹیموں کے ساتھ موجود رہیں گے</t>
    </r>
  </si>
  <si>
    <r>
      <t>23.</t>
    </r>
    <r>
      <rPr>
        <sz val="12"/>
        <color theme="1"/>
        <rFont val="Times New Roman"/>
        <family val="1"/>
      </rPr>
      <t xml:space="preserve">       </t>
    </r>
    <r>
      <rPr>
        <sz val="12"/>
        <color theme="1"/>
        <rFont val="Jameel Noori Nastaleeq"/>
      </rPr>
      <t>اس بات کو یقینی بنائیں کہ ایسے بچے جو موجود نہیں ہیں ان کی مکمل تفصیلات  ، پتہ، رابطہ نمبر، واپسی کی متوقع تاریخ کا اندراج کیا گیا ہے</t>
    </r>
  </si>
  <si>
    <r>
      <t>24.</t>
    </r>
    <r>
      <rPr>
        <sz val="12"/>
        <color theme="1"/>
        <rFont val="Times New Roman"/>
        <family val="1"/>
      </rPr>
      <t xml:space="preserve">       </t>
    </r>
    <r>
      <rPr>
        <sz val="12"/>
        <color theme="1"/>
        <rFont val="Jameel Noori Nastaleeq"/>
      </rPr>
      <t xml:space="preserve">سوشل موبلائزر اس بات کو یقینی بنائیں  گے کہ وہ اپنے کام کے علاقہ میں ہر گھر کا وزٹ کریں ، گھروں کی ڈور مارکنگ کریں ،ریفرل سلپ بھر کر والدین کو دیں ،والدین سے بچوں کی روٹین ویکسی نیشن بارے میں ضرور سوال کریں  ،تمام ڈیو اور ڈیفالٹر بچوں کا اندراج کریں  اور بچے کے والدین کو ٹائیفائیڈ ویکسی نیشن کی جگہ کے بارے  میں مکمل رہنمائی فراہم کریں </t>
    </r>
  </si>
  <si>
    <r>
      <t>25.</t>
    </r>
    <r>
      <rPr>
        <sz val="12"/>
        <color theme="1"/>
        <rFont val="Times New Roman"/>
        <family val="1"/>
      </rPr>
      <t xml:space="preserve">       </t>
    </r>
    <r>
      <rPr>
        <sz val="12"/>
        <color theme="1"/>
        <rFont val="Jameel Noori Nastaleeq"/>
      </rPr>
      <t>یو سی ایم او اپنی تمام ٹیموں سے کوریج رپورٹ لے کر اس کا اندراج مکمل کریں گےاور مکمل رپورٹ متعلقہ سپروائزر کو فراہم کریں گے</t>
    </r>
  </si>
  <si>
    <r>
      <t>26.</t>
    </r>
    <r>
      <rPr>
        <sz val="12"/>
        <color theme="1"/>
        <rFont val="Times New Roman"/>
        <family val="1"/>
      </rPr>
      <t xml:space="preserve">       </t>
    </r>
    <r>
      <rPr>
        <sz val="12"/>
        <color theme="1"/>
        <rFont val="Jameel Noori Nastaleeq"/>
      </rPr>
      <t>اس بات کو یقینی بنائیں کہ بچ جانے والی غیر استعمال شدہ ویکسین اور Cool پیک کولڈ چین میں رکھ دئیے گئے ہیں اور اگلے دن کے کام کے لیے  ویکسین اور سرنجیں مناسب مقدار میں موجود ہیں۔</t>
    </r>
  </si>
  <si>
    <t>1st Level Supervisor Microplan</t>
  </si>
  <si>
    <t>HPV Vaccine Introduction-National Campaign, Pakistan</t>
  </si>
  <si>
    <t xml:space="preserve"> Human Resource List</t>
  </si>
  <si>
    <t>1st Level Supervisor</t>
  </si>
  <si>
    <t>In school/ Madrassa</t>
  </si>
  <si>
    <t>Total (3a+3b)</t>
  </si>
  <si>
    <r>
      <t>Name &amp; Address of all vaccination Sites in the Village/Mahalla</t>
    </r>
    <r>
      <rPr>
        <sz val="12"/>
        <rFont val="Arial"/>
        <family val="2"/>
      </rPr>
      <t xml:space="preserve">
(Name of School, Madrassa, Fixed center, Outreach center etc.)</t>
    </r>
  </si>
  <si>
    <t>1st Level Supervisor Consolidated Plan</t>
  </si>
  <si>
    <r>
      <rPr>
        <b/>
        <sz val="9"/>
        <color theme="1"/>
        <rFont val="Arial"/>
        <family val="2"/>
      </rPr>
      <t>Traget HPV</t>
    </r>
    <r>
      <rPr>
        <b/>
        <sz val="11"/>
        <color theme="1"/>
        <rFont val="Arial"/>
        <family val="2"/>
      </rPr>
      <t xml:space="preserve"> </t>
    </r>
    <r>
      <rPr>
        <b/>
        <sz val="8"/>
        <color theme="1"/>
        <rFont val="Arial"/>
        <family val="2"/>
      </rPr>
      <t>(09-14 Year Girls)</t>
    </r>
  </si>
  <si>
    <t xml:space="preserve">HPV Vaccine Introduction-National Campaign, Pakistan
</t>
  </si>
  <si>
    <t>Multan Rural</t>
  </si>
  <si>
    <t>Team #:________________                           Date of Vaccination:____________________ 2025</t>
  </si>
  <si>
    <t xml:space="preserve">Name of the 1st Level Supervisor:_   </t>
  </si>
  <si>
    <t>Vaccinator</t>
  </si>
  <si>
    <t>Vol</t>
  </si>
  <si>
    <t>Mehnaz Akhtar</t>
  </si>
  <si>
    <t xml:space="preserve">پلاٹ سکیم سکول </t>
  </si>
  <si>
    <t>سکول باغ والا</t>
  </si>
  <si>
    <t>بستی جمعہ والا سکول</t>
  </si>
  <si>
    <t>درس آڑے والا</t>
  </si>
  <si>
    <t>ماسٹر خضر 0306593757</t>
  </si>
  <si>
    <t>حافظ منیر احمد 03055026422</t>
  </si>
  <si>
    <t>مرید حسین 03058107902</t>
  </si>
  <si>
    <t xml:space="preserve"> زبیر کا گھر</t>
  </si>
  <si>
    <t>سابقہ ہیلتھ ہاؤس  روبینہ  کوثر</t>
  </si>
  <si>
    <t>Target HPV (09-14 Year Girls)</t>
  </si>
  <si>
    <t>Vaccine Required (Single Dose Vial)</t>
  </si>
  <si>
    <t>AD Syringe (0.5ml)</t>
  </si>
  <si>
    <t>Sum of tentative HPV targets of all areas and schools by day from UC microplanning sheet</t>
  </si>
  <si>
    <t>Equal to Column D</t>
  </si>
  <si>
    <t>Column E/100</t>
  </si>
  <si>
    <t>Union Council Vaccine and Logistics Plan</t>
  </si>
  <si>
    <r>
      <t xml:space="preserve">Target </t>
    </r>
    <r>
      <rPr>
        <b/>
        <sz val="9"/>
        <rFont val="Calibri"/>
        <family val="2"/>
        <scheme val="minor"/>
      </rPr>
      <t>(09-14 Year Gir)</t>
    </r>
  </si>
  <si>
    <t>0301-7443286</t>
  </si>
  <si>
    <t>25/8/25</t>
  </si>
  <si>
    <t>قاری اعجاز
03209673465</t>
  </si>
  <si>
    <t>حافظ ندیم
03036683288</t>
  </si>
  <si>
    <t>قاری  خدا بخش
0300-7317459</t>
  </si>
  <si>
    <t>عطا محی الدین
03057110419</t>
  </si>
  <si>
    <t>اکبر بھٹہ
0305-2653305</t>
  </si>
  <si>
    <t>قاری شاہد
03287981104</t>
  </si>
  <si>
    <t>Saeda Yasmin</t>
  </si>
  <si>
    <t>Asif Ghani</t>
  </si>
  <si>
    <t>Rizwan</t>
  </si>
  <si>
    <t>Ramzan Khan</t>
  </si>
  <si>
    <t>Asif Ali</t>
  </si>
  <si>
    <t>15/9/25</t>
  </si>
  <si>
    <t>16/9/25</t>
  </si>
  <si>
    <t>17/9/25</t>
  </si>
  <si>
    <t>18/9/25</t>
  </si>
  <si>
    <t>19/9/25</t>
  </si>
  <si>
    <t>20/9/25</t>
  </si>
  <si>
    <t>22/9/25</t>
  </si>
  <si>
    <t>23/9/25</t>
  </si>
  <si>
    <t>24/9/25</t>
  </si>
  <si>
    <t>25/9/25</t>
  </si>
  <si>
    <t>26/9/25</t>
  </si>
  <si>
    <t>27/9/25</t>
  </si>
  <si>
    <t>15-9-25</t>
  </si>
  <si>
    <t>16-9-25</t>
  </si>
  <si>
    <t>17-9-25</t>
  </si>
  <si>
    <t>18-9-25</t>
  </si>
  <si>
    <t>19-9-25</t>
  </si>
  <si>
    <t>20-9-25</t>
  </si>
  <si>
    <t>22-9-25</t>
  </si>
  <si>
    <t>23-9-25</t>
  </si>
  <si>
    <t>24-9-25</t>
  </si>
  <si>
    <t>25-9-25</t>
  </si>
  <si>
    <t>26-9-25</t>
  </si>
  <si>
    <t>27-9-25</t>
  </si>
  <si>
    <t>Pit Burn</t>
  </si>
  <si>
    <t>Total Children Vaccinated (9-14 Years): ______________________________</t>
  </si>
  <si>
    <t>Total Enrolled/Registered Students ( 09-14 Years): ______________________</t>
  </si>
  <si>
    <t>Outreach/Mobile Team Micro plan</t>
  </si>
  <si>
    <t>Team Basic Data</t>
  </si>
  <si>
    <t>HPV Vaccine</t>
  </si>
  <si>
    <t>Target 
(9-14Yr)</t>
  </si>
  <si>
    <t>46 Bhaini</t>
  </si>
  <si>
    <t>Dr. Arshad Abbas Sb.</t>
  </si>
  <si>
    <t>DHO HRM</t>
  </si>
  <si>
    <t>جیلانی ٹاؤن، رحمت پورہ، سکول، بستی درس والی</t>
  </si>
  <si>
    <t>اسلم</t>
  </si>
  <si>
    <t>چاہ گنگا رام والا، کھوہ پاندی بھٹہ حاجی والا</t>
  </si>
  <si>
    <t>سکول ،بستی اہل پور، غازی پورہ سکول، جھگیاں</t>
  </si>
  <si>
    <t xml:space="preserve">سکول بستی اہل پور، </t>
  </si>
  <si>
    <t>غازی پورہ سکول</t>
  </si>
  <si>
    <t>پیر مراد شاہ والا، سنیاراں والا، ، فاطمہ جناح ٹاؤن</t>
  </si>
  <si>
    <t>ارشد معاویہ</t>
  </si>
  <si>
    <t>ماجھی پورہ ، سکول، کھیڑے والا ، رحیم یار والا</t>
  </si>
  <si>
    <t>ماجھی پورہ سکول</t>
  </si>
  <si>
    <t xml:space="preserve">سیالاں والا، بھینی  موڑ والی ، صیام ویلج </t>
  </si>
  <si>
    <t>مرغی خانہ ۔بستی ہیڈ ۔</t>
  </si>
  <si>
    <t xml:space="preserve">بستی ہیڈ مسجد ۔بستی ہیڈ مسجد ۔ہیلتھ ہاؤس </t>
  </si>
  <si>
    <t>گلشن رحمان عربی ۔گلشن رحمان سکول ۔MMP</t>
  </si>
  <si>
    <t xml:space="preserve">گلشن رحمان ٹاؤن مشرقی جنوبی ۔گلشن رحمان سکول </t>
  </si>
  <si>
    <t xml:space="preserve">بھٹیاں اباد ۔بھٹیاں اباد  ہیلتھ ہاؤس ۔بھڑکی والا  ۔ہیلتھ ہاؤس </t>
  </si>
  <si>
    <t xml:space="preserve">بستی اہل پور ۔بستی اہل پور سکول </t>
  </si>
  <si>
    <t xml:space="preserve">فاطمہ جناح ٹاؤن ۔فاطمہ جناح مسجد </t>
  </si>
  <si>
    <t>شوکت کالونی ۔شوکت کالونی مسجد ۔شوکت کالونی 2</t>
  </si>
  <si>
    <t xml:space="preserve">شوکت کالونی 2 مسجد۔شوکت کالونی 2 سکول  ۔بستی ارائیاں </t>
  </si>
  <si>
    <t xml:space="preserve">موضع اراضی غلام یاسین ۔سکول ۔فاطمہ جناح ٹاؤن </t>
  </si>
  <si>
    <t>چین ماڑی سکول ۔چین ماڑی ۔مسجد ۔کھوہ نسے والا۔مسجد۔سکول</t>
  </si>
  <si>
    <t xml:space="preserve">فاطمہ جناح ٹاؤن ۔فاطمہ میڈیکل سنٹر </t>
  </si>
  <si>
    <t xml:space="preserve">جال والا ۔جال والا سکول ۔بستی ڈوگراں والی ۔فاطمہ جناح ٹاؤن۔بستی مونڈی </t>
  </si>
  <si>
    <t>بستی قادر اباد ۔ہیلتھ ہاؤس ۔مسجد ۔بھینی اقبال مان۔جمو والا</t>
  </si>
  <si>
    <t xml:space="preserve">چاہ ولی والا ۔سکول ۔مسجد </t>
  </si>
  <si>
    <t xml:space="preserve">فاطمہ جناح ٹاؤن </t>
  </si>
  <si>
    <t xml:space="preserve">شفیع والا ۔بستی لوہاراں والی </t>
  </si>
  <si>
    <t xml:space="preserve">کمہاراں والا ۔فاطمہ جناح ٹاؤن </t>
  </si>
  <si>
    <t>چاہ حکیم والا ۔بستی احمد اباد۔سکول ۔کھوکھراں اباد ۔مسجد</t>
  </si>
  <si>
    <t xml:space="preserve">بستی معصوم شاہ شرقی شمالی ۔مسجد ۔مسجد ۔سکول </t>
  </si>
  <si>
    <t>بستی معصوم شاہ شرقی جنوبی ۔بستی درکھان والی ۔</t>
  </si>
  <si>
    <t xml:space="preserve">بھینی بھٹیاں ۔بھینی میتلا۔ بھینی احمد بخش والی ۔مسجد ۔سیالاں والا </t>
  </si>
  <si>
    <t xml:space="preserve">چاہ مالی والا ۔سکول ۔پل17کسی۔وہاڑی روڈ </t>
  </si>
  <si>
    <t>باغ والا ۔سکول ۔شہاب دین والا ۔الہ دین ۔مسجد۔صفیہ ہومز۔۔مسجد</t>
  </si>
  <si>
    <t xml:space="preserve">چاہ دادو والا ۔ریلیاں ۔سدرن بائی پاس روڈ۔گرین ویلی ۔نایاب ٹاؤن ۔MMPبھٹہ </t>
  </si>
  <si>
    <t>عبداللہ ٹاؤن ۔مسجد۔سکول ۔بستی موڑ والی ۔</t>
  </si>
  <si>
    <t xml:space="preserve">سدرن بائی پاس روڈ ۔بستی تری ۔بابر بائی پاس چوک </t>
  </si>
  <si>
    <t xml:space="preserve">بستی ہزارہ ۔مسجد ۔سکول ۔مشتاق سٹی ۔سکول ۔سکول </t>
  </si>
  <si>
    <t xml:space="preserve">بستی امیر والا ۔ہیلتھ ہاؤس ۔رحیم والا ۔مسجد </t>
  </si>
  <si>
    <t xml:space="preserve">اللہ واحد والا ۔MMP۔ہیلتھ ہاؤس ۔سکول </t>
  </si>
  <si>
    <t>بستی نظام والی ۔مسجد  ۔سکول ۔</t>
  </si>
  <si>
    <t xml:space="preserve">جناح کالونی ۔سکول ۔شریف کالونی ۔قدیر ٹاؤن </t>
  </si>
  <si>
    <t xml:space="preserve">بہنی جلال والے۔سکول ۔صابر ٹاؤن ۔چاہ ابراہیم والا ۔ابادی برلب نہر </t>
  </si>
  <si>
    <t xml:space="preserve">بستی اڑو کہ شرقی ۔مسجد ۔ بستی نظام والی ۔سکول </t>
  </si>
  <si>
    <t xml:space="preserve">۔مسجد ۔بستی اڑو کہ عربی ۔سکول </t>
  </si>
  <si>
    <t>نایاب سیٹی۔سکول ۔مسجد ۔عبداللہ والا ۔چاہ مونڈھی۔</t>
  </si>
  <si>
    <t xml:space="preserve">اسحاق ٹاؤن ۔بھینی بابا حنیف ۔عبداللہ والا ۔مسجد ۔قدیر اباد ۔ہیلتھ ہاؤس ۔سکول </t>
  </si>
  <si>
    <t xml:space="preserve">نایاب سٹی۔ مسجد ۔سکول ۔ہیلتھ ہاؤس </t>
  </si>
  <si>
    <t xml:space="preserve">نایاب سٹی ۔ہیلتھ ہاؤس ۔سکول </t>
  </si>
  <si>
    <t>موضع بھینی ۔سکول ۔</t>
  </si>
  <si>
    <t xml:space="preserve">حافظ والا ۔سکول ۔مسجد ۔نایاب گرین سٹی </t>
  </si>
  <si>
    <t xml:space="preserve">علی ٹاؤن نمبر 1۔مسجد ۔سکول </t>
  </si>
  <si>
    <t xml:space="preserve"> ۔نایاب سٹی ۔رحمان ٹاؤن۔ مسجد ۔سکول ۔ہیلتھ ہاؤس ۔بدھلہ روڈ ۔اسٹیڈیم چوک </t>
  </si>
  <si>
    <t>عباس ٹاؤن ۔مسجد ۔علی ٹاؤن 3.</t>
  </si>
  <si>
    <t xml:space="preserve">طاہر کالونی ۔سکول۔ طاہر کالونی </t>
  </si>
  <si>
    <t xml:space="preserve">بھینی بخش والا ۔ڈاکٹر اختر ملک والا روڈ ۔مسجد </t>
  </si>
  <si>
    <t xml:space="preserve">انتخاب ٹاؤن ۔سکول </t>
  </si>
  <si>
    <t xml:space="preserve">علی ٹاؤن نمبر1 ۔سکول </t>
  </si>
  <si>
    <t xml:space="preserve">علی ٹاؤن نمبر1.مسجد ۔مسجد ۔سکول </t>
  </si>
  <si>
    <t xml:space="preserve">علی ٹاؤن نمبر1غربی شمالی حصہ ۔سکول </t>
  </si>
  <si>
    <t>علی ٹاؤن نمبر 2۔سکول۔مسجد  ۔عدنان ٹاؤن ۔مسجد ۔</t>
  </si>
  <si>
    <t>عباس ٹاؤن ۔مسجد ۔مسجد ۔بستی وسایارم۔مسجد</t>
  </si>
  <si>
    <t>بھاگسار والا۔ سکول ۔ابادی پھاٹک ۔</t>
  </si>
  <si>
    <t>بوٹے والا ۔مسجد ۔بھینی</t>
  </si>
  <si>
    <t xml:space="preserve">بھینی ملکوں والی </t>
  </si>
  <si>
    <t xml:space="preserve">شاہین ٹاؤن ۔بستی تالاب والی ۔سکول </t>
  </si>
  <si>
    <t xml:space="preserve">نیک ٹاؤن ۔مسجد </t>
  </si>
  <si>
    <t xml:space="preserve">نیک ٹاؤن ۔مسجد ۔مسجد ۔چاہ نواں لال والا </t>
  </si>
  <si>
    <t xml:space="preserve">بہادر والا ۔مسجد ۔ریلوے اسٹیشن ۔ائی ایس فیکٹری ۔بستی سیتل ماڑی </t>
  </si>
  <si>
    <t xml:space="preserve">پل سیتل ماڑی ۔مسجد ۔بدھلہ روڈ </t>
  </si>
  <si>
    <t xml:space="preserve">بستی سیتل ماڑی جنوبی ۔مسجد۔ بوہڑ والا </t>
  </si>
  <si>
    <t>نصیر اباد کالونی ۔مسجد ۔چاہ نواں</t>
  </si>
  <si>
    <t xml:space="preserve">موضع سیتل ماڑی ۔بستی ڈوگراں۔مسجد ۔صدر والا ۔مسجد ۔رکشہ چوک </t>
  </si>
  <si>
    <t>بستی سیتل ماڑی جنوبی ۔مسجد ۔نیک ٹاؤن ۔</t>
  </si>
  <si>
    <t>حذیفہ کالونی ۔چاہ نواں ۔مسجد۔</t>
  </si>
  <si>
    <t>Muhammad Ashraf</t>
  </si>
  <si>
    <t>M.T</t>
  </si>
  <si>
    <t>0301-7932736</t>
  </si>
  <si>
    <t>36603-4372775-5</t>
  </si>
  <si>
    <t>Abid Hussain Farooqi</t>
  </si>
  <si>
    <t>Kamran Allah Ditta</t>
  </si>
  <si>
    <t>Adil</t>
  </si>
  <si>
    <t>Nagina Iram</t>
  </si>
  <si>
    <t>Farzana Iqbal</t>
  </si>
  <si>
    <t>Shumaila</t>
  </si>
  <si>
    <t>Naseem Farooqi</t>
  </si>
  <si>
    <t>0308-5517764</t>
  </si>
  <si>
    <t>36302-6443624-8</t>
  </si>
  <si>
    <t>Robina Kosar</t>
  </si>
  <si>
    <t>03012-7072269</t>
  </si>
  <si>
    <t>Rao Jamshaid</t>
  </si>
  <si>
    <t>CDCS</t>
  </si>
  <si>
    <t>0300-8758029</t>
  </si>
  <si>
    <t>36302-0474007-7</t>
  </si>
  <si>
    <t>Shagufta</t>
  </si>
  <si>
    <t>Sidra Younas</t>
  </si>
  <si>
    <t>0308-6314849</t>
  </si>
  <si>
    <t>Rabia Zahoor</t>
  </si>
  <si>
    <t>0329-6131871</t>
  </si>
  <si>
    <t>36302-6253803-4</t>
  </si>
  <si>
    <t>Afshan Saeed</t>
  </si>
  <si>
    <t>0328-7361940</t>
  </si>
  <si>
    <t>36302-9280331-6</t>
  </si>
  <si>
    <t>بھینی اعوان ، ساتھے والا، ناصر سیال</t>
  </si>
  <si>
    <t>شیر بازخان  والا، سیالاں والا</t>
  </si>
  <si>
    <t>سکول رحمت پورہ</t>
  </si>
  <si>
    <t>ندیم کی بیٹھک</t>
  </si>
  <si>
    <t xml:space="preserve">شریف شیر باز والا </t>
  </si>
  <si>
    <t>شریف</t>
  </si>
  <si>
    <t>نسیم lhw</t>
  </si>
  <si>
    <t>ہیلتھ ہاؤس</t>
  </si>
  <si>
    <t>بھینی ، بوٹے والا</t>
  </si>
  <si>
    <t>گلشن رحمٰن سکول</t>
  </si>
  <si>
    <t>اکرام</t>
  </si>
  <si>
    <t>ہیلتھ ہاؤس بھٹیاں والا</t>
  </si>
  <si>
    <t>بستی اہل پور سکول</t>
  </si>
  <si>
    <t>حکیم مظہر</t>
  </si>
  <si>
    <t>محمد احمد</t>
  </si>
  <si>
    <t>شوکت کالونی</t>
  </si>
  <si>
    <t>شوکت کالونی نمبر2</t>
  </si>
  <si>
    <t>شوکت کالونی نمبر2سکول</t>
  </si>
  <si>
    <t>سکول فاطمہ جناح ٹاؤن</t>
  </si>
  <si>
    <t>ریاض حسین</t>
  </si>
  <si>
    <t>چین ماڑی سکول</t>
  </si>
  <si>
    <t>فاطمہ میڈیکل سنٹر</t>
  </si>
  <si>
    <t xml:space="preserve">چوہدری منیر </t>
  </si>
  <si>
    <t>جال والا سکول</t>
  </si>
  <si>
    <t>فوجی یاسین</t>
  </si>
  <si>
    <t xml:space="preserve">احمد  اعوان </t>
  </si>
  <si>
    <t>عابد فاروقی</t>
  </si>
  <si>
    <t>منیر صاحب</t>
  </si>
  <si>
    <t>کاشف میتلا</t>
  </si>
  <si>
    <t>سکول احمد آباد</t>
  </si>
  <si>
    <t>سکول بستی معصوم شاہ</t>
  </si>
  <si>
    <t>ڈاکٹر عبدالغفور کلینک</t>
  </si>
  <si>
    <t>اشتیاق انصاری</t>
  </si>
  <si>
    <t>عمران خادم</t>
  </si>
  <si>
    <t>سکول چاہ مالی والا</t>
  </si>
  <si>
    <t>سکول صیام آفیسر کالونی</t>
  </si>
  <si>
    <t>راؤ پراپرٹی ڈیلر</t>
  </si>
  <si>
    <t>شفیع جوئیہ</t>
  </si>
  <si>
    <t>قاری سعید</t>
  </si>
  <si>
    <t>سکول عبداللہ ٹاؤن</t>
  </si>
  <si>
    <t xml:space="preserve">صیام آفیسر کالونی ۔مسجد۔ سکول ۔MMP۔خان والا </t>
  </si>
  <si>
    <t>چوہدری فضل</t>
  </si>
  <si>
    <t>نوشین  کا گھر</t>
  </si>
  <si>
    <t>سکول بستی ہزارہ</t>
  </si>
  <si>
    <t>سکول مشتاق سٹی</t>
  </si>
  <si>
    <t>ہیلتھ ہاؤس رحیم والا</t>
  </si>
  <si>
    <t xml:space="preserve"> ہیلتھ ہاؤس  اللہ واحد والا</t>
  </si>
  <si>
    <t>سکول بستی نظام</t>
  </si>
  <si>
    <t>چوہدری سعید کی بیٹھک</t>
  </si>
  <si>
    <t>ملک شوکت</t>
  </si>
  <si>
    <t>جناح کالونی سکول</t>
  </si>
  <si>
    <t xml:space="preserve">عابد حسین </t>
  </si>
  <si>
    <t>سکول صابر ٹاؤن</t>
  </si>
  <si>
    <t>چوہدری عمران</t>
  </si>
  <si>
    <t>سکول بستی  اڑوکا غربی</t>
  </si>
  <si>
    <t>سکول نایاب  سٹی</t>
  </si>
  <si>
    <t>سکول نایاب سٹی</t>
  </si>
  <si>
    <t>ہیلتھ ہاؤس نایاب سٹی</t>
  </si>
  <si>
    <t>شمائلہ ہیلتھ ہاؤس ، سکول</t>
  </si>
  <si>
    <t>سکول، موضع بھینی</t>
  </si>
  <si>
    <t>حافظ والا سکول</t>
  </si>
  <si>
    <t>جام محمد اکبر</t>
  </si>
  <si>
    <t xml:space="preserve">اللہ بخش سبزی والا </t>
  </si>
  <si>
    <t xml:space="preserve">گورنمنٹ  گرلز پرائمری سکول </t>
  </si>
  <si>
    <t>اللہ بخش آرائیں</t>
  </si>
  <si>
    <t>سکول رحمان ٹاؤن</t>
  </si>
  <si>
    <t>امیر کلینک ، رخسانہ ہیلتھ ہاؤس</t>
  </si>
  <si>
    <t>ممتاز ہیلتھ ہاؤس</t>
  </si>
  <si>
    <t>سکول طاہر کالونی</t>
  </si>
  <si>
    <t>ارشد ہوٹل والا</t>
  </si>
  <si>
    <t>سکول جتھاں واالا</t>
  </si>
  <si>
    <t xml:space="preserve">مسجد۔ علی ٹاؤن ۔مسجد ۔سکول ۔جتھاں والا </t>
  </si>
  <si>
    <t>منطور حسین</t>
  </si>
  <si>
    <t>سکول انتخاب ٹاؤن</t>
  </si>
  <si>
    <t>شوکت شاہ</t>
  </si>
  <si>
    <t>سکول علی ٹاؤن</t>
  </si>
  <si>
    <t>حکیم الیاس</t>
  </si>
  <si>
    <t>رانا میصم کا ڈیرہ</t>
  </si>
  <si>
    <t>سکول علی ٹاؤن نمبر2</t>
  </si>
  <si>
    <t>محمود کلینک</t>
  </si>
  <si>
    <t>چوہدری نذیر جٹ</t>
  </si>
  <si>
    <t>حفیظ الرحمٰن</t>
  </si>
  <si>
    <t>سکول بھاگسار والا</t>
  </si>
  <si>
    <t>نذیر جٹ</t>
  </si>
  <si>
    <t>ملک عباس</t>
  </si>
  <si>
    <t>سدرہ ہاؤس</t>
  </si>
  <si>
    <t>ریاض</t>
  </si>
  <si>
    <t>سکول شاہیں ٹاؤن</t>
  </si>
  <si>
    <t>رانا کاشف</t>
  </si>
  <si>
    <t>مظہر نمبردار</t>
  </si>
  <si>
    <t xml:space="preserve">ارسلان </t>
  </si>
  <si>
    <t>شہباز،</t>
  </si>
  <si>
    <t>محمد شفیع</t>
  </si>
  <si>
    <t>ثقلین</t>
  </si>
  <si>
    <t>رانا مشتاق</t>
  </si>
  <si>
    <t>مڈ وائف ہاؤس</t>
  </si>
  <si>
    <t>ڈاکٹر عدنان کلینک</t>
  </si>
  <si>
    <t>نصیر آباد</t>
  </si>
  <si>
    <t>رانا اکمل</t>
  </si>
  <si>
    <t>اکمل ڈوگر</t>
  </si>
  <si>
    <t>سطرت ہاؤس</t>
  </si>
  <si>
    <t>منظور چکی والا</t>
  </si>
  <si>
    <t>Column C *90%*1.05</t>
  </si>
  <si>
    <t xml:space="preserve">ا لفرید سکول </t>
  </si>
  <si>
    <t xml:space="preserve">لٹر یسی سکول </t>
  </si>
  <si>
    <t xml:space="preserve">لا ثا نی سکول </t>
  </si>
  <si>
    <t xml:space="preserve">ا  عجاز گر ا ئمر سکول </t>
  </si>
  <si>
    <t xml:space="preserve">د ی ھو  پ سکول </t>
  </si>
  <si>
    <t>ملتان سائنس سکول</t>
  </si>
  <si>
    <t>مدرسہ  گلزار مدینہ</t>
  </si>
  <si>
    <t>دی سنس سکول</t>
  </si>
  <si>
    <t>بھینی جلا ل</t>
  </si>
  <si>
    <t>بستی ہزارہ</t>
  </si>
  <si>
    <t>جناح کالونی نمبر2</t>
  </si>
  <si>
    <t>مریم سٹی</t>
  </si>
  <si>
    <t>قا ضی ظٖفر ا قبال</t>
  </si>
  <si>
    <t xml:space="preserve">نا ز  یہ بی بی </t>
  </si>
  <si>
    <t xml:space="preserve"> یو نس  گواریہ</t>
  </si>
  <si>
    <t>میڈم اقصیٰ</t>
  </si>
  <si>
    <t>محمد نفیس صاحب</t>
  </si>
  <si>
    <t>علی اسفند</t>
  </si>
  <si>
    <t>محمد مظہر حسین</t>
  </si>
  <si>
    <t xml:space="preserve">اشفاق </t>
  </si>
  <si>
    <t>0305-2597941</t>
  </si>
  <si>
    <t>0332-1917190</t>
  </si>
  <si>
    <t>0302-9599046</t>
  </si>
  <si>
    <t>0302-0406464</t>
  </si>
  <si>
    <t>0300-0258128</t>
  </si>
  <si>
    <t>0306-5152506</t>
  </si>
  <si>
    <t>0311-6576047</t>
  </si>
  <si>
    <t>0322-1070979</t>
  </si>
  <si>
    <t>احمد انگلش گرائمر سکول</t>
  </si>
  <si>
    <t>انگلش اسلامیہ ہائی سکول</t>
  </si>
  <si>
    <t>مدرسۃ البنات</t>
  </si>
  <si>
    <t>غازی پورہ</t>
  </si>
  <si>
    <t>جیلانی ٹاؤن</t>
  </si>
  <si>
    <t>کلثوم</t>
  </si>
  <si>
    <t>شازیہ</t>
  </si>
  <si>
    <t>محمد حنیف</t>
  </si>
  <si>
    <t>اقراء</t>
  </si>
  <si>
    <t>معاویہ</t>
  </si>
  <si>
    <t>0306-0140877</t>
  </si>
  <si>
    <t>0302-7424805</t>
  </si>
  <si>
    <t>0300-8736457</t>
  </si>
  <si>
    <t>0306-4384403</t>
  </si>
  <si>
    <t>0304-7320208</t>
  </si>
  <si>
    <t>ایزی وے سکول</t>
  </si>
  <si>
    <t>دی ہیپی پبلک فیوچر سکول</t>
  </si>
  <si>
    <t>گورنمنٹ ہائر سکینڈری سکول بھینی</t>
  </si>
  <si>
    <t>گورنمنٹ گرلز پرائمری سکول حافظ والا</t>
  </si>
  <si>
    <t>بنیاد پبلک سکول و مدرسہ</t>
  </si>
  <si>
    <t>گورنمنٹ گرلز پرائمری سکول 17 کسی</t>
  </si>
  <si>
    <t>نایاب سٹی</t>
  </si>
  <si>
    <t>بدھلہ روڈ</t>
  </si>
  <si>
    <t>اسٹیدیم روڈ قدیر ٹاؤن</t>
  </si>
  <si>
    <t>مجید والا</t>
  </si>
  <si>
    <t>17 کسی</t>
  </si>
  <si>
    <t>تسنیم  اختر</t>
  </si>
  <si>
    <t>اذلان</t>
  </si>
  <si>
    <t>محمد رفیق سیالوی</t>
  </si>
  <si>
    <t>ذکیہ</t>
  </si>
  <si>
    <t>طاہرہ مرتضیٰ</t>
  </si>
  <si>
    <t>0321-7307320</t>
  </si>
  <si>
    <t>0313-6077550</t>
  </si>
  <si>
    <t>0333-6149058</t>
  </si>
  <si>
    <t>0307-8212135</t>
  </si>
  <si>
    <t>0308-5061304</t>
  </si>
  <si>
    <t>0312-1725731</t>
  </si>
  <si>
    <t>Dr. Arshad Abbas</t>
  </si>
  <si>
    <t>BHU Zeenat Medical Center</t>
  </si>
  <si>
    <t>Dr. Sarwat Nawaz</t>
  </si>
  <si>
    <t>WMO</t>
  </si>
  <si>
    <t>0334-6288850</t>
  </si>
  <si>
    <t>Basti Ahal Pur</t>
  </si>
  <si>
    <t>Head No Bahar</t>
  </si>
  <si>
    <t>Fatima Jinah Town</t>
  </si>
  <si>
    <t>Basti Masoom Shah</t>
  </si>
  <si>
    <t>Basti Hazara</t>
  </si>
  <si>
    <t>Officer Siya City</t>
  </si>
  <si>
    <t>Abdullah Wala</t>
  </si>
  <si>
    <t>Nayab City</t>
  </si>
  <si>
    <t>Tahir Colony</t>
  </si>
  <si>
    <t>Naik Town</t>
  </si>
  <si>
    <t>Abbas Town</t>
  </si>
  <si>
    <t>Seetal Maari</t>
  </si>
  <si>
    <t>Abid Farooqi</t>
  </si>
  <si>
    <t>0300-8737265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</si>
</sst>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000000000"/>
  </numFmts>
  <fonts count="91" x14ac:knownFonts="1">
    <font>
      <sz val="11"/>
      <color theme="1"/>
      <name val="Calibri"/>
      <family val="2"/>
      <scheme val="minor"/>
    </font>
    <font>
      <sz val="11"/>
      <color theme="1"/>
      <name val="Calibri"/>
      <family val="2"/>
      <scheme val="minor"/>
    </font>
    <font>
      <sz val="10"/>
      <name val="Times New Roman"/>
      <family val="1"/>
    </font>
    <font>
      <sz val="10"/>
      <name val="Arial"/>
      <family val="2"/>
    </font>
    <font>
      <b/>
      <sz val="18"/>
      <name val="Arial"/>
      <family val="2"/>
    </font>
    <font>
      <b/>
      <sz val="16"/>
      <name val="Arial"/>
      <family val="2"/>
    </font>
    <font>
      <b/>
      <sz val="14"/>
      <name val="Arial"/>
      <family val="2"/>
    </font>
    <font>
      <b/>
      <sz val="16"/>
      <color theme="1"/>
      <name val="Calibri"/>
      <family val="2"/>
      <scheme val="minor"/>
    </font>
    <font>
      <sz val="14"/>
      <color theme="1"/>
      <name val="Calibri"/>
      <family val="2"/>
      <scheme val="minor"/>
    </font>
    <font>
      <b/>
      <sz val="12"/>
      <name val="Arial"/>
      <family val="2"/>
    </font>
    <font>
      <sz val="12"/>
      <name val="Arial"/>
      <family val="2"/>
    </font>
    <font>
      <b/>
      <sz val="11"/>
      <color theme="1"/>
      <name val="Calibri"/>
      <family val="2"/>
      <scheme val="minor"/>
    </font>
    <font>
      <b/>
      <sz val="24"/>
      <color theme="1"/>
      <name val="Arial"/>
      <family val="2"/>
    </font>
    <font>
      <b/>
      <sz val="16"/>
      <name val="Times New Roman"/>
      <family val="1"/>
    </font>
    <font>
      <b/>
      <u/>
      <sz val="16"/>
      <name val="Arial"/>
      <family val="2"/>
    </font>
    <font>
      <b/>
      <sz val="14"/>
      <name val="Times New Roman"/>
      <family val="1"/>
    </font>
    <font>
      <b/>
      <sz val="10"/>
      <name val="Arial"/>
      <family val="2"/>
    </font>
    <font>
      <sz val="12"/>
      <color theme="1"/>
      <name val="Arial"/>
      <family val="2"/>
    </font>
    <font>
      <b/>
      <u/>
      <sz val="12"/>
      <name val="Arial"/>
      <family val="2"/>
    </font>
    <font>
      <b/>
      <sz val="12"/>
      <color theme="1"/>
      <name val="Calibri"/>
      <family val="2"/>
      <scheme val="minor"/>
    </font>
    <font>
      <sz val="12"/>
      <color theme="1"/>
      <name val="Calibri"/>
      <family val="2"/>
      <scheme val="minor"/>
    </font>
    <font>
      <sz val="10"/>
      <color theme="1"/>
      <name val="Calibri"/>
      <family val="2"/>
      <scheme val="minor"/>
    </font>
    <font>
      <sz val="11"/>
      <name val="Arial"/>
      <family val="2"/>
    </font>
    <font>
      <b/>
      <sz val="12"/>
      <color theme="1"/>
      <name val="Arial"/>
      <family val="2"/>
    </font>
    <font>
      <u/>
      <sz val="12"/>
      <color theme="1"/>
      <name val="Calibri"/>
      <family val="2"/>
      <scheme val="minor"/>
    </font>
    <font>
      <b/>
      <sz val="16"/>
      <color theme="1"/>
      <name val="Arial"/>
      <family val="2"/>
    </font>
    <font>
      <b/>
      <u/>
      <sz val="24"/>
      <color theme="1"/>
      <name val="Arial"/>
      <family val="2"/>
    </font>
    <font>
      <sz val="11"/>
      <color theme="1"/>
      <name val="Arial"/>
      <family val="2"/>
    </font>
    <font>
      <b/>
      <sz val="14"/>
      <color theme="1"/>
      <name val="Arial"/>
      <family val="2"/>
    </font>
    <font>
      <b/>
      <sz val="11"/>
      <color theme="1"/>
      <name val="Arial"/>
      <family val="2"/>
    </font>
    <font>
      <sz val="14"/>
      <color theme="1"/>
      <name val="Arial"/>
      <family val="2"/>
    </font>
    <font>
      <sz val="12"/>
      <name val="Calibri"/>
      <family val="2"/>
      <scheme val="minor"/>
    </font>
    <font>
      <b/>
      <sz val="16"/>
      <name val="Calibri"/>
      <family val="2"/>
      <scheme val="minor"/>
    </font>
    <font>
      <b/>
      <u/>
      <sz val="16"/>
      <name val="Calibri"/>
      <family val="2"/>
      <scheme val="minor"/>
    </font>
    <font>
      <b/>
      <sz val="12"/>
      <name val="Calibri"/>
      <family val="2"/>
      <scheme val="minor"/>
    </font>
    <font>
      <b/>
      <sz val="9"/>
      <name val="Calibri"/>
      <family val="2"/>
      <scheme val="minor"/>
    </font>
    <font>
      <b/>
      <sz val="12"/>
      <color rgb="FF000000"/>
      <name val="Arial"/>
      <family val="2"/>
    </font>
    <font>
      <b/>
      <sz val="14"/>
      <color rgb="FF000000"/>
      <name val="Arial"/>
      <family val="2"/>
    </font>
    <font>
      <sz val="12"/>
      <color indexed="8"/>
      <name val="Arial"/>
      <family val="2"/>
    </font>
    <font>
      <b/>
      <sz val="12"/>
      <name val="Times New Roman"/>
      <family val="1"/>
    </font>
    <font>
      <sz val="10"/>
      <color theme="1"/>
      <name val="Arial"/>
      <family val="2"/>
    </font>
    <font>
      <sz val="12"/>
      <name val="Jameel Noori Nastaleeq"/>
    </font>
    <font>
      <b/>
      <sz val="12"/>
      <name val="Jameel Noori Nastaleeq"/>
    </font>
    <font>
      <sz val="14"/>
      <name val="Jameel Noori Nastaleeq"/>
    </font>
    <font>
      <sz val="16"/>
      <name val="Jameel Noori Nastaleeq"/>
    </font>
    <font>
      <sz val="8"/>
      <name val="Times New Roman"/>
      <family val="1"/>
    </font>
    <font>
      <b/>
      <sz val="12"/>
      <color theme="1"/>
      <name val="Jameel Noori Nastaleeq"/>
    </font>
    <font>
      <sz val="16"/>
      <name val="Times New Roman"/>
      <family val="1"/>
    </font>
    <font>
      <b/>
      <sz val="16"/>
      <name val="Jameel Noori Nastaleeq"/>
    </font>
    <font>
      <b/>
      <sz val="16"/>
      <color theme="1"/>
      <name val="Jameel Noori Nastaleeq"/>
    </font>
    <font>
      <sz val="18"/>
      <name val="Times New Roman"/>
      <family val="1"/>
    </font>
    <font>
      <b/>
      <u/>
      <sz val="18"/>
      <name val="Arial"/>
      <family val="2"/>
    </font>
    <font>
      <sz val="18"/>
      <name val="Jameel Noori Nastaleeq"/>
    </font>
    <font>
      <sz val="9"/>
      <color theme="1"/>
      <name val="Arial"/>
      <family val="2"/>
    </font>
    <font>
      <sz val="9"/>
      <color theme="1"/>
      <name val="Calibri"/>
      <family val="2"/>
      <scheme val="minor"/>
    </font>
    <font>
      <b/>
      <sz val="9"/>
      <color theme="1"/>
      <name val="Arial"/>
      <family val="2"/>
    </font>
    <font>
      <sz val="18"/>
      <color theme="0"/>
      <name val="Jameel Noori Nastaleeq"/>
    </font>
    <font>
      <sz val="16"/>
      <color theme="0"/>
      <name val="Jameel Noori Nastaleeq"/>
    </font>
    <font>
      <sz val="12"/>
      <color theme="0"/>
      <name val="Jameel Noori Nastaleeq"/>
    </font>
    <font>
      <sz val="10"/>
      <color theme="0"/>
      <name val="Arial"/>
      <family val="2"/>
    </font>
    <font>
      <b/>
      <sz val="14"/>
      <name val="Jameel Noori Nastaleeq"/>
    </font>
    <font>
      <sz val="14"/>
      <color theme="0"/>
      <name val="Jameel Noori Nastaleeq"/>
    </font>
    <font>
      <sz val="10"/>
      <name val="Jameel Noori Nastaleeq"/>
    </font>
    <font>
      <sz val="16"/>
      <color theme="1"/>
      <name val="Jameel Noori Nastaleeq"/>
    </font>
    <font>
      <sz val="11"/>
      <color theme="1"/>
      <name val="Jameel Noori Nastaleeq"/>
    </font>
    <font>
      <sz val="10"/>
      <color rgb="FFFFFFCC"/>
      <name val="Arial"/>
      <family val="2"/>
    </font>
    <font>
      <sz val="16"/>
      <color rgb="FFFFFFCC"/>
      <name val="Jameel Noori Nastaleeq"/>
    </font>
    <font>
      <sz val="16"/>
      <name val="Arial"/>
      <family val="2"/>
    </font>
    <font>
      <b/>
      <sz val="14"/>
      <color theme="1"/>
      <name val="Jameel Noori Nastaleeq"/>
    </font>
    <font>
      <sz val="14"/>
      <color theme="1"/>
      <name val="Jameel Noori Nastaleeq"/>
    </font>
    <font>
      <sz val="14"/>
      <color rgb="FFFFFFCC"/>
      <name val="Jameel Noori Nastaleeq"/>
    </font>
    <font>
      <sz val="12"/>
      <color theme="1"/>
      <name val="Jameel Noori Nastaleeq"/>
    </font>
    <font>
      <b/>
      <i/>
      <sz val="14"/>
      <name val="Jameel Noori Nastaleeq"/>
    </font>
    <font>
      <sz val="12"/>
      <name val="Calibri"/>
      <family val="2"/>
    </font>
    <font>
      <b/>
      <sz val="10"/>
      <name val="Jameel Noori Nastaleeq"/>
    </font>
    <font>
      <b/>
      <sz val="9"/>
      <name val="Jameel Noori Nastaleeq"/>
    </font>
    <font>
      <sz val="14"/>
      <color rgb="FFFFFF99"/>
      <name val="Jameel Noori Nastaleeq"/>
    </font>
    <font>
      <b/>
      <sz val="10"/>
      <color theme="1"/>
      <name val="Arial"/>
      <family val="2"/>
    </font>
    <font>
      <sz val="9"/>
      <color theme="1"/>
      <name val="Jameel Noori Nastaleeq"/>
    </font>
    <font>
      <b/>
      <sz val="16"/>
      <color theme="0"/>
      <name val="Jameel Noori Nastaleeq"/>
    </font>
    <font>
      <b/>
      <sz val="11"/>
      <name val="Jameel Noori Nastaleeq"/>
    </font>
    <font>
      <u/>
      <sz val="20"/>
      <color theme="1"/>
      <name val="Jameel Noori Nastaleeq"/>
    </font>
    <font>
      <sz val="12"/>
      <color theme="1"/>
      <name val="Times New Roman"/>
      <family val="1"/>
    </font>
    <font>
      <b/>
      <sz val="8"/>
      <color theme="1"/>
      <name val="Arial"/>
      <family val="2"/>
    </font>
    <font>
      <b/>
      <sz val="16"/>
      <color rgb="FF262626"/>
      <name val="Arial"/>
      <family val="2"/>
    </font>
    <font>
      <b/>
      <sz val="12"/>
      <color theme="0"/>
      <name val="Calibri"/>
      <family val="2"/>
      <scheme val="minor"/>
    </font>
    <font>
      <sz val="11"/>
      <name val="Calibri"/>
      <family val="2"/>
    </font>
    <font>
      <sz val="8"/>
      <name val="Calibri"/>
      <family val="2"/>
      <scheme val="minor"/>
    </font>
    <font>
      <sz val="11"/>
      <name val="Arial"/>
      <family val="2"/>
    </font>
    <font>
      <sz val="11"/>
      <color theme="0"/>
      <name val="Arial"/>
      <family val="2"/>
    </font>
    <font>
      <b/>
      <sz val="11"/>
      <color theme="1"/>
      <name val="Jameel Noori Nastaleeq"/>
    </font>
  </fonts>
  <fills count="14">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gray125">
        <fgColor indexed="9"/>
      </patternFill>
    </fill>
    <fill>
      <patternFill patternType="solid">
        <fgColor theme="0" tint="-0.3499862666707357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99"/>
        <bgColor indexed="64"/>
      </patternFill>
    </fill>
    <fill>
      <patternFill patternType="gray125">
        <fgColor indexed="9"/>
        <bgColor rgb="FFFFFF00"/>
      </patternFill>
    </fill>
    <fill>
      <patternFill patternType="solid">
        <fgColor rgb="FFFFFF00"/>
        <bgColor rgb="FFFFFF00"/>
      </patternFill>
    </fill>
    <fill>
      <patternFill patternType="solid">
        <fgColor theme="0" tint="-0.249977111117893"/>
        <bgColor indexed="64"/>
      </patternFill>
    </fill>
    <fill>
      <patternFill patternType="gray125">
        <fgColor indexed="9"/>
        <bgColor theme="0" tint="-0.249977111117893"/>
      </patternFill>
    </fill>
  </fills>
  <borders count="8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s>
  <cellStyleXfs count="20">
    <xf numFmtId="0" fontId="0" fillId="0" borderId="0"/>
    <xf numFmtId="0" fontId="3" fillId="0" borderId="0"/>
    <xf numFmtId="164" fontId="1" fillId="0" borderId="0" applyFont="0" applyFill="0" applyBorder="0" applyAlignment="0" applyProtection="0"/>
    <xf numFmtId="0" fontId="3" fillId="4" borderId="0">
      <alignment horizontal="fill" vertical="justify"/>
    </xf>
    <xf numFmtId="0" fontId="1"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4" borderId="0">
      <alignment horizontal="fill" vertical="justify"/>
    </xf>
    <xf numFmtId="0" fontId="86" fillId="0" borderId="0">
      <alignment vertical="center"/>
    </xf>
    <xf numFmtId="0" fontId="88" fillId="0" borderId="0">
      <alignment vertical="center"/>
    </xf>
    <xf numFmtId="0" fontId="22" fillId="0" borderId="0">
      <alignment vertical="center"/>
    </xf>
    <xf numFmtId="0" fontId="3" fillId="0" borderId="0"/>
  </cellStyleXfs>
  <cellXfs count="882">
    <xf numFmtId="0" fontId="0" fillId="0" borderId="0" xfId="0"/>
    <xf numFmtId="0" fontId="0" fillId="0" borderId="24" xfId="0" applyBorder="1"/>
    <xf numFmtId="0" fontId="0" fillId="0" borderId="25" xfId="0" applyBorder="1"/>
    <xf numFmtId="0" fontId="0" fillId="0" borderId="27" xfId="0" applyBorder="1"/>
    <xf numFmtId="0" fontId="6" fillId="0" borderId="0" xfId="10" applyFont="1" applyAlignment="1">
      <alignment vertical="center"/>
    </xf>
    <xf numFmtId="0" fontId="3" fillId="0" borderId="0" xfId="11"/>
    <xf numFmtId="0" fontId="18" fillId="0" borderId="0" xfId="10" applyFont="1"/>
    <xf numFmtId="0" fontId="10" fillId="0" borderId="0" xfId="11" applyFont="1"/>
    <xf numFmtId="0" fontId="9" fillId="0" borderId="3" xfId="11" applyFont="1" applyBorder="1" applyAlignment="1">
      <alignment horizontal="center" vertical="center" wrapText="1"/>
    </xf>
    <xf numFmtId="0" fontId="9" fillId="0" borderId="4" xfId="11" applyFont="1" applyBorder="1" applyAlignment="1">
      <alignment horizontal="center" vertical="center" wrapText="1"/>
    </xf>
    <xf numFmtId="0" fontId="9" fillId="0" borderId="5" xfId="11" applyFont="1" applyBorder="1" applyAlignment="1">
      <alignment horizontal="center" vertical="center" wrapText="1"/>
    </xf>
    <xf numFmtId="0" fontId="10" fillId="0" borderId="0" xfId="11" applyFont="1" applyAlignment="1">
      <alignment horizontal="center"/>
    </xf>
    <xf numFmtId="0" fontId="0" fillId="0" borderId="44" xfId="0" applyBorder="1"/>
    <xf numFmtId="0" fontId="3" fillId="0" borderId="0" xfId="5"/>
    <xf numFmtId="0" fontId="0" fillId="0" borderId="12" xfId="0" applyBorder="1"/>
    <xf numFmtId="0" fontId="3" fillId="2" borderId="0" xfId="5" applyFill="1"/>
    <xf numFmtId="0" fontId="0" fillId="2" borderId="0" xfId="0" applyFill="1"/>
    <xf numFmtId="0" fontId="4" fillId="2" borderId="43" xfId="0" applyFont="1" applyFill="1" applyBorder="1" applyAlignment="1">
      <alignment horizontal="center" vertical="center"/>
    </xf>
    <xf numFmtId="0" fontId="4" fillId="2" borderId="0" xfId="0" applyFont="1" applyFill="1" applyAlignment="1">
      <alignment horizontal="center" vertical="center"/>
    </xf>
    <xf numFmtId="0" fontId="4" fillId="2" borderId="44" xfId="0" applyFont="1" applyFill="1" applyBorder="1" applyAlignment="1">
      <alignment horizontal="center" vertical="center"/>
    </xf>
    <xf numFmtId="0" fontId="20" fillId="2" borderId="0" xfId="0" applyFont="1" applyFill="1"/>
    <xf numFmtId="0" fontId="0" fillId="0" borderId="43" xfId="0" applyBorder="1"/>
    <xf numFmtId="0" fontId="3" fillId="0" borderId="0" xfId="12"/>
    <xf numFmtId="0" fontId="9" fillId="0" borderId="0" xfId="12" applyFont="1" applyAlignment="1">
      <alignment horizontal="left" vertical="center"/>
    </xf>
    <xf numFmtId="0" fontId="10" fillId="0" borderId="0" xfId="12" applyFont="1"/>
    <xf numFmtId="0" fontId="22" fillId="0" borderId="56" xfId="12" applyFont="1" applyBorder="1" applyAlignment="1">
      <alignment horizontal="center" vertical="center" wrapText="1"/>
    </xf>
    <xf numFmtId="0" fontId="22" fillId="0" borderId="13" xfId="12" applyFont="1" applyBorder="1" applyAlignment="1">
      <alignment horizontal="center" vertical="center" wrapText="1"/>
    </xf>
    <xf numFmtId="0" fontId="22" fillId="0" borderId="13" xfId="12" applyFont="1" applyBorder="1" applyAlignment="1">
      <alignment horizontal="center" vertical="center"/>
    </xf>
    <xf numFmtId="0" fontId="2" fillId="0" borderId="12" xfId="12" applyFont="1" applyBorder="1" applyAlignment="1">
      <alignment horizontal="center" vertical="center" wrapText="1"/>
    </xf>
    <xf numFmtId="0" fontId="3" fillId="0" borderId="0" xfId="12" applyAlignment="1">
      <alignment horizontal="left"/>
    </xf>
    <xf numFmtId="0" fontId="20" fillId="0" borderId="0" xfId="0" applyFont="1"/>
    <xf numFmtId="0" fontId="0" fillId="0" borderId="47" xfId="0" applyBorder="1"/>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22" fillId="0" borderId="14" xfId="12" applyFont="1" applyBorder="1" applyAlignment="1">
      <alignment horizontal="center" vertical="center" wrapText="1"/>
    </xf>
    <xf numFmtId="0" fontId="0" fillId="0" borderId="12" xfId="0" applyBorder="1" applyAlignment="1">
      <alignment horizontal="center" vertical="center"/>
    </xf>
    <xf numFmtId="0" fontId="22" fillId="0" borderId="17" xfId="12" applyFont="1" applyBorder="1" applyAlignment="1">
      <alignment horizontal="center" vertical="center"/>
    </xf>
    <xf numFmtId="0" fontId="19" fillId="0" borderId="0" xfId="0" applyFont="1"/>
    <xf numFmtId="0" fontId="22" fillId="0" borderId="13" xfId="12" applyFont="1" applyBorder="1" applyAlignment="1" applyProtection="1">
      <alignment vertical="center"/>
      <protection locked="0"/>
    </xf>
    <xf numFmtId="0" fontId="9" fillId="0" borderId="0" xfId="12" applyFont="1" applyAlignment="1">
      <alignment horizontal="center" vertical="center"/>
    </xf>
    <xf numFmtId="0" fontId="22" fillId="0" borderId="13" xfId="12" applyFont="1" applyBorder="1" applyAlignment="1" applyProtection="1">
      <alignment horizontal="center" vertical="center"/>
      <protection locked="0"/>
    </xf>
    <xf numFmtId="0" fontId="3" fillId="0" borderId="0" xfId="12" applyAlignment="1">
      <alignment horizontal="center"/>
    </xf>
    <xf numFmtId="0" fontId="3" fillId="0" borderId="0" xfId="12" applyAlignment="1">
      <alignment horizontal="left" vertical="center"/>
    </xf>
    <xf numFmtId="0" fontId="0" fillId="0" borderId="0" xfId="0" applyAlignment="1">
      <alignment horizontal="center"/>
    </xf>
    <xf numFmtId="0" fontId="17" fillId="0" borderId="0" xfId="0" applyFont="1"/>
    <xf numFmtId="0" fontId="20" fillId="0" borderId="43" xfId="0" applyFont="1" applyBorder="1"/>
    <xf numFmtId="0" fontId="3" fillId="0" borderId="0" xfId="10"/>
    <xf numFmtId="0" fontId="10" fillId="0" borderId="0" xfId="10" applyFont="1"/>
    <xf numFmtId="0" fontId="3" fillId="0" borderId="0" xfId="10" applyAlignment="1">
      <alignment horizontal="center" vertical="center"/>
    </xf>
    <xf numFmtId="0" fontId="9" fillId="0" borderId="19" xfId="10" applyFont="1" applyBorder="1" applyAlignment="1">
      <alignment horizontal="center" vertical="center" wrapText="1"/>
    </xf>
    <xf numFmtId="0" fontId="9" fillId="0" borderId="39" xfId="10" applyFont="1" applyBorder="1" applyAlignment="1">
      <alignment horizontal="center" vertical="center" wrapText="1"/>
    </xf>
    <xf numFmtId="0" fontId="9" fillId="0" borderId="33" xfId="10" applyFont="1" applyBorder="1" applyAlignment="1">
      <alignment horizontal="center" vertical="center" wrapText="1"/>
    </xf>
    <xf numFmtId="1" fontId="3" fillId="0" borderId="0" xfId="10" applyNumberFormat="1"/>
    <xf numFmtId="1" fontId="3" fillId="0" borderId="13" xfId="10" applyNumberFormat="1" applyBorder="1" applyAlignment="1">
      <alignment horizontal="center" vertical="center"/>
    </xf>
    <xf numFmtId="1" fontId="3" fillId="0" borderId="14" xfId="10" applyNumberFormat="1" applyBorder="1" applyAlignment="1">
      <alignment horizontal="center" vertical="center"/>
    </xf>
    <xf numFmtId="0" fontId="27" fillId="3" borderId="12" xfId="0" applyFont="1" applyFill="1" applyBorder="1"/>
    <xf numFmtId="0" fontId="29" fillId="3" borderId="12" xfId="0" applyFont="1" applyFill="1" applyBorder="1" applyAlignment="1">
      <alignment vertical="center" wrapText="1"/>
    </xf>
    <xf numFmtId="0" fontId="29" fillId="3" borderId="13" xfId="0" applyFont="1" applyFill="1" applyBorder="1" applyAlignment="1">
      <alignment horizontal="left" vertical="center" wrapText="1"/>
    </xf>
    <xf numFmtId="0" fontId="29" fillId="3" borderId="13" xfId="0" applyFont="1" applyFill="1" applyBorder="1" applyAlignment="1">
      <alignment horizontal="center" wrapText="1"/>
    </xf>
    <xf numFmtId="0" fontId="29" fillId="3" borderId="13" xfId="0" applyFont="1" applyFill="1" applyBorder="1" applyAlignment="1">
      <alignment horizontal="center" vertical="center" wrapText="1"/>
    </xf>
    <xf numFmtId="0" fontId="27" fillId="0" borderId="13" xfId="0" applyFont="1" applyBorder="1" applyAlignment="1">
      <alignment horizontal="center" vertical="center"/>
    </xf>
    <xf numFmtId="0" fontId="29" fillId="5" borderId="13" xfId="0" applyFont="1" applyFill="1" applyBorder="1" applyAlignment="1">
      <alignment horizontal="center" vertical="center"/>
    </xf>
    <xf numFmtId="0" fontId="27" fillId="5" borderId="13" xfId="0" applyFont="1" applyFill="1" applyBorder="1" applyAlignment="1">
      <alignment horizontal="center" vertical="center"/>
    </xf>
    <xf numFmtId="0" fontId="27" fillId="6" borderId="19" xfId="0" applyFont="1" applyFill="1" applyBorder="1" applyAlignment="1">
      <alignment horizontal="center" vertical="center"/>
    </xf>
    <xf numFmtId="0" fontId="28" fillId="7" borderId="13" xfId="0" applyFont="1" applyFill="1" applyBorder="1" applyAlignment="1">
      <alignment horizontal="center" vertical="center" wrapText="1"/>
    </xf>
    <xf numFmtId="0" fontId="28" fillId="3" borderId="13" xfId="0" applyFont="1" applyFill="1" applyBorder="1" applyAlignment="1">
      <alignment horizontal="center" vertical="center"/>
    </xf>
    <xf numFmtId="0" fontId="0" fillId="0" borderId="0" xfId="13" applyFont="1"/>
    <xf numFmtId="0" fontId="0" fillId="0" borderId="25" xfId="13" applyFont="1" applyBorder="1"/>
    <xf numFmtId="0" fontId="16" fillId="0" borderId="7" xfId="13" applyFont="1" applyBorder="1" applyAlignment="1">
      <alignment horizontal="center" vertical="center" wrapText="1"/>
    </xf>
    <xf numFmtId="0" fontId="21" fillId="0" borderId="66" xfId="13" applyFont="1" applyBorder="1"/>
    <xf numFmtId="0" fontId="21" fillId="0" borderId="39" xfId="13" applyFont="1" applyBorder="1"/>
    <xf numFmtId="9" fontId="0" fillId="0" borderId="0" xfId="9" applyFont="1"/>
    <xf numFmtId="0" fontId="16" fillId="0" borderId="13" xfId="13" applyFont="1" applyBorder="1" applyAlignment="1">
      <alignment horizontal="center" vertical="center" wrapText="1"/>
    </xf>
    <xf numFmtId="0" fontId="16" fillId="0" borderId="19" xfId="13" applyFont="1" applyBorder="1" applyAlignment="1">
      <alignment horizontal="center" vertical="center" wrapText="1"/>
    </xf>
    <xf numFmtId="0" fontId="16" fillId="0" borderId="0" xfId="13" applyFont="1"/>
    <xf numFmtId="0" fontId="21" fillId="0" borderId="0" xfId="13" applyFont="1"/>
    <xf numFmtId="0" fontId="31" fillId="0" borderId="43" xfId="11" applyFont="1" applyBorder="1"/>
    <xf numFmtId="0" fontId="31" fillId="0" borderId="0" xfId="11" applyFont="1"/>
    <xf numFmtId="0" fontId="31" fillId="0" borderId="44" xfId="11" applyFont="1" applyBorder="1" applyAlignment="1">
      <alignment horizontal="right"/>
    </xf>
    <xf numFmtId="0" fontId="11" fillId="0" borderId="6" xfId="0" applyFont="1" applyBorder="1" applyAlignment="1">
      <alignment horizontal="center" vertical="center"/>
    </xf>
    <xf numFmtId="0" fontId="34" fillId="0" borderId="13" xfId="0" applyFont="1" applyBorder="1" applyAlignment="1">
      <alignment horizontal="center" vertical="center" wrapText="1"/>
    </xf>
    <xf numFmtId="0" fontId="0" fillId="0" borderId="18" xfId="0" applyBorder="1" applyAlignment="1">
      <alignment horizontal="center" vertical="center"/>
    </xf>
    <xf numFmtId="0" fontId="10" fillId="0" borderId="13" xfId="12" applyFont="1" applyBorder="1" applyAlignment="1">
      <alignment horizontal="left" vertical="center" wrapText="1"/>
    </xf>
    <xf numFmtId="0" fontId="27" fillId="2" borderId="12" xfId="0" applyFont="1" applyFill="1" applyBorder="1"/>
    <xf numFmtId="0" fontId="16" fillId="2" borderId="13" xfId="0" applyFont="1" applyFill="1" applyBorder="1" applyAlignment="1">
      <alignment horizontal="center" vertical="center" wrapText="1"/>
    </xf>
    <xf numFmtId="0" fontId="36" fillId="2" borderId="13"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7" fillId="2" borderId="13" xfId="0" applyFont="1" applyFill="1" applyBorder="1" applyAlignment="1">
      <alignment horizontal="center" vertical="center" wrapText="1"/>
    </xf>
    <xf numFmtId="0" fontId="27" fillId="2" borderId="13" xfId="0" applyFont="1" applyFill="1" applyBorder="1"/>
    <xf numFmtId="0" fontId="27" fillId="2" borderId="17" xfId="0" applyFont="1" applyFill="1" applyBorder="1"/>
    <xf numFmtId="0" fontId="27" fillId="2" borderId="18" xfId="0" applyFont="1" applyFill="1" applyBorder="1"/>
    <xf numFmtId="0" fontId="27" fillId="2" borderId="19" xfId="0" applyFont="1" applyFill="1" applyBorder="1"/>
    <xf numFmtId="0" fontId="27" fillId="2" borderId="23" xfId="0" applyFont="1" applyFill="1" applyBorder="1"/>
    <xf numFmtId="0" fontId="13" fillId="0" borderId="0" xfId="14" applyFont="1" applyAlignment="1">
      <alignment vertical="center"/>
    </xf>
    <xf numFmtId="0" fontId="3" fillId="0" borderId="0" xfId="14"/>
    <xf numFmtId="0" fontId="15" fillId="0" borderId="0" xfId="14" applyFont="1" applyAlignment="1">
      <alignment vertical="center"/>
    </xf>
    <xf numFmtId="0" fontId="9" fillId="0" borderId="43" xfId="14" applyFont="1" applyBorder="1" applyAlignment="1">
      <alignment horizontal="left" vertical="center"/>
    </xf>
    <xf numFmtId="0" fontId="10" fillId="0" borderId="0" xfId="14" applyFont="1"/>
    <xf numFmtId="0" fontId="9" fillId="0" borderId="0" xfId="14" applyFont="1" applyAlignment="1">
      <alignment horizontal="left" vertical="center"/>
    </xf>
    <xf numFmtId="0" fontId="10" fillId="0" borderId="0" xfId="14" applyFont="1" applyAlignment="1">
      <alignment horizontal="center" vertical="center"/>
    </xf>
    <xf numFmtId="0" fontId="10" fillId="0" borderId="44" xfId="14" applyFont="1" applyBorder="1"/>
    <xf numFmtId="0" fontId="9" fillId="0" borderId="13" xfId="14" applyFont="1" applyBorder="1" applyAlignment="1">
      <alignment horizontal="center" vertical="center" wrapText="1"/>
    </xf>
    <xf numFmtId="0" fontId="9" fillId="0" borderId="17" xfId="14" applyFont="1" applyBorder="1" applyAlignment="1">
      <alignment horizontal="center" vertical="center" wrapText="1"/>
    </xf>
    <xf numFmtId="0" fontId="3" fillId="4" borderId="0" xfId="15" applyAlignment="1"/>
    <xf numFmtId="0" fontId="23" fillId="4" borderId="12" xfId="15" applyFont="1" applyBorder="1" applyAlignment="1">
      <alignment horizontal="center" vertical="center" wrapText="1"/>
    </xf>
    <xf numFmtId="0" fontId="23" fillId="4" borderId="13" xfId="15" applyFont="1" applyBorder="1" applyAlignment="1">
      <alignment horizontal="center" vertical="center" wrapText="1"/>
    </xf>
    <xf numFmtId="0" fontId="23" fillId="2" borderId="13" xfId="15" applyFont="1" applyFill="1" applyBorder="1" applyAlignment="1">
      <alignment horizontal="center" vertical="center" wrapText="1"/>
    </xf>
    <xf numFmtId="0" fontId="23" fillId="4" borderId="17" xfId="15" applyFont="1" applyBorder="1" applyAlignment="1">
      <alignment horizontal="center" vertical="center" wrapText="1"/>
    </xf>
    <xf numFmtId="0" fontId="10" fillId="4" borderId="12" xfId="15" applyFont="1" applyBorder="1" applyAlignment="1">
      <alignment horizontal="center" vertical="center"/>
    </xf>
    <xf numFmtId="0" fontId="10" fillId="4" borderId="13" xfId="15" applyFont="1" applyBorder="1" applyAlignment="1"/>
    <xf numFmtId="0" fontId="10" fillId="4" borderId="13" xfId="15" applyFont="1" applyBorder="1" applyAlignment="1">
      <alignment horizontal="center" vertical="center"/>
    </xf>
    <xf numFmtId="0" fontId="16" fillId="0" borderId="0" xfId="6" applyFont="1"/>
    <xf numFmtId="0" fontId="25" fillId="0" borderId="43" xfId="0" applyFont="1" applyBorder="1" applyAlignment="1">
      <alignment horizontal="center"/>
    </xf>
    <xf numFmtId="0" fontId="25" fillId="0" borderId="0" xfId="0" applyFont="1" applyAlignment="1">
      <alignment horizontal="center"/>
    </xf>
    <xf numFmtId="0" fontId="25" fillId="0" borderId="44" xfId="0" applyFont="1" applyBorder="1" applyAlignment="1">
      <alignment horizontal="center"/>
    </xf>
    <xf numFmtId="0" fontId="23" fillId="0" borderId="14" xfId="0" applyFont="1" applyBorder="1" applyAlignment="1">
      <alignment horizontal="center" vertical="center" wrapText="1"/>
    </xf>
    <xf numFmtId="0" fontId="23" fillId="0" borderId="17" xfId="0" applyFont="1" applyBorder="1" applyAlignment="1">
      <alignment horizontal="center" vertical="center" wrapText="1"/>
    </xf>
    <xf numFmtId="0" fontId="10" fillId="0" borderId="43" xfId="0" applyFont="1" applyBorder="1" applyAlignment="1">
      <alignment horizontal="left"/>
    </xf>
    <xf numFmtId="0" fontId="10" fillId="0" borderId="0" xfId="0" applyFont="1" applyAlignment="1">
      <alignment horizontal="left"/>
    </xf>
    <xf numFmtId="0" fontId="10" fillId="0" borderId="44" xfId="0" applyFont="1" applyBorder="1" applyAlignment="1">
      <alignment horizontal="left"/>
    </xf>
    <xf numFmtId="0" fontId="17" fillId="0" borderId="24" xfId="0" applyFont="1" applyBorder="1" applyAlignment="1">
      <alignment horizontal="left"/>
    </xf>
    <xf numFmtId="0" fontId="17" fillId="0" borderId="25" xfId="0" applyFont="1" applyBorder="1" applyAlignment="1">
      <alignment horizontal="left"/>
    </xf>
    <xf numFmtId="0" fontId="17" fillId="0" borderId="27" xfId="0" applyFont="1" applyBorder="1" applyAlignment="1">
      <alignment horizontal="left"/>
    </xf>
    <xf numFmtId="0" fontId="8" fillId="4" borderId="0" xfId="15" applyFont="1" applyAlignment="1">
      <alignment horizontal="left"/>
    </xf>
    <xf numFmtId="0" fontId="11" fillId="4" borderId="0" xfId="15" applyFont="1" applyAlignment="1">
      <alignment horizontal="left" vertical="center"/>
    </xf>
    <xf numFmtId="0" fontId="23" fillId="2" borderId="3" xfId="15" applyFont="1" applyFill="1" applyBorder="1" applyAlignment="1">
      <alignment horizontal="center" vertical="center" wrapText="1" readingOrder="1"/>
    </xf>
    <xf numFmtId="0" fontId="23" fillId="2" borderId="4" xfId="15" applyFont="1" applyFill="1" applyBorder="1" applyAlignment="1">
      <alignment horizontal="center" vertical="center" wrapText="1" readingOrder="1"/>
    </xf>
    <xf numFmtId="0" fontId="23" fillId="2" borderId="37" xfId="15" applyFont="1" applyFill="1" applyBorder="1" applyAlignment="1">
      <alignment horizontal="center" vertical="center" wrapText="1" readingOrder="1"/>
    </xf>
    <xf numFmtId="0" fontId="17" fillId="2" borderId="45" xfId="15" applyFont="1" applyFill="1" applyBorder="1" applyAlignment="1">
      <alignment horizontal="center" vertical="center" wrapText="1" readingOrder="1"/>
    </xf>
    <xf numFmtId="0" fontId="17" fillId="2" borderId="12" xfId="15" applyFont="1" applyFill="1" applyBorder="1" applyAlignment="1">
      <alignment horizontal="center" vertical="center" wrapText="1" readingOrder="1"/>
    </xf>
    <xf numFmtId="0" fontId="20" fillId="0" borderId="44" xfId="0" applyFont="1" applyBorder="1"/>
    <xf numFmtId="0" fontId="17" fillId="4" borderId="43" xfId="15" applyFont="1" applyBorder="1" applyAlignment="1">
      <alignment vertical="center"/>
    </xf>
    <xf numFmtId="0" fontId="14" fillId="0" borderId="0" xfId="12" applyFont="1"/>
    <xf numFmtId="0" fontId="3" fillId="0" borderId="39" xfId="12" applyBorder="1" applyAlignment="1">
      <alignment horizontal="center" vertical="center" wrapText="1"/>
    </xf>
    <xf numFmtId="0" fontId="5" fillId="0" borderId="0" xfId="12" applyFont="1" applyAlignment="1">
      <alignment vertical="center"/>
    </xf>
    <xf numFmtId="0" fontId="39" fillId="0" borderId="0" xfId="12" applyFont="1" applyAlignment="1">
      <alignment vertical="center"/>
    </xf>
    <xf numFmtId="0" fontId="17" fillId="0" borderId="0" xfId="0" applyFont="1" applyAlignment="1">
      <alignment horizontal="left" indent="1"/>
    </xf>
    <xf numFmtId="0" fontId="19" fillId="0" borderId="15" xfId="0" applyFont="1" applyBorder="1" applyProtection="1">
      <protection locked="0"/>
    </xf>
    <xf numFmtId="0" fontId="19" fillId="0" borderId="58" xfId="0" applyFont="1" applyBorder="1" applyProtection="1">
      <protection locked="0"/>
    </xf>
    <xf numFmtId="0" fontId="19" fillId="0" borderId="50" xfId="0" applyFont="1" applyBorder="1" applyProtection="1">
      <protection locked="0"/>
    </xf>
    <xf numFmtId="0" fontId="19" fillId="0" borderId="57" xfId="0" applyFont="1" applyBorder="1" applyProtection="1">
      <protection locked="0"/>
    </xf>
    <xf numFmtId="1" fontId="27" fillId="0" borderId="13" xfId="0" applyNumberFormat="1" applyFont="1" applyBorder="1" applyAlignment="1">
      <alignment horizontal="center" vertical="center"/>
    </xf>
    <xf numFmtId="0" fontId="41" fillId="0" borderId="1" xfId="10" applyFont="1" applyBorder="1" applyAlignment="1">
      <alignment wrapText="1"/>
    </xf>
    <xf numFmtId="0" fontId="41" fillId="0" borderId="2" xfId="10" applyFont="1" applyBorder="1" applyAlignment="1">
      <alignment wrapText="1"/>
    </xf>
    <xf numFmtId="1" fontId="44" fillId="0" borderId="13" xfId="10" applyNumberFormat="1" applyFont="1" applyBorder="1" applyAlignment="1">
      <alignment horizontal="center" vertical="center"/>
    </xf>
    <xf numFmtId="1" fontId="44" fillId="0" borderId="14" xfId="10" applyNumberFormat="1" applyFont="1" applyBorder="1" applyAlignment="1">
      <alignment horizontal="center" vertical="center"/>
    </xf>
    <xf numFmtId="1" fontId="44" fillId="0" borderId="15" xfId="10" applyNumberFormat="1" applyFont="1" applyBorder="1" applyAlignment="1">
      <alignment horizontal="center" vertical="center"/>
    </xf>
    <xf numFmtId="1" fontId="44" fillId="0" borderId="19" xfId="10" applyNumberFormat="1" applyFont="1" applyBorder="1" applyAlignment="1">
      <alignment horizontal="center" vertical="center"/>
    </xf>
    <xf numFmtId="1" fontId="44" fillId="0" borderId="20" xfId="10" applyNumberFormat="1" applyFont="1" applyBorder="1" applyAlignment="1">
      <alignment horizontal="center" vertical="center"/>
    </xf>
    <xf numFmtId="0" fontId="44" fillId="0" borderId="2" xfId="10" applyFont="1" applyBorder="1" applyAlignment="1">
      <alignment wrapText="1"/>
    </xf>
    <xf numFmtId="1" fontId="41" fillId="0" borderId="16" xfId="10" applyNumberFormat="1" applyFont="1" applyBorder="1" applyAlignment="1">
      <alignment horizontal="center" vertical="center"/>
    </xf>
    <xf numFmtId="1" fontId="41" fillId="0" borderId="14" xfId="10" applyNumberFormat="1" applyFont="1" applyBorder="1" applyAlignment="1">
      <alignment horizontal="right" vertical="center"/>
    </xf>
    <xf numFmtId="1" fontId="27" fillId="0" borderId="19" xfId="0" applyNumberFormat="1" applyFont="1" applyBorder="1" applyAlignment="1">
      <alignment horizontal="center" vertical="center"/>
    </xf>
    <xf numFmtId="0" fontId="3" fillId="8" borderId="0" xfId="10" applyFill="1" applyAlignment="1">
      <alignment horizontal="center" vertical="center"/>
    </xf>
    <xf numFmtId="0" fontId="3" fillId="9" borderId="0" xfId="10" applyFill="1" applyAlignment="1">
      <alignment horizontal="center" vertical="center"/>
    </xf>
    <xf numFmtId="1" fontId="0" fillId="0" borderId="13" xfId="0" applyNumberFormat="1" applyBorder="1" applyAlignment="1">
      <alignment horizontal="center" vertical="center"/>
    </xf>
    <xf numFmtId="1" fontId="19" fillId="0" borderId="7" xfId="13" applyNumberFormat="1" applyFont="1" applyBorder="1" applyAlignment="1">
      <alignment horizontal="center" vertical="center"/>
    </xf>
    <xf numFmtId="1" fontId="19" fillId="0" borderId="34" xfId="13" applyNumberFormat="1" applyFont="1" applyBorder="1" applyAlignment="1">
      <alignment horizontal="center" vertical="center"/>
    </xf>
    <xf numFmtId="1" fontId="19" fillId="0" borderId="13" xfId="13" applyNumberFormat="1" applyFont="1" applyBorder="1" applyAlignment="1">
      <alignment horizontal="center" vertical="center"/>
    </xf>
    <xf numFmtId="0" fontId="10" fillId="4" borderId="13" xfId="15" applyFont="1" applyBorder="1" applyAlignment="1">
      <alignment horizontal="center"/>
    </xf>
    <xf numFmtId="0" fontId="10" fillId="2" borderId="13" xfId="15" applyFont="1" applyFill="1" applyBorder="1" applyAlignment="1">
      <alignment horizontal="center"/>
    </xf>
    <xf numFmtId="0" fontId="10" fillId="4" borderId="17" xfId="15" applyFont="1" applyBorder="1" applyAlignment="1">
      <alignment horizontal="center"/>
    </xf>
    <xf numFmtId="0" fontId="3" fillId="4" borderId="0" xfId="15" applyAlignment="1">
      <alignment horizontal="center"/>
    </xf>
    <xf numFmtId="0" fontId="17" fillId="2" borderId="13" xfId="15" applyFont="1" applyFill="1" applyBorder="1" applyAlignment="1">
      <alignment horizontal="center" vertical="center" wrapText="1" readingOrder="1"/>
    </xf>
    <xf numFmtId="0" fontId="11" fillId="10" borderId="0" xfId="15" applyFont="1" applyFill="1" applyAlignment="1" applyProtection="1">
      <alignment horizontal="left" vertical="center"/>
      <protection locked="0"/>
    </xf>
    <xf numFmtId="0" fontId="23" fillId="8" borderId="34" xfId="15" applyFont="1" applyFill="1" applyBorder="1" applyAlignment="1" applyProtection="1">
      <alignment horizontal="center" vertical="center" wrapText="1" readingOrder="1"/>
      <protection locked="0"/>
    </xf>
    <xf numFmtId="0" fontId="23" fillId="8" borderId="51" xfId="15" applyFont="1" applyFill="1" applyBorder="1" applyAlignment="1" applyProtection="1">
      <alignment horizontal="center" vertical="center" wrapText="1" readingOrder="1"/>
      <protection locked="0"/>
    </xf>
    <xf numFmtId="0" fontId="17" fillId="4" borderId="25" xfId="15" applyFont="1" applyBorder="1" applyAlignment="1">
      <alignment vertical="center"/>
    </xf>
    <xf numFmtId="0" fontId="17" fillId="4" borderId="2" xfId="15" applyFont="1" applyBorder="1" applyAlignment="1">
      <alignment vertical="center"/>
    </xf>
    <xf numFmtId="0" fontId="17" fillId="10" borderId="25" xfId="15" applyFont="1" applyFill="1" applyBorder="1" applyAlignment="1" applyProtection="1">
      <alignment vertical="center"/>
      <protection locked="0"/>
    </xf>
    <xf numFmtId="0" fontId="17" fillId="10" borderId="2" xfId="15" applyFont="1" applyFill="1" applyBorder="1" applyAlignment="1" applyProtection="1">
      <alignment vertical="center"/>
      <protection locked="0"/>
    </xf>
    <xf numFmtId="0" fontId="17" fillId="2" borderId="14" xfId="15" applyFont="1" applyFill="1" applyBorder="1" applyAlignment="1">
      <alignment horizontal="center" vertical="center" wrapText="1" readingOrder="1"/>
    </xf>
    <xf numFmtId="0" fontId="20" fillId="0" borderId="25" xfId="0" applyFont="1" applyBorder="1"/>
    <xf numFmtId="1" fontId="3" fillId="0" borderId="16" xfId="10" applyNumberFormat="1" applyBorder="1" applyAlignment="1">
      <alignment horizontal="center" vertical="center"/>
    </xf>
    <xf numFmtId="1" fontId="43" fillId="0" borderId="13" xfId="10" applyNumberFormat="1" applyFont="1" applyBorder="1" applyAlignment="1">
      <alignment horizontal="center" vertical="center"/>
    </xf>
    <xf numFmtId="1" fontId="43" fillId="0" borderId="14" xfId="10" applyNumberFormat="1" applyFont="1" applyBorder="1" applyAlignment="1">
      <alignment horizontal="center" vertical="center"/>
    </xf>
    <xf numFmtId="1" fontId="43" fillId="0" borderId="16" xfId="10" applyNumberFormat="1" applyFont="1" applyBorder="1" applyAlignment="1">
      <alignment horizontal="center" vertical="center"/>
    </xf>
    <xf numFmtId="1" fontId="43" fillId="0" borderId="15" xfId="10" applyNumberFormat="1" applyFont="1" applyBorder="1" applyAlignment="1">
      <alignment horizontal="center" vertical="center"/>
    </xf>
    <xf numFmtId="0" fontId="43" fillId="0" borderId="0" xfId="10" applyFont="1" applyAlignment="1">
      <alignment horizontal="center" vertical="center"/>
    </xf>
    <xf numFmtId="0" fontId="43" fillId="8" borderId="0" xfId="10" applyFont="1" applyFill="1" applyAlignment="1">
      <alignment horizontal="center" vertical="center"/>
    </xf>
    <xf numFmtId="1" fontId="43" fillId="0" borderId="67" xfId="10" applyNumberFormat="1" applyFont="1" applyBorder="1" applyAlignment="1">
      <alignment horizontal="center" vertical="center"/>
    </xf>
    <xf numFmtId="1" fontId="43" fillId="0" borderId="0" xfId="10" applyNumberFormat="1" applyFont="1" applyAlignment="1">
      <alignment horizontal="center" vertical="center"/>
    </xf>
    <xf numFmtId="0" fontId="43" fillId="9" borderId="0" xfId="10" applyFont="1" applyFill="1" applyAlignment="1">
      <alignment horizontal="center" vertical="center"/>
    </xf>
    <xf numFmtId="1" fontId="43" fillId="0" borderId="19" xfId="10" applyNumberFormat="1" applyFont="1" applyBorder="1" applyAlignment="1">
      <alignment horizontal="center" vertical="center"/>
    </xf>
    <xf numFmtId="1" fontId="43" fillId="0" borderId="20" xfId="10" applyNumberFormat="1" applyFont="1" applyBorder="1" applyAlignment="1">
      <alignment horizontal="center" vertical="center"/>
    </xf>
    <xf numFmtId="1" fontId="43" fillId="0" borderId="14" xfId="10" applyNumberFormat="1" applyFont="1" applyBorder="1" applyAlignment="1">
      <alignment horizontal="right" vertical="center"/>
    </xf>
    <xf numFmtId="0" fontId="43" fillId="0" borderId="0" xfId="10" applyFont="1"/>
    <xf numFmtId="1" fontId="43" fillId="0" borderId="51" xfId="10" applyNumberFormat="1" applyFont="1" applyBorder="1" applyAlignment="1">
      <alignment horizontal="right" vertical="center"/>
    </xf>
    <xf numFmtId="1" fontId="43" fillId="0" borderId="68" xfId="10" applyNumberFormat="1" applyFont="1" applyBorder="1" applyAlignment="1">
      <alignment horizontal="center" vertical="center"/>
    </xf>
    <xf numFmtId="1" fontId="43" fillId="0" borderId="51" xfId="10" applyNumberFormat="1" applyFont="1" applyBorder="1" applyAlignment="1">
      <alignment horizontal="center" vertical="center"/>
    </xf>
    <xf numFmtId="1" fontId="43" fillId="0" borderId="50" xfId="10" applyNumberFormat="1" applyFont="1" applyBorder="1" applyAlignment="1">
      <alignment horizontal="center" vertical="center"/>
    </xf>
    <xf numFmtId="1" fontId="43" fillId="9" borderId="13" xfId="10" applyNumberFormat="1" applyFont="1" applyFill="1" applyBorder="1" applyAlignment="1">
      <alignment horizontal="center" vertical="center"/>
    </xf>
    <xf numFmtId="1" fontId="43" fillId="9" borderId="14" xfId="10" applyNumberFormat="1" applyFont="1" applyFill="1" applyBorder="1" applyAlignment="1">
      <alignment horizontal="center" vertical="center"/>
    </xf>
    <xf numFmtId="1" fontId="43" fillId="9" borderId="14" xfId="10" applyNumberFormat="1" applyFont="1" applyFill="1" applyBorder="1" applyAlignment="1">
      <alignment horizontal="right" vertical="center"/>
    </xf>
    <xf numFmtId="1" fontId="43" fillId="9" borderId="16" xfId="10" applyNumberFormat="1" applyFont="1" applyFill="1" applyBorder="1" applyAlignment="1">
      <alignment horizontal="center" vertical="center"/>
    </xf>
    <xf numFmtId="1" fontId="43" fillId="9" borderId="15" xfId="10" applyNumberFormat="1" applyFont="1" applyFill="1" applyBorder="1" applyAlignment="1">
      <alignment horizontal="center" vertical="center"/>
    </xf>
    <xf numFmtId="1" fontId="41" fillId="8" borderId="48" xfId="10" applyNumberFormat="1" applyFont="1" applyFill="1" applyBorder="1" applyAlignment="1" applyProtection="1">
      <alignment horizontal="right" vertical="center"/>
      <protection locked="0"/>
    </xf>
    <xf numFmtId="1" fontId="41" fillId="8" borderId="49" xfId="10" applyNumberFormat="1" applyFont="1" applyFill="1" applyBorder="1" applyAlignment="1" applyProtection="1">
      <alignment horizontal="center" vertical="center"/>
      <protection locked="0"/>
    </xf>
    <xf numFmtId="1" fontId="41" fillId="8" borderId="20" xfId="10" applyNumberFormat="1" applyFont="1" applyFill="1" applyBorder="1" applyAlignment="1" applyProtection="1">
      <alignment horizontal="right" vertical="center"/>
      <protection locked="0"/>
    </xf>
    <xf numFmtId="1" fontId="41" fillId="8" borderId="22" xfId="10" applyNumberFormat="1" applyFont="1" applyFill="1" applyBorder="1" applyAlignment="1" applyProtection="1">
      <alignment horizontal="center" vertical="center"/>
      <protection locked="0"/>
    </xf>
    <xf numFmtId="1" fontId="43" fillId="8" borderId="22" xfId="10" applyNumberFormat="1" applyFont="1" applyFill="1" applyBorder="1" applyAlignment="1" applyProtection="1">
      <alignment horizontal="center" vertical="center"/>
      <protection locked="0"/>
    </xf>
    <xf numFmtId="1" fontId="43" fillId="8" borderId="14" xfId="10" applyNumberFormat="1" applyFont="1" applyFill="1" applyBorder="1" applyAlignment="1" applyProtection="1">
      <alignment horizontal="right" vertical="center"/>
      <protection locked="0"/>
    </xf>
    <xf numFmtId="1" fontId="43" fillId="8" borderId="16" xfId="10" applyNumberFormat="1" applyFont="1" applyFill="1" applyBorder="1" applyAlignment="1" applyProtection="1">
      <alignment horizontal="center" vertical="center"/>
      <protection locked="0"/>
    </xf>
    <xf numFmtId="1" fontId="43" fillId="8" borderId="20" xfId="10" applyNumberFormat="1" applyFont="1" applyFill="1" applyBorder="1" applyAlignment="1" applyProtection="1">
      <alignment horizontal="right" vertical="center"/>
      <protection locked="0"/>
    </xf>
    <xf numFmtId="0" fontId="2" fillId="0" borderId="0" xfId="0" applyFont="1"/>
    <xf numFmtId="0" fontId="2" fillId="0" borderId="0" xfId="0" applyFont="1" applyAlignment="1">
      <alignment vertical="top" wrapText="1"/>
    </xf>
    <xf numFmtId="0" fontId="9" fillId="0" borderId="13" xfId="0" applyFont="1" applyBorder="1" applyAlignment="1">
      <alignment horizontal="center" vertical="center" wrapText="1"/>
    </xf>
    <xf numFmtId="0" fontId="45" fillId="0" borderId="0" xfId="0" applyFont="1"/>
    <xf numFmtId="0" fontId="9" fillId="2" borderId="54" xfId="1" applyFont="1" applyFill="1" applyBorder="1"/>
    <xf numFmtId="0" fontId="9" fillId="2" borderId="50" xfId="1" applyFont="1" applyFill="1" applyBorder="1"/>
    <xf numFmtId="0" fontId="9" fillId="2" borderId="57" xfId="1" applyFont="1" applyFill="1" applyBorder="1"/>
    <xf numFmtId="0" fontId="10" fillId="8" borderId="13" xfId="0" applyFont="1" applyFill="1" applyBorder="1" applyAlignment="1" applyProtection="1">
      <alignment horizontal="left" vertical="center"/>
      <protection locked="0"/>
    </xf>
    <xf numFmtId="0" fontId="10" fillId="8" borderId="14" xfId="0" applyFont="1" applyFill="1" applyBorder="1" applyAlignment="1" applyProtection="1">
      <alignment horizontal="left" vertical="center"/>
      <protection locked="0"/>
    </xf>
    <xf numFmtId="0" fontId="10" fillId="8" borderId="17" xfId="0" applyFont="1" applyFill="1" applyBorder="1" applyAlignment="1" applyProtection="1">
      <alignment horizontal="left" vertical="center"/>
      <protection locked="0"/>
    </xf>
    <xf numFmtId="0" fontId="27" fillId="8" borderId="6" xfId="0" applyFont="1" applyFill="1" applyBorder="1" applyProtection="1">
      <protection locked="0"/>
    </xf>
    <xf numFmtId="0" fontId="16" fillId="8" borderId="7" xfId="0" applyFont="1" applyFill="1" applyBorder="1" applyAlignment="1" applyProtection="1">
      <alignment horizontal="center" vertical="center" wrapText="1"/>
      <protection locked="0"/>
    </xf>
    <xf numFmtId="0" fontId="36" fillId="8" borderId="7" xfId="0" applyFont="1" applyFill="1" applyBorder="1" applyAlignment="1" applyProtection="1">
      <alignment horizontal="center" vertical="center" wrapText="1"/>
      <protection locked="0"/>
    </xf>
    <xf numFmtId="18" fontId="16" fillId="8" borderId="7" xfId="0" applyNumberFormat="1" applyFont="1" applyFill="1" applyBorder="1" applyAlignment="1" applyProtection="1">
      <alignment horizontal="center" vertical="center" wrapText="1"/>
      <protection locked="0"/>
    </xf>
    <xf numFmtId="0" fontId="16" fillId="8" borderId="11" xfId="0" applyFont="1" applyFill="1" applyBorder="1" applyAlignment="1" applyProtection="1">
      <alignment horizontal="center" vertical="center" wrapText="1"/>
      <protection locked="0"/>
    </xf>
    <xf numFmtId="0" fontId="27" fillId="8" borderId="12" xfId="0" applyFont="1" applyFill="1" applyBorder="1" applyProtection="1">
      <protection locked="0"/>
    </xf>
    <xf numFmtId="0" fontId="16" fillId="8" borderId="13" xfId="0" applyFont="1" applyFill="1" applyBorder="1" applyAlignment="1" applyProtection="1">
      <alignment horizontal="center" vertical="center" wrapText="1"/>
      <protection locked="0"/>
    </xf>
    <xf numFmtId="0" fontId="36" fillId="8" borderId="13" xfId="0" applyFont="1" applyFill="1" applyBorder="1" applyAlignment="1" applyProtection="1">
      <alignment horizontal="center" vertical="center" wrapText="1"/>
      <protection locked="0"/>
    </xf>
    <xf numFmtId="0" fontId="16" fillId="8" borderId="17" xfId="0" applyFont="1" applyFill="1" applyBorder="1" applyAlignment="1" applyProtection="1">
      <alignment horizontal="center" vertical="center" wrapText="1"/>
      <protection locked="0"/>
    </xf>
    <xf numFmtId="0" fontId="3" fillId="8" borderId="13" xfId="0" applyFont="1" applyFill="1" applyBorder="1" applyAlignment="1" applyProtection="1">
      <alignment horizontal="center" vertical="center" wrapText="1"/>
      <protection locked="0"/>
    </xf>
    <xf numFmtId="0" fontId="10" fillId="8" borderId="12" xfId="11" applyFont="1" applyFill="1" applyBorder="1" applyProtection="1">
      <protection locked="0"/>
    </xf>
    <xf numFmtId="0" fontId="10" fillId="8" borderId="13" xfId="11" applyFont="1" applyFill="1" applyBorder="1" applyProtection="1">
      <protection locked="0"/>
    </xf>
    <xf numFmtId="0" fontId="10" fillId="8" borderId="17" xfId="11" applyFont="1" applyFill="1" applyBorder="1" applyProtection="1">
      <protection locked="0"/>
    </xf>
    <xf numFmtId="0" fontId="10" fillId="8" borderId="18" xfId="11" applyFont="1" applyFill="1" applyBorder="1" applyProtection="1">
      <protection locked="0"/>
    </xf>
    <xf numFmtId="0" fontId="10" fillId="8" borderId="19" xfId="11" applyFont="1" applyFill="1" applyBorder="1" applyProtection="1">
      <protection locked="0"/>
    </xf>
    <xf numFmtId="0" fontId="10" fillId="8" borderId="19" xfId="11" applyFont="1" applyFill="1" applyBorder="1" applyAlignment="1" applyProtection="1">
      <alignment horizontal="center"/>
      <protection locked="0"/>
    </xf>
    <xf numFmtId="0" fontId="10" fillId="8" borderId="23" xfId="11" applyFont="1" applyFill="1" applyBorder="1" applyProtection="1">
      <protection locked="0"/>
    </xf>
    <xf numFmtId="0" fontId="19" fillId="8" borderId="50" xfId="0" applyFont="1" applyFill="1" applyBorder="1" applyProtection="1">
      <protection locked="0"/>
    </xf>
    <xf numFmtId="0" fontId="20" fillId="0" borderId="15" xfId="0" applyFont="1" applyBorder="1"/>
    <xf numFmtId="0" fontId="19" fillId="0" borderId="15" xfId="0" applyFont="1" applyBorder="1"/>
    <xf numFmtId="0" fontId="19" fillId="0" borderId="58" xfId="0" applyFont="1" applyBorder="1"/>
    <xf numFmtId="0" fontId="19" fillId="8" borderId="15" xfId="0" applyFont="1" applyFill="1" applyBorder="1" applyProtection="1">
      <protection locked="0"/>
    </xf>
    <xf numFmtId="0" fontId="9" fillId="0" borderId="36" xfId="10" applyFont="1" applyBorder="1" applyAlignment="1">
      <alignment horizontal="center" vertical="center" wrapText="1"/>
    </xf>
    <xf numFmtId="0" fontId="44" fillId="0" borderId="2" xfId="10" applyFont="1" applyBorder="1" applyAlignment="1">
      <alignment horizontal="right" wrapText="1"/>
    </xf>
    <xf numFmtId="0" fontId="10" fillId="2" borderId="0" xfId="10" applyFont="1" applyFill="1" applyAlignment="1">
      <alignment wrapText="1"/>
    </xf>
    <xf numFmtId="1" fontId="42" fillId="0" borderId="18" xfId="10" applyNumberFormat="1" applyFont="1" applyBorder="1" applyAlignment="1">
      <alignment horizontal="center" vertical="center" wrapText="1"/>
    </xf>
    <xf numFmtId="0" fontId="44" fillId="0" borderId="25" xfId="10" applyFont="1" applyBorder="1" applyAlignment="1">
      <alignment horizontal="right" wrapText="1"/>
    </xf>
    <xf numFmtId="0" fontId="47" fillId="0" borderId="0" xfId="0" applyFont="1" applyAlignment="1">
      <alignment vertical="top" wrapText="1"/>
    </xf>
    <xf numFmtId="0" fontId="47" fillId="0" borderId="0" xfId="0" applyFont="1"/>
    <xf numFmtId="0" fontId="50" fillId="0" borderId="0" xfId="0" applyFont="1"/>
    <xf numFmtId="0" fontId="5" fillId="0" borderId="59" xfId="0" applyFont="1" applyBorder="1" applyAlignment="1">
      <alignment horizontal="center" vertical="center" wrapText="1"/>
    </xf>
    <xf numFmtId="0" fontId="5" fillId="2" borderId="43" xfId="1" applyFont="1" applyFill="1" applyBorder="1"/>
    <xf numFmtId="0" fontId="5" fillId="2" borderId="0" xfId="1" applyFont="1" applyFill="1"/>
    <xf numFmtId="0" fontId="5" fillId="2" borderId="44" xfId="1" applyFont="1" applyFill="1" applyBorder="1"/>
    <xf numFmtId="1" fontId="44" fillId="0" borderId="13" xfId="10" applyNumberFormat="1" applyFont="1" applyBorder="1" applyAlignment="1" applyProtection="1">
      <alignment horizontal="center" vertical="center"/>
      <protection locked="0"/>
    </xf>
    <xf numFmtId="14" fontId="36" fillId="8" borderId="7" xfId="0" applyNumberFormat="1" applyFont="1" applyFill="1" applyBorder="1" applyAlignment="1" applyProtection="1">
      <alignment horizontal="center" vertical="center" wrapText="1"/>
      <protection locked="0"/>
    </xf>
    <xf numFmtId="14" fontId="36" fillId="8" borderId="13" xfId="0" applyNumberFormat="1" applyFont="1" applyFill="1" applyBorder="1" applyAlignment="1" applyProtection="1">
      <alignment horizontal="center" vertical="center" wrapText="1"/>
      <protection locked="0"/>
    </xf>
    <xf numFmtId="0" fontId="53" fillId="0" borderId="43" xfId="0" applyFont="1" applyBorder="1" applyAlignment="1">
      <alignment vertical="center"/>
    </xf>
    <xf numFmtId="0" fontId="53" fillId="0" borderId="0" xfId="0" applyFont="1" applyAlignment="1">
      <alignment vertical="center"/>
    </xf>
    <xf numFmtId="0" fontId="53" fillId="0" borderId="43" xfId="0" applyFont="1" applyBorder="1" applyAlignment="1">
      <alignment horizontal="left" vertical="center" indent="1"/>
    </xf>
    <xf numFmtId="0" fontId="53" fillId="0" borderId="0" xfId="0" applyFont="1" applyAlignment="1">
      <alignment horizontal="left" vertical="center" indent="1"/>
    </xf>
    <xf numFmtId="0" fontId="54" fillId="0" borderId="0" xfId="0" applyFont="1"/>
    <xf numFmtId="0" fontId="53" fillId="0" borderId="25" xfId="0" applyFont="1" applyBorder="1" applyAlignment="1">
      <alignment vertical="center"/>
    </xf>
    <xf numFmtId="0" fontId="53" fillId="0" borderId="25" xfId="0" applyFont="1" applyBorder="1" applyAlignment="1">
      <alignment horizontal="center" vertical="center"/>
    </xf>
    <xf numFmtId="0" fontId="54" fillId="0" borderId="25" xfId="0" applyFont="1" applyBorder="1" applyAlignment="1">
      <alignment horizontal="center"/>
    </xf>
    <xf numFmtId="0" fontId="54" fillId="0" borderId="25" xfId="0" applyFont="1" applyBorder="1" applyAlignment="1">
      <alignment horizontal="center" vertical="center"/>
    </xf>
    <xf numFmtId="0" fontId="54" fillId="0" borderId="25" xfId="0" applyFont="1" applyBorder="1"/>
    <xf numFmtId="0" fontId="53" fillId="0" borderId="24" xfId="0" applyFont="1" applyBorder="1"/>
    <xf numFmtId="0" fontId="53" fillId="0" borderId="25" xfId="0" applyFont="1" applyBorder="1"/>
    <xf numFmtId="0" fontId="53" fillId="0" borderId="0" xfId="0" applyFont="1"/>
    <xf numFmtId="0" fontId="53" fillId="0" borderId="43" xfId="0" applyFont="1" applyBorder="1" applyAlignment="1">
      <alignment horizontal="left" indent="1"/>
    </xf>
    <xf numFmtId="0" fontId="53" fillId="0" borderId="0" xfId="0" applyFont="1" applyAlignment="1">
      <alignment horizontal="left" indent="1"/>
    </xf>
    <xf numFmtId="1" fontId="41" fillId="0" borderId="13" xfId="10" applyNumberFormat="1" applyFont="1" applyBorder="1" applyAlignment="1">
      <alignment horizontal="center" vertical="center" wrapText="1"/>
    </xf>
    <xf numFmtId="1" fontId="41" fillId="0" borderId="12" xfId="10" applyNumberFormat="1" applyFont="1" applyBorder="1" applyAlignment="1">
      <alignment horizontal="center" vertical="center" wrapText="1"/>
    </xf>
    <xf numFmtId="1" fontId="41" fillId="9" borderId="12" xfId="10" applyNumberFormat="1" applyFont="1" applyFill="1" applyBorder="1" applyAlignment="1">
      <alignment horizontal="center" vertical="center" wrapText="1"/>
    </xf>
    <xf numFmtId="0" fontId="10" fillId="0" borderId="0" xfId="10" applyFont="1" applyAlignment="1">
      <alignment wrapText="1"/>
    </xf>
    <xf numFmtId="1" fontId="41" fillId="0" borderId="15" xfId="10" applyNumberFormat="1" applyFont="1" applyBorder="1" applyAlignment="1">
      <alignment horizontal="center" vertical="center"/>
    </xf>
    <xf numFmtId="1" fontId="58" fillId="0" borderId="12" xfId="10" applyNumberFormat="1" applyFont="1" applyBorder="1" applyAlignment="1">
      <alignment horizontal="center" vertical="center" wrapText="1"/>
    </xf>
    <xf numFmtId="1" fontId="57" fillId="0" borderId="13" xfId="10" applyNumberFormat="1" applyFont="1" applyBorder="1" applyAlignment="1">
      <alignment horizontal="center" vertical="center"/>
    </xf>
    <xf numFmtId="1" fontId="58" fillId="0" borderId="14" xfId="10" applyNumberFormat="1" applyFont="1" applyBorder="1" applyAlignment="1">
      <alignment horizontal="right" vertical="center"/>
    </xf>
    <xf numFmtId="1" fontId="58" fillId="0" borderId="16" xfId="10" applyNumberFormat="1" applyFont="1" applyBorder="1" applyAlignment="1">
      <alignment horizontal="center" vertical="center"/>
    </xf>
    <xf numFmtId="1" fontId="58" fillId="0" borderId="15" xfId="10" applyNumberFormat="1" applyFont="1" applyBorder="1" applyAlignment="1">
      <alignment horizontal="center" vertical="center"/>
    </xf>
    <xf numFmtId="1" fontId="57" fillId="0" borderId="14" xfId="10" applyNumberFormat="1" applyFont="1" applyBorder="1" applyAlignment="1">
      <alignment horizontal="center" vertical="center"/>
    </xf>
    <xf numFmtId="1" fontId="57" fillId="0" borderId="15" xfId="10" applyNumberFormat="1" applyFont="1" applyBorder="1" applyAlignment="1">
      <alignment horizontal="center" vertical="center"/>
    </xf>
    <xf numFmtId="0" fontId="59" fillId="0" borderId="0" xfId="10" applyFont="1" applyAlignment="1">
      <alignment horizontal="center" vertical="center"/>
    </xf>
    <xf numFmtId="1" fontId="41" fillId="0" borderId="14" xfId="10" applyNumberFormat="1" applyFont="1" applyBorder="1" applyAlignment="1" applyProtection="1">
      <alignment horizontal="right" vertical="center"/>
      <protection locked="0"/>
    </xf>
    <xf numFmtId="1" fontId="41" fillId="0" borderId="16" xfId="10" applyNumberFormat="1" applyFont="1" applyBorder="1" applyAlignment="1" applyProtection="1">
      <alignment horizontal="center" vertical="center"/>
      <protection locked="0"/>
    </xf>
    <xf numFmtId="0" fontId="0" fillId="0" borderId="0" xfId="0" applyAlignment="1">
      <alignment horizontal="center" vertical="center"/>
    </xf>
    <xf numFmtId="0" fontId="60" fillId="0" borderId="12" xfId="14" applyFont="1" applyBorder="1" applyAlignment="1">
      <alignment horizontal="center" vertical="center" wrapText="1"/>
    </xf>
    <xf numFmtId="0" fontId="60" fillId="0" borderId="13" xfId="14" applyFont="1" applyBorder="1" applyAlignment="1" applyProtection="1">
      <alignment horizontal="center" vertical="center" wrapText="1"/>
      <protection locked="0"/>
    </xf>
    <xf numFmtId="0" fontId="60" fillId="0" borderId="16" xfId="14" applyFont="1" applyBorder="1" applyAlignment="1" applyProtection="1">
      <alignment horizontal="center" vertical="center" wrapText="1"/>
      <protection locked="0"/>
    </xf>
    <xf numFmtId="0" fontId="43" fillId="0" borderId="13" xfId="0" applyFont="1" applyBorder="1" applyAlignment="1" applyProtection="1">
      <alignment horizontal="center" vertical="center"/>
      <protection locked="0"/>
    </xf>
    <xf numFmtId="0" fontId="43" fillId="0" borderId="17" xfId="14" applyFont="1" applyBorder="1" applyProtection="1">
      <protection locked="0"/>
    </xf>
    <xf numFmtId="0" fontId="43" fillId="0" borderId="0" xfId="14" applyFont="1"/>
    <xf numFmtId="0" fontId="43" fillId="0" borderId="13" xfId="0" applyFont="1" applyBorder="1" applyAlignment="1" applyProtection="1">
      <alignment horizontal="center" wrapText="1"/>
      <protection locked="0"/>
    </xf>
    <xf numFmtId="0" fontId="60" fillId="0" borderId="13" xfId="14" applyFont="1" applyBorder="1" applyAlignment="1" applyProtection="1">
      <alignment vertical="center" wrapText="1"/>
      <protection locked="0"/>
    </xf>
    <xf numFmtId="0" fontId="60" fillId="0" borderId="13" xfId="14" applyFont="1" applyBorder="1" applyProtection="1">
      <protection locked="0"/>
    </xf>
    <xf numFmtId="0" fontId="60" fillId="0" borderId="59" xfId="14" applyFont="1" applyBorder="1" applyProtection="1">
      <protection locked="0"/>
    </xf>
    <xf numFmtId="0" fontId="60" fillId="0" borderId="59" xfId="14" applyFont="1" applyBorder="1" applyAlignment="1" applyProtection="1">
      <alignment horizontal="center" vertical="center" wrapText="1"/>
      <protection locked="0"/>
    </xf>
    <xf numFmtId="0" fontId="60" fillId="0" borderId="49" xfId="14" applyFont="1" applyBorder="1" applyAlignment="1" applyProtection="1">
      <alignment horizontal="center" vertical="center" wrapText="1"/>
      <protection locked="0"/>
    </xf>
    <xf numFmtId="0" fontId="43" fillId="0" borderId="60" xfId="14" applyFont="1" applyBorder="1" applyProtection="1">
      <protection locked="0"/>
    </xf>
    <xf numFmtId="0" fontId="60" fillId="0" borderId="3" xfId="14" applyFont="1" applyBorder="1"/>
    <xf numFmtId="0" fontId="60" fillId="0" borderId="4" xfId="14" applyFont="1" applyBorder="1" applyProtection="1">
      <protection locked="0"/>
    </xf>
    <xf numFmtId="0" fontId="60" fillId="0" borderId="4" xfId="14" applyFont="1" applyBorder="1" applyAlignment="1" applyProtection="1">
      <alignment horizontal="center" vertical="center" wrapText="1"/>
      <protection locked="0"/>
    </xf>
    <xf numFmtId="0" fontId="60" fillId="0" borderId="35" xfId="14" applyFont="1" applyBorder="1" applyAlignment="1" applyProtection="1">
      <alignment horizontal="center" vertical="center" wrapText="1"/>
      <protection locked="0"/>
    </xf>
    <xf numFmtId="0" fontId="43" fillId="0" borderId="5" xfId="14" applyFont="1" applyBorder="1" applyProtection="1">
      <protection locked="0"/>
    </xf>
    <xf numFmtId="1" fontId="43" fillId="4" borderId="13" xfId="15" applyNumberFormat="1" applyFont="1" applyBorder="1" applyAlignment="1">
      <alignment horizontal="center"/>
    </xf>
    <xf numFmtId="0" fontId="43" fillId="10" borderId="13" xfId="15" applyFont="1" applyFill="1" applyBorder="1" applyAlignment="1" applyProtection="1">
      <alignment horizontal="center"/>
      <protection locked="0"/>
    </xf>
    <xf numFmtId="0" fontId="43" fillId="4" borderId="13" xfId="15" applyFont="1" applyBorder="1" applyAlignment="1">
      <alignment horizontal="center"/>
    </xf>
    <xf numFmtId="0" fontId="43" fillId="4" borderId="0" xfId="15" applyFont="1" applyAlignment="1">
      <alignment horizontal="center"/>
    </xf>
    <xf numFmtId="0" fontId="53" fillId="0" borderId="43" xfId="0" applyFont="1" applyBorder="1" applyAlignment="1">
      <alignment horizontal="right" indent="1"/>
    </xf>
    <xf numFmtId="0" fontId="40" fillId="0" borderId="43" xfId="0" applyFont="1" applyBorder="1" applyAlignment="1">
      <alignment horizontal="right" indent="1"/>
    </xf>
    <xf numFmtId="1" fontId="61" fillId="0" borderId="16" xfId="10" applyNumberFormat="1" applyFont="1" applyBorder="1" applyAlignment="1">
      <alignment horizontal="center" vertical="center"/>
    </xf>
    <xf numFmtId="1" fontId="61" fillId="8" borderId="16" xfId="10" applyNumberFormat="1" applyFont="1" applyFill="1" applyBorder="1" applyAlignment="1" applyProtection="1">
      <alignment horizontal="center" vertical="center"/>
      <protection locked="0"/>
    </xf>
    <xf numFmtId="1" fontId="61" fillId="0" borderId="14" xfId="10" applyNumberFormat="1" applyFont="1" applyBorder="1" applyAlignment="1">
      <alignment horizontal="center" vertical="center"/>
    </xf>
    <xf numFmtId="0" fontId="5" fillId="2" borderId="0" xfId="1" applyFont="1" applyFill="1" applyAlignment="1">
      <alignment horizontal="center" vertical="center"/>
    </xf>
    <xf numFmtId="0" fontId="2" fillId="0" borderId="0" xfId="0" applyFont="1" applyAlignment="1">
      <alignment horizontal="center" vertical="center"/>
    </xf>
    <xf numFmtId="1" fontId="10" fillId="0" borderId="16" xfId="0" applyNumberFormat="1" applyFont="1" applyBorder="1" applyAlignment="1">
      <alignment horizontal="center" vertical="center" wrapText="1"/>
    </xf>
    <xf numFmtId="1" fontId="48" fillId="0" borderId="7" xfId="0" applyNumberFormat="1" applyFont="1" applyBorder="1" applyAlignment="1">
      <alignment horizontal="center" vertical="center" wrapText="1"/>
    </xf>
    <xf numFmtId="0" fontId="49" fillId="0" borderId="7" xfId="13" applyFont="1" applyBorder="1" applyAlignment="1">
      <alignment horizontal="center" vertical="center"/>
    </xf>
    <xf numFmtId="0" fontId="48" fillId="0" borderId="7" xfId="0" applyFont="1" applyBorder="1" applyAlignment="1" applyProtection="1">
      <alignment horizontal="center" vertical="center" wrapText="1"/>
      <protection locked="0"/>
    </xf>
    <xf numFmtId="0" fontId="44" fillId="0" borderId="14" xfId="0" applyFont="1" applyBorder="1" applyAlignment="1" applyProtection="1">
      <alignment vertical="center" wrapText="1"/>
      <protection locked="0"/>
    </xf>
    <xf numFmtId="0" fontId="44" fillId="0" borderId="16" xfId="0" applyFont="1" applyBorder="1" applyAlignment="1" applyProtection="1">
      <alignment vertical="center" wrapText="1"/>
      <protection locked="0"/>
    </xf>
    <xf numFmtId="0" fontId="44" fillId="0" borderId="16" xfId="0" applyFont="1" applyBorder="1" applyAlignment="1">
      <alignment horizontal="center" vertical="center" wrapText="1"/>
    </xf>
    <xf numFmtId="1" fontId="48" fillId="0" borderId="13" xfId="0" applyNumberFormat="1" applyFont="1" applyBorder="1" applyAlignment="1">
      <alignment horizontal="center" vertical="center" wrapText="1"/>
    </xf>
    <xf numFmtId="0" fontId="49" fillId="0" borderId="13" xfId="13" applyFont="1" applyBorder="1" applyAlignment="1">
      <alignment horizontal="center" vertical="center"/>
    </xf>
    <xf numFmtId="0" fontId="48" fillId="0" borderId="13" xfId="0" applyFont="1" applyBorder="1" applyAlignment="1" applyProtection="1">
      <alignment horizontal="center" vertical="center" wrapText="1"/>
      <protection locked="0"/>
    </xf>
    <xf numFmtId="0" fontId="44" fillId="0" borderId="20" xfId="0" applyFont="1" applyBorder="1" applyAlignment="1" applyProtection="1">
      <alignment vertical="center" wrapText="1"/>
      <protection locked="0"/>
    </xf>
    <xf numFmtId="0" fontId="44" fillId="0" borderId="22" xfId="0" applyFont="1" applyBorder="1" applyAlignment="1" applyProtection="1">
      <alignment vertical="center" wrapText="1"/>
      <protection locked="0"/>
    </xf>
    <xf numFmtId="1" fontId="48" fillId="0" borderId="19" xfId="0" applyNumberFormat="1" applyFont="1" applyBorder="1" applyAlignment="1">
      <alignment horizontal="center" vertical="center" wrapText="1"/>
    </xf>
    <xf numFmtId="0" fontId="48" fillId="0" borderId="19" xfId="0" applyFont="1" applyBorder="1" applyAlignment="1" applyProtection="1">
      <alignment horizontal="center" vertical="center" wrapText="1"/>
      <protection locked="0"/>
    </xf>
    <xf numFmtId="1" fontId="48" fillId="0" borderId="34" xfId="0" applyNumberFormat="1" applyFont="1" applyBorder="1" applyAlignment="1">
      <alignment horizontal="center" vertical="center" wrapText="1"/>
    </xf>
    <xf numFmtId="0" fontId="48" fillId="0" borderId="34" xfId="0" applyFont="1" applyBorder="1" applyAlignment="1" applyProtection="1">
      <alignment horizontal="center" vertical="center" wrapText="1"/>
      <protection locked="0"/>
    </xf>
    <xf numFmtId="1" fontId="48" fillId="0" borderId="59" xfId="0" applyNumberFormat="1" applyFont="1" applyBorder="1" applyAlignment="1">
      <alignment horizontal="center" vertical="center" wrapText="1"/>
    </xf>
    <xf numFmtId="0" fontId="48" fillId="0" borderId="59" xfId="0" applyFont="1" applyBorder="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0" fontId="44" fillId="0" borderId="10" xfId="0" applyFont="1" applyBorder="1" applyAlignment="1" applyProtection="1">
      <alignment horizontal="center" vertical="center" wrapText="1"/>
      <protection locked="0"/>
    </xf>
    <xf numFmtId="0" fontId="48" fillId="0" borderId="11" xfId="0" applyFont="1" applyBorder="1" applyAlignment="1" applyProtection="1">
      <alignment horizontal="center" vertical="center" wrapText="1"/>
      <protection locked="0"/>
    </xf>
    <xf numFmtId="0" fontId="44" fillId="0" borderId="14" xfId="0" applyFont="1" applyBorder="1" applyAlignment="1" applyProtection="1">
      <alignment horizontal="center" vertical="center" wrapText="1"/>
      <protection locked="0"/>
    </xf>
    <xf numFmtId="0" fontId="44" fillId="0" borderId="16" xfId="0" applyFont="1" applyBorder="1" applyAlignment="1" applyProtection="1">
      <alignment horizontal="center" vertical="center" wrapText="1"/>
      <protection locked="0"/>
    </xf>
    <xf numFmtId="0" fontId="44" fillId="0" borderId="20" xfId="0" applyFont="1" applyBorder="1" applyAlignment="1" applyProtection="1">
      <alignment horizontal="center" vertical="center" wrapText="1"/>
      <protection locked="0"/>
    </xf>
    <xf numFmtId="0" fontId="44" fillId="0" borderId="22" xfId="0" applyFont="1" applyBorder="1" applyAlignment="1" applyProtection="1">
      <alignment horizontal="center" vertical="center" wrapText="1"/>
      <protection locked="0"/>
    </xf>
    <xf numFmtId="0" fontId="44" fillId="0" borderId="51" xfId="0" applyFont="1" applyBorder="1" applyAlignment="1" applyProtection="1">
      <alignment horizontal="center" vertical="center" wrapText="1"/>
      <protection locked="0"/>
    </xf>
    <xf numFmtId="0" fontId="44" fillId="0" borderId="68" xfId="0" applyFont="1" applyBorder="1" applyAlignment="1" applyProtection="1">
      <alignment horizontal="center" vertical="center" wrapText="1"/>
      <protection locked="0"/>
    </xf>
    <xf numFmtId="0" fontId="44" fillId="0" borderId="48" xfId="0" applyFont="1" applyBorder="1" applyAlignment="1" applyProtection="1">
      <alignment horizontal="center" vertical="center" wrapText="1"/>
      <protection locked="0"/>
    </xf>
    <xf numFmtId="0" fontId="44" fillId="0" borderId="49" xfId="0" applyFont="1" applyBorder="1" applyAlignment="1" applyProtection="1">
      <alignment horizontal="center" vertical="center" wrapText="1"/>
      <protection locked="0"/>
    </xf>
    <xf numFmtId="0" fontId="48" fillId="0" borderId="17" xfId="0" applyFont="1" applyBorder="1" applyAlignment="1" applyProtection="1">
      <alignment horizontal="center" vertical="center" wrapText="1"/>
      <protection locked="0"/>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48" xfId="0" applyFont="1" applyBorder="1" applyAlignment="1">
      <alignment horizontal="center" vertical="center" wrapText="1"/>
    </xf>
    <xf numFmtId="1" fontId="44" fillId="0" borderId="16" xfId="0" applyNumberFormat="1" applyFont="1" applyBorder="1" applyAlignment="1">
      <alignment horizontal="center" vertical="center" wrapText="1"/>
    </xf>
    <xf numFmtId="0" fontId="44" fillId="0" borderId="14" xfId="0" applyFont="1" applyBorder="1" applyAlignment="1">
      <alignment vertical="center" wrapText="1"/>
    </xf>
    <xf numFmtId="0" fontId="44" fillId="0" borderId="15" xfId="0" applyFont="1" applyBorder="1" applyAlignment="1">
      <alignment vertical="center" wrapText="1"/>
    </xf>
    <xf numFmtId="0" fontId="44" fillId="0" borderId="0" xfId="0" applyFont="1" applyAlignment="1">
      <alignment vertical="center" wrapText="1"/>
    </xf>
    <xf numFmtId="0" fontId="44" fillId="0" borderId="0" xfId="0" applyFont="1" applyAlignment="1">
      <alignment vertical="center"/>
    </xf>
    <xf numFmtId="0" fontId="63" fillId="0" borderId="0" xfId="0" applyFont="1" applyAlignment="1">
      <alignment vertical="center"/>
    </xf>
    <xf numFmtId="0" fontId="64" fillId="0" borderId="0" xfId="0" applyFont="1"/>
    <xf numFmtId="0" fontId="62" fillId="0" borderId="0" xfId="0" applyFont="1"/>
    <xf numFmtId="1" fontId="44" fillId="0" borderId="2" xfId="10" applyNumberFormat="1" applyFont="1" applyBorder="1" applyAlignment="1">
      <alignment horizontal="center" wrapText="1"/>
    </xf>
    <xf numFmtId="0" fontId="44" fillId="0" borderId="2" xfId="10" applyFont="1" applyBorder="1" applyAlignment="1">
      <alignment horizontal="center" wrapText="1"/>
    </xf>
    <xf numFmtId="1" fontId="44" fillId="0" borderId="0" xfId="10" applyNumberFormat="1" applyFont="1" applyAlignment="1" applyProtection="1">
      <alignment horizontal="center" vertical="center"/>
      <protection locked="0"/>
    </xf>
    <xf numFmtId="0" fontId="9" fillId="0" borderId="67" xfId="10" applyFont="1" applyBorder="1" applyAlignment="1">
      <alignment horizontal="center" vertical="center" wrapText="1"/>
    </xf>
    <xf numFmtId="1" fontId="44" fillId="0" borderId="67" xfId="10" applyNumberFormat="1" applyFont="1" applyBorder="1" applyAlignment="1" applyProtection="1">
      <alignment horizontal="center" vertical="center"/>
      <protection locked="0"/>
    </xf>
    <xf numFmtId="1" fontId="65" fillId="0" borderId="13" xfId="10" applyNumberFormat="1" applyFont="1" applyBorder="1" applyAlignment="1">
      <alignment horizontal="center" vertical="center"/>
    </xf>
    <xf numFmtId="1" fontId="65" fillId="0" borderId="14" xfId="10" applyNumberFormat="1" applyFont="1" applyBorder="1" applyAlignment="1">
      <alignment horizontal="center" vertical="center"/>
    </xf>
    <xf numFmtId="1" fontId="66" fillId="0" borderId="13" xfId="10" applyNumberFormat="1" applyFont="1" applyBorder="1" applyAlignment="1" applyProtection="1">
      <alignment horizontal="center" vertical="center"/>
      <protection locked="0"/>
    </xf>
    <xf numFmtId="1" fontId="66" fillId="0" borderId="9" xfId="10" applyNumberFormat="1" applyFont="1" applyBorder="1" applyAlignment="1" applyProtection="1">
      <alignment horizontal="center" vertical="center"/>
      <protection locked="0"/>
    </xf>
    <xf numFmtId="1" fontId="66" fillId="0" borderId="67" xfId="10" applyNumberFormat="1" applyFont="1" applyBorder="1" applyAlignment="1" applyProtection="1">
      <alignment horizontal="center" vertical="center"/>
      <protection locked="0"/>
    </xf>
    <xf numFmtId="1" fontId="66" fillId="0" borderId="15" xfId="10" applyNumberFormat="1" applyFont="1" applyBorder="1" applyAlignment="1" applyProtection="1">
      <alignment horizontal="center" vertical="center"/>
      <protection locked="0"/>
    </xf>
    <xf numFmtId="0" fontId="65" fillId="0" borderId="0" xfId="10" applyFont="1" applyAlignment="1">
      <alignment horizontal="center" vertical="center"/>
    </xf>
    <xf numFmtId="1" fontId="44" fillId="0" borderId="9" xfId="10" applyNumberFormat="1" applyFont="1" applyBorder="1" applyAlignment="1" applyProtection="1">
      <alignment horizontal="center" vertical="center"/>
      <protection locked="0"/>
    </xf>
    <xf numFmtId="1" fontId="44" fillId="0" borderId="15" xfId="10" applyNumberFormat="1" applyFont="1" applyBorder="1" applyAlignment="1" applyProtection="1">
      <alignment horizontal="center" vertical="center"/>
      <protection locked="0"/>
    </xf>
    <xf numFmtId="1" fontId="44" fillId="0" borderId="67" xfId="10" applyNumberFormat="1" applyFont="1" applyBorder="1" applyAlignment="1">
      <alignment horizontal="center" wrapText="1"/>
    </xf>
    <xf numFmtId="0" fontId="41" fillId="0" borderId="25" xfId="10" applyFont="1" applyBorder="1" applyAlignment="1">
      <alignment wrapText="1"/>
    </xf>
    <xf numFmtId="1" fontId="44" fillId="0" borderId="8" xfId="10" applyNumberFormat="1" applyFont="1" applyBorder="1" applyAlignment="1" applyProtection="1">
      <alignment horizontal="center" vertical="center"/>
      <protection locked="0"/>
    </xf>
    <xf numFmtId="1" fontId="44" fillId="0" borderId="36" xfId="10" applyNumberFormat="1" applyFont="1" applyBorder="1" applyAlignment="1" applyProtection="1">
      <alignment horizontal="center" vertical="center"/>
      <protection locked="0"/>
    </xf>
    <xf numFmtId="1" fontId="67" fillId="0" borderId="13" xfId="10" applyNumberFormat="1" applyFont="1" applyBorder="1" applyAlignment="1">
      <alignment horizontal="center" vertical="center"/>
    </xf>
    <xf numFmtId="0" fontId="67" fillId="0" borderId="0" xfId="10" applyFont="1" applyAlignment="1">
      <alignment horizontal="center" vertical="center"/>
    </xf>
    <xf numFmtId="1" fontId="44" fillId="0" borderId="14" xfId="10" applyNumberFormat="1" applyFont="1" applyBorder="1" applyAlignment="1" applyProtection="1">
      <alignment horizontal="right" vertical="center"/>
      <protection locked="0"/>
    </xf>
    <xf numFmtId="1" fontId="44" fillId="0" borderId="16" xfId="10" applyNumberFormat="1" applyFont="1" applyBorder="1" applyAlignment="1" applyProtection="1">
      <alignment horizontal="center" vertical="center"/>
      <protection locked="0"/>
    </xf>
    <xf numFmtId="1" fontId="67" fillId="0" borderId="14" xfId="10" applyNumberFormat="1" applyFont="1" applyBorder="1" applyAlignment="1">
      <alignment horizontal="center" vertical="center"/>
    </xf>
    <xf numFmtId="0" fontId="67" fillId="0" borderId="0" xfId="10" applyFont="1"/>
    <xf numFmtId="0" fontId="44" fillId="0" borderId="0" xfId="10" applyFont="1" applyAlignment="1">
      <alignment horizontal="center" vertical="center"/>
    </xf>
    <xf numFmtId="1" fontId="69" fillId="0" borderId="13" xfId="0" applyNumberFormat="1" applyFont="1" applyBorder="1" applyAlignment="1">
      <alignment horizontal="center" vertical="center"/>
    </xf>
    <xf numFmtId="0" fontId="69" fillId="0" borderId="13" xfId="0" applyFont="1" applyBorder="1" applyAlignment="1">
      <alignment horizontal="center" vertical="center"/>
    </xf>
    <xf numFmtId="0" fontId="69" fillId="0" borderId="0" xfId="0" applyFont="1"/>
    <xf numFmtId="0" fontId="68" fillId="5" borderId="13" xfId="0" applyFont="1" applyFill="1" applyBorder="1" applyAlignment="1">
      <alignment horizontal="center" vertical="center"/>
    </xf>
    <xf numFmtId="0" fontId="69" fillId="5" borderId="13" xfId="0" applyFont="1" applyFill="1" applyBorder="1" applyAlignment="1">
      <alignment horizontal="center" vertical="center"/>
    </xf>
    <xf numFmtId="1" fontId="63" fillId="0" borderId="13" xfId="0" applyNumberFormat="1" applyFont="1" applyBorder="1" applyAlignment="1">
      <alignment horizontal="center" vertical="center"/>
    </xf>
    <xf numFmtId="0" fontId="63" fillId="0" borderId="13" xfId="0" applyFont="1" applyBorder="1" applyAlignment="1">
      <alignment horizontal="center" vertical="center"/>
    </xf>
    <xf numFmtId="0" fontId="63" fillId="0" borderId="0" xfId="0" applyFont="1"/>
    <xf numFmtId="0" fontId="49" fillId="5" borderId="13" xfId="0" applyFont="1" applyFill="1" applyBorder="1" applyAlignment="1">
      <alignment horizontal="center" vertical="center"/>
    </xf>
    <xf numFmtId="0" fontId="63" fillId="5" borderId="13" xfId="0" applyFont="1" applyFill="1" applyBorder="1" applyAlignment="1">
      <alignment horizontal="center" vertical="center"/>
    </xf>
    <xf numFmtId="0" fontId="66" fillId="0" borderId="0" xfId="0" applyFont="1"/>
    <xf numFmtId="0" fontId="70" fillId="0" borderId="0" xfId="0" applyFont="1"/>
    <xf numFmtId="1" fontId="61" fillId="0" borderId="13" xfId="0" applyNumberFormat="1" applyFont="1" applyBorder="1" applyAlignment="1">
      <alignment horizontal="center" vertical="center"/>
    </xf>
    <xf numFmtId="0" fontId="61" fillId="0" borderId="13" xfId="0" applyFont="1" applyBorder="1" applyAlignment="1">
      <alignment horizontal="center" vertical="center"/>
    </xf>
    <xf numFmtId="0" fontId="71" fillId="0" borderId="0" xfId="0" applyFont="1"/>
    <xf numFmtId="1" fontId="57" fillId="0" borderId="13" xfId="0" applyNumberFormat="1" applyFont="1" applyBorder="1" applyAlignment="1">
      <alignment horizontal="center" vertical="center"/>
    </xf>
    <xf numFmtId="0" fontId="57" fillId="0" borderId="13" xfId="0" applyFont="1" applyBorder="1" applyAlignment="1">
      <alignment horizontal="center" vertical="center"/>
    </xf>
    <xf numFmtId="0" fontId="43" fillId="0" borderId="69" xfId="0" applyFont="1" applyBorder="1" applyAlignment="1">
      <alignment horizontal="center" vertical="center"/>
    </xf>
    <xf numFmtId="0" fontId="43" fillId="0" borderId="13" xfId="12" applyFont="1" applyBorder="1" applyAlignment="1" applyProtection="1">
      <alignment horizontal="center" vertical="center"/>
      <protection locked="0"/>
    </xf>
    <xf numFmtId="0" fontId="10" fillId="8" borderId="13" xfId="11" applyFont="1" applyFill="1" applyBorder="1" applyAlignment="1" applyProtection="1">
      <alignment horizontal="center" vertical="center"/>
      <protection locked="0"/>
    </xf>
    <xf numFmtId="0" fontId="43" fillId="11" borderId="70" xfId="0" applyFont="1" applyFill="1" applyBorder="1" applyAlignment="1" applyProtection="1">
      <alignment horizontal="center" vertical="center"/>
      <protection locked="0"/>
    </xf>
    <xf numFmtId="0" fontId="43" fillId="11" borderId="71" xfId="0" applyFont="1" applyFill="1" applyBorder="1" applyAlignment="1" applyProtection="1">
      <alignment horizontal="center" vertical="center"/>
      <protection locked="0"/>
    </xf>
    <xf numFmtId="0" fontId="43" fillId="11" borderId="72" xfId="0" applyFont="1" applyFill="1" applyBorder="1" applyAlignment="1" applyProtection="1">
      <alignment horizontal="center" vertical="center"/>
      <protection locked="0"/>
    </xf>
    <xf numFmtId="0" fontId="43" fillId="11" borderId="69" xfId="0" applyFont="1" applyFill="1" applyBorder="1" applyAlignment="1" applyProtection="1">
      <alignment horizontal="center" vertical="center"/>
      <protection locked="0"/>
    </xf>
    <xf numFmtId="0" fontId="72" fillId="11" borderId="72" xfId="0" applyFont="1" applyFill="1" applyBorder="1" applyAlignment="1" applyProtection="1">
      <alignment horizontal="center" vertical="center"/>
      <protection locked="0"/>
    </xf>
    <xf numFmtId="0" fontId="43" fillId="8" borderId="12" xfId="11" applyFont="1" applyFill="1" applyBorder="1" applyAlignment="1" applyProtection="1">
      <alignment horizontal="center" vertical="center"/>
      <protection locked="0"/>
    </xf>
    <xf numFmtId="0" fontId="43" fillId="8" borderId="13" xfId="11" applyFont="1" applyFill="1" applyBorder="1" applyAlignment="1" applyProtection="1">
      <alignment horizontal="center" vertical="center"/>
      <protection locked="0"/>
    </xf>
    <xf numFmtId="1" fontId="43" fillId="11" borderId="71" xfId="0" applyNumberFormat="1" applyFont="1" applyFill="1" applyBorder="1" applyAlignment="1" applyProtection="1">
      <alignment horizontal="center" vertical="center"/>
      <protection locked="0"/>
    </xf>
    <xf numFmtId="0" fontId="31" fillId="0" borderId="0" xfId="11" applyFont="1" applyAlignment="1">
      <alignment horizontal="center" vertical="center"/>
    </xf>
    <xf numFmtId="0" fontId="10" fillId="8" borderId="34" xfId="11" applyFont="1" applyFill="1" applyBorder="1" applyAlignment="1" applyProtection="1">
      <alignment horizontal="center" vertical="center"/>
      <protection locked="0"/>
    </xf>
    <xf numFmtId="0" fontId="10" fillId="8" borderId="19" xfId="11" applyFont="1" applyFill="1" applyBorder="1" applyAlignment="1" applyProtection="1">
      <alignment horizontal="center" vertical="center"/>
      <protection locked="0"/>
    </xf>
    <xf numFmtId="0" fontId="10" fillId="0" borderId="0" xfId="11" applyFont="1" applyAlignment="1">
      <alignment horizontal="center" vertical="center"/>
    </xf>
    <xf numFmtId="0" fontId="3" fillId="0" borderId="0" xfId="11" applyAlignment="1">
      <alignment horizontal="center" vertical="center"/>
    </xf>
    <xf numFmtId="0" fontId="41" fillId="8" borderId="53" xfId="11" applyFont="1" applyFill="1" applyBorder="1" applyAlignment="1" applyProtection="1">
      <alignment horizontal="center" vertical="center"/>
      <protection locked="0"/>
    </xf>
    <xf numFmtId="0" fontId="41" fillId="8" borderId="34" xfId="11" applyFont="1" applyFill="1" applyBorder="1" applyAlignment="1" applyProtection="1">
      <alignment horizontal="center" vertical="center"/>
      <protection locked="0"/>
    </xf>
    <xf numFmtId="0" fontId="46" fillId="0" borderId="13" xfId="0"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31" fillId="0" borderId="13" xfId="0" applyFont="1" applyBorder="1" applyAlignment="1" applyProtection="1">
      <alignment horizontal="center" vertical="center" wrapText="1"/>
      <protection locked="0"/>
    </xf>
    <xf numFmtId="0" fontId="42" fillId="0" borderId="13" xfId="13" applyFont="1" applyBorder="1" applyAlignment="1">
      <alignment horizontal="center" vertical="center"/>
    </xf>
    <xf numFmtId="0" fontId="9" fillId="0" borderId="69" xfId="0" applyFont="1" applyBorder="1" applyAlignment="1">
      <alignment horizontal="center" vertical="center" wrapText="1"/>
    </xf>
    <xf numFmtId="0" fontId="9" fillId="0" borderId="73" xfId="0" applyFont="1" applyBorder="1" applyAlignment="1">
      <alignment horizontal="center" vertical="center" wrapText="1"/>
    </xf>
    <xf numFmtId="0" fontId="74" fillId="0" borderId="13" xfId="14" applyFont="1" applyBorder="1" applyAlignment="1" applyProtection="1">
      <alignment horizontal="center" vertical="center" wrapText="1"/>
      <protection locked="0"/>
    </xf>
    <xf numFmtId="0" fontId="75" fillId="0" borderId="13" xfId="14" applyFont="1" applyBorder="1" applyAlignment="1" applyProtection="1">
      <alignment horizontal="center" vertical="center" wrapText="1"/>
      <protection locked="0"/>
    </xf>
    <xf numFmtId="0" fontId="77" fillId="2" borderId="13" xfId="15" applyFont="1" applyFill="1" applyBorder="1" applyAlignment="1">
      <alignment horizontal="center" vertical="center" wrapText="1"/>
    </xf>
    <xf numFmtId="0" fontId="71" fillId="0" borderId="0" xfId="0" applyFont="1" applyAlignment="1">
      <alignment horizontal="left" indent="1"/>
    </xf>
    <xf numFmtId="0" fontId="78" fillId="0" borderId="0" xfId="0" applyFont="1" applyAlignment="1">
      <alignment vertical="center"/>
    </xf>
    <xf numFmtId="0" fontId="78" fillId="0" borderId="0" xfId="0" applyFont="1" applyAlignment="1">
      <alignment horizontal="left" vertical="center" indent="1"/>
    </xf>
    <xf numFmtId="0" fontId="78" fillId="0" borderId="25" xfId="0" applyFont="1" applyBorder="1"/>
    <xf numFmtId="0" fontId="78" fillId="0" borderId="0" xfId="0" applyFont="1"/>
    <xf numFmtId="0" fontId="78" fillId="0" borderId="0" xfId="0" applyFont="1" applyAlignment="1">
      <alignment horizontal="left" indent="1"/>
    </xf>
    <xf numFmtId="0" fontId="78" fillId="0" borderId="0" xfId="0" applyFont="1" applyAlignment="1">
      <alignment horizontal="left"/>
    </xf>
    <xf numFmtId="1" fontId="79" fillId="0" borderId="59" xfId="0" applyNumberFormat="1" applyFont="1" applyBorder="1" applyAlignment="1">
      <alignment horizontal="center" vertical="center" wrapText="1"/>
    </xf>
    <xf numFmtId="0" fontId="79" fillId="0" borderId="59" xfId="0" applyFont="1" applyBorder="1" applyAlignment="1" applyProtection="1">
      <alignment horizontal="center" vertical="center" wrapText="1"/>
      <protection locked="0"/>
    </xf>
    <xf numFmtId="0" fontId="57" fillId="0" borderId="0" xfId="0" applyFont="1" applyAlignment="1">
      <alignment horizontal="center" vertical="center"/>
    </xf>
    <xf numFmtId="0" fontId="57" fillId="0" borderId="16" xfId="0" applyFont="1" applyBorder="1" applyAlignment="1">
      <alignment horizontal="center" vertical="center" wrapText="1"/>
    </xf>
    <xf numFmtId="0" fontId="79" fillId="0" borderId="13" xfId="13" applyFont="1" applyBorder="1" applyAlignment="1">
      <alignment horizontal="center" vertical="center"/>
    </xf>
    <xf numFmtId="1" fontId="79" fillId="0" borderId="19" xfId="0" applyNumberFormat="1" applyFont="1" applyBorder="1" applyAlignment="1">
      <alignment horizontal="center" vertical="center" wrapText="1"/>
    </xf>
    <xf numFmtId="1" fontId="61" fillId="0" borderId="15" xfId="10" applyNumberFormat="1" applyFont="1" applyBorder="1" applyAlignment="1">
      <alignment horizontal="center" vertical="center"/>
    </xf>
    <xf numFmtId="1" fontId="57" fillId="0" borderId="16" xfId="0" applyNumberFormat="1" applyFont="1" applyBorder="1" applyAlignment="1">
      <alignment horizontal="center" vertical="center" wrapText="1"/>
    </xf>
    <xf numFmtId="1" fontId="79" fillId="0" borderId="13" xfId="0" applyNumberFormat="1" applyFont="1" applyBorder="1" applyAlignment="1">
      <alignment horizontal="center" vertical="center" wrapText="1"/>
    </xf>
    <xf numFmtId="0" fontId="9" fillId="2" borderId="50" xfId="1" applyFont="1" applyFill="1" applyBorder="1" applyAlignment="1">
      <alignment horizontal="center"/>
    </xf>
    <xf numFmtId="0" fontId="9" fillId="2" borderId="57" xfId="1" applyFont="1" applyFill="1" applyBorder="1" applyAlignment="1">
      <alignment horizontal="center"/>
    </xf>
    <xf numFmtId="0" fontId="63" fillId="0" borderId="0" xfId="0" applyFont="1" applyAlignment="1">
      <alignment horizontal="center" vertical="center"/>
    </xf>
    <xf numFmtId="0" fontId="64" fillId="0" borderId="0" xfId="0" applyFont="1" applyAlignment="1">
      <alignment horizontal="center"/>
    </xf>
    <xf numFmtId="0" fontId="2" fillId="0" borderId="0" xfId="0" applyFont="1" applyAlignment="1">
      <alignment horizontal="center"/>
    </xf>
    <xf numFmtId="0" fontId="10" fillId="0" borderId="13" xfId="0" applyFont="1" applyBorder="1" applyAlignment="1">
      <alignment horizontal="left" vertical="center" wrapText="1"/>
    </xf>
    <xf numFmtId="0" fontId="25" fillId="0" borderId="0" xfId="0" applyFont="1" applyAlignment="1">
      <alignment horizontal="center" wrapText="1"/>
    </xf>
    <xf numFmtId="0" fontId="10" fillId="0" borderId="0" xfId="0" applyFont="1" applyAlignment="1">
      <alignment horizontal="left" wrapText="1"/>
    </xf>
    <xf numFmtId="0" fontId="17" fillId="0" borderId="25" xfId="0" applyFont="1" applyBorder="1" applyAlignment="1">
      <alignment horizontal="left" wrapText="1"/>
    </xf>
    <xf numFmtId="0" fontId="0" fillId="0" borderId="0" xfId="0" applyAlignment="1">
      <alignment wrapText="1"/>
    </xf>
    <xf numFmtId="0" fontId="28" fillId="7" borderId="13" xfId="0" applyFont="1" applyFill="1" applyBorder="1" applyAlignment="1">
      <alignment horizontal="center"/>
    </xf>
    <xf numFmtId="0" fontId="7" fillId="7" borderId="13" xfId="0" applyFont="1" applyFill="1" applyBorder="1" applyAlignment="1">
      <alignment horizontal="center" wrapText="1"/>
    </xf>
    <xf numFmtId="0" fontId="7" fillId="0" borderId="0" xfId="0" applyFont="1" applyAlignment="1">
      <alignment horizontal="center" vertical="center"/>
    </xf>
    <xf numFmtId="0" fontId="71" fillId="0" borderId="75" xfId="0" applyFont="1" applyBorder="1" applyAlignment="1">
      <alignment horizontal="right" vertical="center" readingOrder="2"/>
    </xf>
    <xf numFmtId="0" fontId="71" fillId="0" borderId="75" xfId="0" applyFont="1" applyBorder="1" applyAlignment="1">
      <alignment horizontal="right" vertical="center" wrapText="1" readingOrder="2"/>
    </xf>
    <xf numFmtId="0" fontId="71" fillId="0" borderId="76" xfId="0" applyFont="1" applyBorder="1" applyAlignment="1">
      <alignment horizontal="right" vertical="center" readingOrder="2"/>
    </xf>
    <xf numFmtId="0" fontId="3" fillId="0" borderId="13" xfId="12" applyFont="1" applyBorder="1" applyAlignment="1">
      <alignment horizontal="left" vertical="center" wrapText="1"/>
    </xf>
    <xf numFmtId="0" fontId="6" fillId="0" borderId="0" xfId="10" applyFont="1" applyAlignment="1"/>
    <xf numFmtId="0" fontId="14" fillId="0" borderId="0" xfId="10" applyFont="1" applyAlignment="1"/>
    <xf numFmtId="1" fontId="44" fillId="0" borderId="20" xfId="10" applyNumberFormat="1" applyFont="1" applyBorder="1" applyAlignment="1" applyProtection="1">
      <alignment vertical="center"/>
      <protection locked="0"/>
    </xf>
    <xf numFmtId="1" fontId="44" fillId="0" borderId="21" xfId="10" applyNumberFormat="1" applyFont="1" applyBorder="1" applyAlignment="1" applyProtection="1">
      <alignment vertical="center"/>
      <protection locked="0"/>
    </xf>
    <xf numFmtId="0" fontId="9" fillId="2" borderId="59" xfId="0" applyFont="1" applyFill="1" applyBorder="1" applyAlignment="1">
      <alignment horizontal="center" vertical="center" wrapText="1"/>
    </xf>
    <xf numFmtId="0" fontId="17" fillId="4" borderId="0" xfId="15" applyFont="1" applyBorder="1" applyAlignment="1">
      <alignment vertical="center"/>
    </xf>
    <xf numFmtId="0" fontId="17" fillId="4" borderId="44" xfId="15" applyFont="1" applyBorder="1" applyAlignment="1">
      <alignment vertical="center"/>
    </xf>
    <xf numFmtId="0" fontId="11" fillId="4" borderId="27" xfId="15" applyFont="1" applyBorder="1" applyAlignment="1">
      <alignment horizontal="left" vertical="center"/>
    </xf>
    <xf numFmtId="0" fontId="17" fillId="10" borderId="43" xfId="15" applyFont="1" applyFill="1" applyBorder="1" applyAlignment="1" applyProtection="1">
      <alignment vertical="center"/>
      <protection locked="0"/>
    </xf>
    <xf numFmtId="0" fontId="17" fillId="10" borderId="0" xfId="15" applyFont="1" applyFill="1" applyBorder="1" applyAlignment="1" applyProtection="1">
      <alignment vertical="center"/>
      <protection locked="0"/>
    </xf>
    <xf numFmtId="0" fontId="11" fillId="10" borderId="77" xfId="15" applyFont="1" applyFill="1" applyBorder="1" applyAlignment="1" applyProtection="1">
      <alignment horizontal="left" vertical="center"/>
      <protection locked="0"/>
    </xf>
    <xf numFmtId="0" fontId="10" fillId="4" borderId="24" xfId="15" applyFont="1" applyBorder="1" applyAlignment="1"/>
    <xf numFmtId="0" fontId="10" fillId="4" borderId="25" xfId="15" applyFont="1" applyBorder="1" applyAlignment="1"/>
    <xf numFmtId="0" fontId="3" fillId="4" borderId="27" xfId="15" applyBorder="1" applyAlignment="1"/>
    <xf numFmtId="0" fontId="0" fillId="0" borderId="0" xfId="0" applyBorder="1"/>
    <xf numFmtId="0" fontId="20" fillId="0" borderId="0" xfId="0" applyFont="1" applyBorder="1"/>
    <xf numFmtId="0" fontId="20" fillId="0" borderId="0" xfId="0" applyFont="1" applyBorder="1" applyAlignment="1">
      <alignment horizontal="right"/>
    </xf>
    <xf numFmtId="1" fontId="3" fillId="0" borderId="0" xfId="10" applyNumberFormat="1" applyAlignment="1">
      <alignment horizontal="center" vertical="center"/>
    </xf>
    <xf numFmtId="1" fontId="44" fillId="0" borderId="0" xfId="10" applyNumberFormat="1" applyFont="1" applyAlignment="1">
      <alignment horizontal="center" vertical="center"/>
    </xf>
    <xf numFmtId="1" fontId="67" fillId="0" borderId="0" xfId="10" applyNumberFormat="1" applyFont="1" applyAlignment="1">
      <alignment horizontal="center" vertical="center"/>
    </xf>
    <xf numFmtId="0" fontId="5" fillId="0" borderId="59" xfId="0" applyFont="1" applyBorder="1" applyAlignment="1">
      <alignment horizontal="center" vertical="center" wrapText="1"/>
    </xf>
    <xf numFmtId="0" fontId="44" fillId="0" borderId="46"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51" xfId="0" applyFont="1" applyBorder="1" applyAlignment="1">
      <alignment horizontal="center" vertical="center" wrapText="1"/>
    </xf>
    <xf numFmtId="0" fontId="44" fillId="0" borderId="50" xfId="0" applyFont="1" applyBorder="1" applyAlignment="1">
      <alignment horizontal="center" vertical="center" wrapText="1"/>
    </xf>
    <xf numFmtId="1" fontId="44" fillId="0" borderId="25" xfId="10" applyNumberFormat="1" applyFont="1" applyBorder="1" applyAlignment="1">
      <alignment horizontal="center" wrapText="1"/>
    </xf>
    <xf numFmtId="1" fontId="41" fillId="0" borderId="13" xfId="10" applyNumberFormat="1" applyFont="1" applyBorder="1" applyAlignment="1" applyProtection="1">
      <alignment horizontal="right" vertical="center"/>
      <protection locked="0"/>
    </xf>
    <xf numFmtId="1" fontId="43" fillId="0" borderId="13" xfId="0" applyNumberFormat="1" applyFont="1" applyBorder="1" applyAlignment="1">
      <alignment horizontal="center" vertical="center"/>
    </xf>
    <xf numFmtId="0" fontId="43" fillId="0" borderId="13" xfId="0" applyFont="1" applyBorder="1" applyAlignment="1">
      <alignment horizontal="center" vertical="center"/>
    </xf>
    <xf numFmtId="1" fontId="44" fillId="0" borderId="14" xfId="10" applyNumberFormat="1" applyFont="1" applyBorder="1" applyAlignment="1" applyProtection="1">
      <alignment horizontal="right" vertical="center" wrapText="1"/>
      <protection locked="0"/>
    </xf>
    <xf numFmtId="0" fontId="61" fillId="0" borderId="0" xfId="0" applyFont="1"/>
    <xf numFmtId="0" fontId="57" fillId="0" borderId="0" xfId="0" applyFont="1"/>
    <xf numFmtId="0" fontId="3" fillId="12" borderId="33" xfId="13" applyFont="1" applyFill="1" applyBorder="1" applyAlignment="1">
      <alignment horizontal="center" vertical="center" wrapText="1"/>
    </xf>
    <xf numFmtId="0" fontId="16" fillId="5" borderId="6" xfId="13" applyFont="1" applyFill="1" applyBorder="1" applyAlignment="1">
      <alignment horizontal="center" vertical="center" wrapText="1"/>
    </xf>
    <xf numFmtId="0" fontId="16" fillId="5" borderId="10" xfId="13" applyFont="1" applyFill="1" applyBorder="1" applyAlignment="1">
      <alignment horizontal="center" vertical="center" wrapText="1"/>
    </xf>
    <xf numFmtId="0" fontId="16" fillId="5" borderId="7" xfId="13" applyFont="1" applyFill="1" applyBorder="1" applyAlignment="1">
      <alignment horizontal="center" vertical="center" wrapText="1"/>
    </xf>
    <xf numFmtId="0" fontId="16" fillId="5" borderId="63" xfId="13" applyFont="1" applyFill="1" applyBorder="1" applyAlignment="1">
      <alignment horizontal="center" vertical="center" wrapText="1"/>
    </xf>
    <xf numFmtId="0" fontId="16" fillId="5" borderId="64" xfId="13" applyFont="1" applyFill="1" applyBorder="1" applyAlignment="1">
      <alignment horizontal="center" vertical="center" wrapText="1"/>
    </xf>
    <xf numFmtId="0" fontId="16" fillId="5" borderId="65" xfId="13" applyFont="1" applyFill="1" applyBorder="1" applyAlignment="1">
      <alignment horizontal="center" vertical="center" wrapText="1"/>
    </xf>
    <xf numFmtId="1" fontId="85" fillId="0" borderId="34" xfId="13" applyNumberFormat="1" applyFont="1" applyBorder="1" applyAlignment="1">
      <alignment horizontal="center" vertical="center"/>
    </xf>
    <xf numFmtId="1" fontId="85" fillId="0" borderId="13" xfId="13" applyNumberFormat="1" applyFont="1" applyBorder="1" applyAlignment="1">
      <alignment horizontal="center" vertical="center"/>
    </xf>
    <xf numFmtId="1" fontId="85" fillId="0" borderId="26" xfId="13" applyNumberFormat="1" applyFont="1" applyBorder="1" applyAlignment="1">
      <alignment horizontal="center" vertical="center"/>
    </xf>
    <xf numFmtId="1" fontId="19" fillId="0" borderId="11" xfId="13" applyNumberFormat="1" applyFont="1" applyBorder="1" applyAlignment="1">
      <alignment horizontal="center" vertical="center"/>
    </xf>
    <xf numFmtId="1" fontId="19" fillId="0" borderId="17" xfId="13" applyNumberFormat="1" applyFont="1" applyBorder="1" applyAlignment="1">
      <alignment horizontal="center" vertical="center"/>
    </xf>
    <xf numFmtId="1" fontId="85" fillId="0" borderId="17" xfId="13" applyNumberFormat="1" applyFont="1" applyBorder="1" applyAlignment="1">
      <alignment horizontal="center" vertical="center"/>
    </xf>
    <xf numFmtId="1" fontId="85" fillId="0" borderId="19" xfId="13" applyNumberFormat="1" applyFont="1" applyBorder="1" applyAlignment="1">
      <alignment horizontal="center" vertical="center"/>
    </xf>
    <xf numFmtId="1" fontId="85" fillId="0" borderId="23" xfId="13" applyNumberFormat="1" applyFont="1" applyBorder="1" applyAlignment="1">
      <alignment horizontal="center" vertical="center"/>
    </xf>
    <xf numFmtId="1" fontId="85" fillId="0" borderId="78" xfId="13" applyNumberFormat="1" applyFont="1" applyBorder="1" applyAlignment="1">
      <alignment horizontal="center" vertical="center"/>
    </xf>
    <xf numFmtId="0" fontId="16" fillId="0" borderId="59" xfId="13" applyFont="1" applyBorder="1" applyAlignment="1">
      <alignment horizontal="center" vertical="center" wrapText="1"/>
    </xf>
    <xf numFmtId="1" fontId="85" fillId="0" borderId="33" xfId="13" applyNumberFormat="1" applyFont="1" applyBorder="1" applyAlignment="1">
      <alignment horizontal="center" vertical="center"/>
    </xf>
    <xf numFmtId="1" fontId="85" fillId="0" borderId="40" xfId="13" applyNumberFormat="1" applyFont="1" applyBorder="1" applyAlignment="1">
      <alignment horizontal="center" vertical="center"/>
    </xf>
    <xf numFmtId="0" fontId="0" fillId="0" borderId="13" xfId="0" applyBorder="1" applyAlignment="1">
      <alignment horizontal="center" vertical="center"/>
    </xf>
    <xf numFmtId="0" fontId="73" fillId="0" borderId="13" xfId="0" applyFont="1" applyBorder="1" applyAlignment="1">
      <alignment horizontal="center" vertical="center" wrapText="1"/>
    </xf>
    <xf numFmtId="0" fontId="0" fillId="0" borderId="0" xfId="0" applyBorder="1" applyAlignment="1">
      <alignment horizontal="center" vertical="center"/>
    </xf>
    <xf numFmtId="0" fontId="80" fillId="0" borderId="79" xfId="16" applyFont="1" applyBorder="1" applyAlignment="1">
      <alignment wrapText="1"/>
    </xf>
    <xf numFmtId="0" fontId="80" fillId="0" borderId="13" xfId="16" applyFont="1" applyBorder="1" applyAlignment="1">
      <alignment vertical="center" wrapText="1"/>
    </xf>
    <xf numFmtId="0" fontId="80" fillId="0" borderId="80" xfId="16" applyFont="1" applyBorder="1" applyAlignment="1">
      <alignment vertical="center" wrapText="1"/>
    </xf>
    <xf numFmtId="0" fontId="42" fillId="0" borderId="13" xfId="16" applyFont="1" applyBorder="1" applyAlignment="1">
      <alignment vertical="center" wrapText="1"/>
    </xf>
    <xf numFmtId="1" fontId="23" fillId="2" borderId="34" xfId="15" applyNumberFormat="1" applyFont="1" applyFill="1" applyBorder="1" applyAlignment="1">
      <alignment horizontal="center" vertical="center" wrapText="1" readingOrder="1"/>
    </xf>
    <xf numFmtId="0" fontId="57" fillId="0" borderId="20"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22" xfId="0" applyFont="1" applyBorder="1" applyAlignment="1" applyProtection="1">
      <alignment horizontal="center" vertical="center" wrapText="1"/>
      <protection locked="0"/>
    </xf>
    <xf numFmtId="0" fontId="48" fillId="0" borderId="7" xfId="13" applyFont="1" applyBorder="1" applyAlignment="1">
      <alignment horizontal="center" vertical="center"/>
    </xf>
    <xf numFmtId="0" fontId="57" fillId="0" borderId="20" xfId="0" applyFont="1" applyBorder="1" applyAlignment="1" applyProtection="1">
      <alignment horizontal="center" vertical="center" wrapText="1"/>
      <protection locked="0"/>
    </xf>
    <xf numFmtId="0" fontId="79" fillId="0" borderId="19" xfId="0" applyFont="1" applyBorder="1" applyAlignment="1" applyProtection="1">
      <alignment horizontal="center" vertical="center" wrapText="1"/>
      <protection locked="0"/>
    </xf>
    <xf numFmtId="0" fontId="79" fillId="0" borderId="11" xfId="0" applyFont="1" applyBorder="1" applyAlignment="1" applyProtection="1">
      <alignment horizontal="center" vertical="center" wrapText="1"/>
      <protection locked="0"/>
    </xf>
    <xf numFmtId="0" fontId="63" fillId="0" borderId="14" xfId="0" applyFont="1" applyBorder="1" applyAlignment="1">
      <alignment horizontal="center" vertical="center" wrapText="1"/>
    </xf>
    <xf numFmtId="0" fontId="63" fillId="0" borderId="15" xfId="0" applyFont="1" applyBorder="1" applyAlignment="1">
      <alignment horizontal="center" vertical="center" wrapText="1"/>
    </xf>
    <xf numFmtId="0" fontId="63" fillId="0" borderId="16" xfId="0" applyFont="1" applyBorder="1" applyAlignment="1" applyProtection="1">
      <alignment horizontal="center" vertical="center" wrapText="1"/>
      <protection locked="0"/>
    </xf>
    <xf numFmtId="0" fontId="63" fillId="0" borderId="14" xfId="0" applyFont="1" applyBorder="1" applyAlignment="1" applyProtection="1">
      <alignment horizontal="center" vertical="center" wrapText="1"/>
      <protection locked="0"/>
    </xf>
    <xf numFmtId="1" fontId="49" fillId="0" borderId="13" xfId="0" applyNumberFormat="1" applyFont="1" applyBorder="1" applyAlignment="1">
      <alignment horizontal="center" vertical="center" wrapText="1"/>
    </xf>
    <xf numFmtId="0" fontId="49" fillId="0" borderId="13" xfId="0" applyFont="1" applyBorder="1" applyAlignment="1" applyProtection="1">
      <alignment horizontal="center" vertical="center" wrapText="1"/>
      <protection locked="0"/>
    </xf>
    <xf numFmtId="0" fontId="49" fillId="0" borderId="17" xfId="0" applyFont="1" applyBorder="1" applyAlignment="1" applyProtection="1">
      <alignment horizontal="center" vertical="center" wrapText="1"/>
      <protection locked="0"/>
    </xf>
    <xf numFmtId="0" fontId="49" fillId="0" borderId="16" xfId="0" applyFont="1" applyBorder="1" applyAlignment="1" applyProtection="1">
      <alignment horizontal="center" vertical="center" wrapText="1"/>
      <protection locked="0"/>
    </xf>
    <xf numFmtId="1" fontId="49" fillId="0" borderId="13" xfId="0" applyNumberFormat="1" applyFont="1" applyBorder="1" applyAlignment="1">
      <alignment vertical="center" wrapText="1"/>
    </xf>
    <xf numFmtId="0" fontId="63" fillId="0" borderId="20" xfId="0" applyFont="1" applyBorder="1" applyAlignment="1" applyProtection="1">
      <alignment horizontal="center" vertical="center" wrapText="1"/>
      <protection locked="0"/>
    </xf>
    <xf numFmtId="0" fontId="63" fillId="0" borderId="22" xfId="0" applyFont="1" applyBorder="1" applyAlignment="1" applyProtection="1">
      <alignment horizontal="center" vertical="center" wrapText="1"/>
      <protection locked="0"/>
    </xf>
    <xf numFmtId="0" fontId="49" fillId="0" borderId="19" xfId="0" applyFont="1" applyBorder="1" applyAlignment="1" applyProtection="1">
      <alignment horizontal="center" vertical="center" wrapText="1"/>
      <protection locked="0"/>
    </xf>
    <xf numFmtId="1" fontId="17" fillId="0" borderId="16" xfId="0" applyNumberFormat="1" applyFont="1" applyBorder="1" applyAlignment="1">
      <alignment horizontal="center" vertical="center" wrapText="1"/>
    </xf>
    <xf numFmtId="0" fontId="63" fillId="0" borderId="15" xfId="0" applyFont="1" applyBorder="1" applyAlignment="1" applyProtection="1">
      <alignment horizontal="center" vertical="center" wrapText="1"/>
      <protection locked="0"/>
    </xf>
    <xf numFmtId="0" fontId="63" fillId="0" borderId="21" xfId="0" applyFont="1" applyBorder="1" applyAlignment="1" applyProtection="1">
      <alignment horizontal="center" vertical="center" wrapText="1"/>
      <protection locked="0"/>
    </xf>
    <xf numFmtId="0" fontId="10" fillId="2" borderId="0" xfId="10" applyFont="1" applyFill="1" applyAlignment="1">
      <alignment horizontal="right"/>
    </xf>
    <xf numFmtId="0" fontId="9" fillId="0" borderId="39" xfId="10" applyFont="1" applyBorder="1" applyAlignment="1">
      <alignment horizontal="right" vertical="center"/>
    </xf>
    <xf numFmtId="0" fontId="41" fillId="0" borderId="24" xfId="10" applyFont="1" applyBorder="1" applyAlignment="1">
      <alignment horizontal="right"/>
    </xf>
    <xf numFmtId="0" fontId="43" fillId="0" borderId="1" xfId="10" applyFont="1" applyBorder="1" applyAlignment="1">
      <alignment horizontal="right"/>
    </xf>
    <xf numFmtId="0" fontId="3" fillId="0" borderId="0" xfId="10" applyAlignment="1">
      <alignment horizontal="right"/>
    </xf>
    <xf numFmtId="0" fontId="76" fillId="0" borderId="69" xfId="0" applyFont="1" applyBorder="1" applyAlignment="1">
      <alignment horizontal="center" vertical="center"/>
    </xf>
    <xf numFmtId="0" fontId="10" fillId="2" borderId="0" xfId="10" applyFont="1" applyFill="1" applyAlignment="1">
      <alignment horizontal="right" wrapText="1"/>
    </xf>
    <xf numFmtId="0" fontId="9" fillId="0" borderId="39" xfId="10" applyFont="1" applyBorder="1" applyAlignment="1">
      <alignment horizontal="right" vertical="center" wrapText="1"/>
    </xf>
    <xf numFmtId="1" fontId="44" fillId="0" borderId="13" xfId="10" applyNumberFormat="1" applyFont="1" applyBorder="1" applyAlignment="1" applyProtection="1">
      <alignment horizontal="right" vertical="center"/>
      <protection locked="0"/>
    </xf>
    <xf numFmtId="1" fontId="41" fillId="0" borderId="13" xfId="10" applyNumberFormat="1" applyFont="1" applyBorder="1" applyAlignment="1" applyProtection="1">
      <alignment horizontal="right" vertical="center" wrapText="1"/>
      <protection locked="0"/>
    </xf>
    <xf numFmtId="1" fontId="42" fillId="0" borderId="13" xfId="10" applyNumberFormat="1" applyFont="1" applyBorder="1" applyAlignment="1" applyProtection="1">
      <alignment horizontal="right" vertical="center" wrapText="1"/>
      <protection locked="0"/>
    </xf>
    <xf numFmtId="0" fontId="43" fillId="0" borderId="24" xfId="10" applyFont="1" applyBorder="1" applyAlignment="1">
      <alignment horizontal="right" wrapText="1"/>
    </xf>
    <xf numFmtId="0" fontId="43" fillId="0" borderId="1" xfId="10" applyFont="1" applyBorder="1" applyAlignment="1">
      <alignment horizontal="right" wrapText="1"/>
    </xf>
    <xf numFmtId="0" fontId="3" fillId="0" borderId="0" xfId="10" applyAlignment="1">
      <alignment horizontal="right" wrapText="1"/>
    </xf>
    <xf numFmtId="1" fontId="63" fillId="0" borderId="13" xfId="10" applyNumberFormat="1" applyFont="1" applyBorder="1" applyAlignment="1" applyProtection="1">
      <alignment horizontal="center" vertical="center"/>
      <protection locked="0"/>
    </xf>
    <xf numFmtId="1" fontId="63" fillId="0" borderId="67" xfId="10" applyNumberFormat="1" applyFont="1" applyBorder="1" applyAlignment="1" applyProtection="1">
      <alignment horizontal="center" vertical="center"/>
      <protection locked="0"/>
    </xf>
    <xf numFmtId="1" fontId="63" fillId="0" borderId="9" xfId="10" applyNumberFormat="1" applyFont="1" applyBorder="1" applyAlignment="1" applyProtection="1">
      <alignment horizontal="center" vertical="center"/>
      <protection locked="0"/>
    </xf>
    <xf numFmtId="1" fontId="57" fillId="0" borderId="14" xfId="10" applyNumberFormat="1" applyFont="1" applyBorder="1" applyAlignment="1" applyProtection="1">
      <alignment horizontal="right" vertical="center"/>
      <protection locked="0"/>
    </xf>
    <xf numFmtId="1" fontId="57" fillId="0" borderId="16" xfId="10" applyNumberFormat="1" applyFont="1" applyBorder="1" applyAlignment="1" applyProtection="1">
      <alignment horizontal="center" vertical="center"/>
      <protection locked="0"/>
    </xf>
    <xf numFmtId="1" fontId="63" fillId="0" borderId="15" xfId="10" applyNumberFormat="1" applyFont="1" applyBorder="1" applyAlignment="1" applyProtection="1">
      <alignment horizontal="center" vertical="center"/>
      <protection locked="0"/>
    </xf>
    <xf numFmtId="1" fontId="57" fillId="0" borderId="13" xfId="10" applyNumberFormat="1" applyFont="1" applyBorder="1" applyAlignment="1" applyProtection="1">
      <alignment horizontal="center" vertical="center"/>
      <protection locked="0"/>
    </xf>
    <xf numFmtId="1" fontId="89" fillId="0" borderId="13" xfId="0" applyNumberFormat="1" applyFont="1" applyBorder="1" applyAlignment="1">
      <alignment horizontal="center" vertical="center"/>
    </xf>
    <xf numFmtId="0" fontId="89" fillId="0" borderId="13" xfId="0" applyFont="1" applyBorder="1" applyAlignment="1">
      <alignment horizontal="center" vertical="center"/>
    </xf>
    <xf numFmtId="49" fontId="41" fillId="0" borderId="13" xfId="0" applyNumberFormat="1" applyFont="1" applyBorder="1" applyAlignment="1">
      <alignment horizontal="center" vertical="center"/>
    </xf>
    <xf numFmtId="49" fontId="41" fillId="0" borderId="59" xfId="0" applyNumberFormat="1" applyFont="1" applyBorder="1" applyAlignment="1">
      <alignment horizontal="center" vertical="center"/>
    </xf>
    <xf numFmtId="0" fontId="41" fillId="0" borderId="13" xfId="19" applyFont="1" applyBorder="1" applyAlignment="1">
      <alignment horizontal="center" vertical="center"/>
    </xf>
    <xf numFmtId="0" fontId="71" fillId="0" borderId="13" xfId="0" applyFont="1" applyBorder="1" applyAlignment="1">
      <alignment horizontal="center" vertical="center"/>
    </xf>
    <xf numFmtId="49" fontId="41" fillId="0" borderId="13" xfId="19" applyNumberFormat="1" applyFont="1" applyBorder="1" applyAlignment="1">
      <alignment horizontal="center" vertical="center"/>
    </xf>
    <xf numFmtId="49" fontId="41" fillId="0" borderId="59" xfId="19" applyNumberFormat="1" applyFont="1" applyBorder="1" applyAlignment="1">
      <alignment horizontal="center" vertical="center"/>
    </xf>
    <xf numFmtId="0" fontId="60" fillId="0" borderId="13" xfId="0" applyFont="1" applyBorder="1" applyAlignment="1">
      <alignment vertical="center"/>
    </xf>
    <xf numFmtId="0" fontId="60" fillId="4" borderId="59" xfId="3" applyFont="1" applyBorder="1" applyAlignment="1"/>
    <xf numFmtId="0" fontId="60" fillId="4" borderId="13" xfId="3" applyFont="1" applyBorder="1" applyAlignment="1">
      <alignment vertical="center"/>
    </xf>
    <xf numFmtId="0" fontId="90" fillId="0" borderId="13" xfId="0" applyFont="1" applyBorder="1" applyAlignment="1">
      <alignment horizontal="center" vertical="center" wrapText="1"/>
    </xf>
    <xf numFmtId="0" fontId="90" fillId="0" borderId="59" xfId="0" applyFont="1" applyBorder="1" applyAlignment="1">
      <alignment horizontal="center" vertical="center" wrapText="1"/>
    </xf>
    <xf numFmtId="0" fontId="80" fillId="4" borderId="13" xfId="3" applyFont="1" applyBorder="1" applyAlignment="1">
      <alignment vertical="center"/>
    </xf>
    <xf numFmtId="0" fontId="80" fillId="0" borderId="13" xfId="0" applyFont="1" applyBorder="1" applyAlignment="1">
      <alignment vertical="center"/>
    </xf>
    <xf numFmtId="0" fontId="74" fillId="4" borderId="59" xfId="3" applyFont="1" applyBorder="1" applyAlignment="1"/>
    <xf numFmtId="0" fontId="80" fillId="0" borderId="14" xfId="0" applyFont="1" applyBorder="1" applyAlignment="1">
      <alignment vertical="center"/>
    </xf>
    <xf numFmtId="49" fontId="80" fillId="0" borderId="13" xfId="0" applyNumberFormat="1" applyFont="1" applyBorder="1" applyAlignment="1">
      <alignment horizontal="center" vertical="center"/>
    </xf>
    <xf numFmtId="165" fontId="80" fillId="0" borderId="59" xfId="0" applyNumberFormat="1" applyFont="1" applyBorder="1" applyAlignment="1">
      <alignment horizontal="center" vertical="center"/>
    </xf>
    <xf numFmtId="0" fontId="43" fillId="11" borderId="69" xfId="0" applyFont="1" applyFill="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77" xfId="0" applyFont="1" applyBorder="1" applyAlignment="1">
      <alignment horizontal="center" vertical="center"/>
    </xf>
    <xf numFmtId="0" fontId="23" fillId="0" borderId="43" xfId="0" applyFont="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19" fillId="0" borderId="15" xfId="0" applyFont="1" applyBorder="1" applyAlignment="1">
      <alignment horizontal="center"/>
    </xf>
    <xf numFmtId="0" fontId="19" fillId="0" borderId="58" xfId="0" applyFont="1" applyBorder="1" applyAlignment="1">
      <alignment horizontal="center"/>
    </xf>
    <xf numFmtId="0" fontId="19" fillId="0" borderId="50" xfId="0" applyFont="1" applyBorder="1" applyAlignment="1">
      <alignment horizontal="center"/>
    </xf>
    <xf numFmtId="0" fontId="19" fillId="0" borderId="57" xfId="0" applyFont="1" applyBorder="1" applyAlignment="1">
      <alignment horizontal="center"/>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19" fillId="8" borderId="15" xfId="0" applyFont="1" applyFill="1" applyBorder="1" applyAlignment="1" applyProtection="1">
      <alignment horizontal="center"/>
      <protection locked="0"/>
    </xf>
    <xf numFmtId="0" fontId="19" fillId="8" borderId="58" xfId="0" applyFont="1" applyFill="1" applyBorder="1" applyAlignment="1" applyProtection="1">
      <alignment horizontal="center"/>
      <protection locked="0"/>
    </xf>
    <xf numFmtId="0" fontId="19" fillId="8" borderId="50" xfId="0" applyFont="1" applyFill="1" applyBorder="1" applyAlignment="1" applyProtection="1">
      <alignment horizontal="center"/>
      <protection locked="0"/>
    </xf>
    <xf numFmtId="0" fontId="19" fillId="8" borderId="57" xfId="0" applyFont="1" applyFill="1" applyBorder="1" applyAlignment="1" applyProtection="1">
      <alignment horizontal="center"/>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77" xfId="0" applyFont="1" applyBorder="1" applyAlignment="1">
      <alignment horizontal="center" vertical="center"/>
    </xf>
    <xf numFmtId="0" fontId="5" fillId="0" borderId="1" xfId="12" applyFont="1" applyBorder="1" applyAlignment="1">
      <alignment horizontal="center"/>
    </xf>
    <xf numFmtId="0" fontId="5" fillId="0" borderId="2" xfId="12" applyFont="1" applyBorder="1" applyAlignment="1">
      <alignment horizontal="center"/>
    </xf>
    <xf numFmtId="0" fontId="5" fillId="0" borderId="77" xfId="12" applyFont="1" applyBorder="1" applyAlignment="1">
      <alignment horizontal="center"/>
    </xf>
    <xf numFmtId="0" fontId="25" fillId="5" borderId="13" xfId="0" applyFont="1" applyFill="1" applyBorder="1" applyAlignment="1">
      <alignment horizontal="center" vertical="center"/>
    </xf>
    <xf numFmtId="0" fontId="14" fillId="5" borderId="13" xfId="10" applyFont="1" applyFill="1" applyBorder="1" applyAlignment="1">
      <alignment horizontal="center"/>
    </xf>
    <xf numFmtId="0" fontId="3" fillId="0" borderId="13" xfId="10" applyBorder="1" applyAlignment="1">
      <alignment horizontal="center" vertical="center"/>
    </xf>
    <xf numFmtId="0" fontId="3" fillId="0" borderId="59" xfId="10" applyBorder="1" applyAlignment="1">
      <alignment horizontal="center" vertical="center"/>
    </xf>
    <xf numFmtId="0" fontId="3" fillId="0" borderId="33" xfId="10" applyBorder="1" applyAlignment="1">
      <alignment horizontal="center" vertical="center"/>
    </xf>
    <xf numFmtId="0" fontId="3" fillId="0" borderId="34" xfId="10" applyBorder="1" applyAlignment="1">
      <alignment horizontal="center" vertical="center"/>
    </xf>
    <xf numFmtId="0" fontId="9" fillId="0" borderId="38" xfId="10" applyFont="1" applyBorder="1" applyAlignment="1">
      <alignment horizontal="center" vertical="center" wrapText="1"/>
    </xf>
    <xf numFmtId="0" fontId="9" fillId="0" borderId="36" xfId="10" applyFont="1" applyBorder="1" applyAlignment="1">
      <alignment horizontal="center" vertical="center" wrapText="1"/>
    </xf>
    <xf numFmtId="0" fontId="9" fillId="0" borderId="61" xfId="10" applyFont="1" applyBorder="1" applyAlignment="1">
      <alignment horizontal="center" vertical="center" wrapText="1"/>
    </xf>
    <xf numFmtId="0" fontId="9" fillId="0" borderId="25" xfId="10" applyFont="1" applyBorder="1" applyAlignment="1">
      <alignment horizontal="center" vertical="center" wrapText="1"/>
    </xf>
    <xf numFmtId="0" fontId="9" fillId="0" borderId="30" xfId="10" applyFont="1" applyBorder="1" applyAlignment="1">
      <alignment horizontal="center" vertical="center" wrapText="1"/>
    </xf>
    <xf numFmtId="0" fontId="9" fillId="0" borderId="62" xfId="10" applyFont="1" applyBorder="1" applyAlignment="1">
      <alignment horizontal="center" vertical="center" wrapText="1"/>
    </xf>
    <xf numFmtId="0" fontId="9" fillId="0" borderId="10" xfId="10" applyFont="1" applyBorder="1" applyAlignment="1">
      <alignment horizontal="right" vertical="center"/>
    </xf>
    <xf numFmtId="0" fontId="9" fillId="0" borderId="22" xfId="10" applyFont="1" applyBorder="1" applyAlignment="1">
      <alignment horizontal="right" vertical="center"/>
    </xf>
    <xf numFmtId="0" fontId="9" fillId="0" borderId="7" xfId="10" applyFont="1" applyBorder="1" applyAlignment="1">
      <alignment horizontal="center" vertical="center" wrapText="1"/>
    </xf>
    <xf numFmtId="0" fontId="9" fillId="0" borderId="19" xfId="10" applyFont="1" applyBorder="1" applyAlignment="1">
      <alignment horizontal="center" vertical="center" wrapText="1"/>
    </xf>
    <xf numFmtId="0" fontId="9" fillId="0" borderId="8" xfId="10" applyFont="1" applyBorder="1" applyAlignment="1">
      <alignment horizontal="center" vertical="center" wrapText="1"/>
    </xf>
    <xf numFmtId="0" fontId="9" fillId="0" borderId="9" xfId="10" applyFont="1" applyBorder="1" applyAlignment="1">
      <alignment horizontal="center" vertical="center" wrapText="1"/>
    </xf>
    <xf numFmtId="0" fontId="9" fillId="0" borderId="10" xfId="10" applyFont="1" applyBorder="1" applyAlignment="1">
      <alignment horizontal="center" vertical="center" wrapText="1"/>
    </xf>
    <xf numFmtId="0" fontId="9" fillId="0" borderId="31" xfId="10" applyFont="1" applyBorder="1" applyAlignment="1">
      <alignment horizontal="center" vertical="center" wrapText="1"/>
    </xf>
    <xf numFmtId="0" fontId="9" fillId="0" borderId="26" xfId="10" applyFont="1" applyBorder="1" applyAlignment="1">
      <alignment horizontal="center" vertical="center" wrapText="1"/>
    </xf>
    <xf numFmtId="1" fontId="44" fillId="0" borderId="20" xfId="10" applyNumberFormat="1" applyFont="1" applyBorder="1" applyAlignment="1" applyProtection="1">
      <alignment horizontal="center" vertical="center"/>
      <protection locked="0"/>
    </xf>
    <xf numFmtId="1" fontId="44" fillId="0" borderId="21" xfId="10" applyNumberFormat="1" applyFont="1" applyBorder="1" applyAlignment="1" applyProtection="1">
      <alignment horizontal="center" vertical="center"/>
      <protection locked="0"/>
    </xf>
    <xf numFmtId="0" fontId="44" fillId="0" borderId="1" xfId="10" applyFont="1" applyBorder="1" applyAlignment="1">
      <alignment horizontal="left" wrapText="1"/>
    </xf>
    <xf numFmtId="0" fontId="44" fillId="0" borderId="2" xfId="10" applyFont="1" applyBorder="1" applyAlignment="1">
      <alignment horizontal="left" wrapText="1"/>
    </xf>
    <xf numFmtId="0" fontId="41" fillId="0" borderId="9" xfId="10" applyFont="1" applyBorder="1" applyAlignment="1">
      <alignment horizontal="center" wrapText="1"/>
    </xf>
    <xf numFmtId="0" fontId="44" fillId="0" borderId="25" xfId="10" applyFont="1" applyBorder="1" applyAlignment="1">
      <alignment horizontal="right" wrapText="1"/>
    </xf>
    <xf numFmtId="0" fontId="44" fillId="0" borderId="2" xfId="10" applyFont="1" applyBorder="1" applyAlignment="1">
      <alignment horizontal="right" wrapText="1"/>
    </xf>
    <xf numFmtId="1" fontId="44" fillId="0" borderId="2" xfId="10" applyNumberFormat="1" applyFont="1" applyBorder="1" applyAlignment="1">
      <alignment horizontal="center" wrapText="1"/>
    </xf>
    <xf numFmtId="0" fontId="44" fillId="0" borderId="2" xfId="10" applyFont="1" applyBorder="1" applyAlignment="1">
      <alignment horizontal="center" wrapText="1"/>
    </xf>
    <xf numFmtId="0" fontId="44" fillId="0" borderId="25" xfId="10" applyFont="1" applyBorder="1" applyAlignment="1">
      <alignment horizontal="center" wrapText="1"/>
    </xf>
    <xf numFmtId="0" fontId="43" fillId="0" borderId="9" xfId="10" applyFont="1" applyBorder="1" applyAlignment="1">
      <alignment horizontal="center" wrapText="1"/>
    </xf>
    <xf numFmtId="1" fontId="44" fillId="0" borderId="25" xfId="10" applyNumberFormat="1" applyFont="1" applyBorder="1" applyAlignment="1">
      <alignment horizontal="center" wrapText="1"/>
    </xf>
    <xf numFmtId="0" fontId="9" fillId="0" borderId="10" xfId="10" applyFont="1" applyBorder="1" applyAlignment="1">
      <alignment horizontal="right" vertical="center" wrapText="1"/>
    </xf>
    <xf numFmtId="0" fontId="9" fillId="0" borderId="22" xfId="10" applyFont="1" applyBorder="1" applyAlignment="1">
      <alignment horizontal="right" vertical="center" wrapText="1"/>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12" fillId="0" borderId="28" xfId="0" applyFont="1" applyBorder="1" applyAlignment="1">
      <alignment horizontal="center"/>
    </xf>
    <xf numFmtId="0" fontId="12" fillId="0" borderId="36" xfId="0" applyFont="1" applyBorder="1" applyAlignment="1">
      <alignment horizontal="center"/>
    </xf>
    <xf numFmtId="0" fontId="26" fillId="0" borderId="43" xfId="0" applyFont="1" applyBorder="1" applyAlignment="1">
      <alignment horizontal="center"/>
    </xf>
    <xf numFmtId="0" fontId="26" fillId="0" borderId="0" xfId="0" applyFont="1" applyAlignment="1">
      <alignment horizontal="center"/>
    </xf>
    <xf numFmtId="0" fontId="28" fillId="3" borderId="13" xfId="0" applyFont="1" applyFill="1" applyBorder="1" applyAlignment="1">
      <alignment horizontal="center"/>
    </xf>
    <xf numFmtId="0" fontId="68" fillId="0" borderId="12" xfId="0" applyFont="1" applyBorder="1" applyAlignment="1">
      <alignment horizontal="center" vertical="center"/>
    </xf>
    <xf numFmtId="0" fontId="28" fillId="3" borderId="41" xfId="0" applyFont="1" applyFill="1" applyBorder="1" applyAlignment="1">
      <alignment horizontal="center" vertical="center"/>
    </xf>
    <xf numFmtId="0" fontId="28" fillId="3" borderId="15" xfId="0" applyFont="1" applyFill="1" applyBorder="1" applyAlignment="1">
      <alignment horizontal="center" vertical="center"/>
    </xf>
    <xf numFmtId="0" fontId="28" fillId="0" borderId="15" xfId="0" applyFont="1" applyBorder="1" applyAlignment="1">
      <alignment horizontal="center" vertical="center"/>
    </xf>
    <xf numFmtId="0" fontId="30" fillId="0" borderId="13" xfId="0" applyFont="1" applyBorder="1" applyAlignment="1">
      <alignment horizontal="center" vertical="center"/>
    </xf>
    <xf numFmtId="0" fontId="30" fillId="0" borderId="13" xfId="0" applyFont="1" applyBorder="1" applyAlignment="1">
      <alignment horizontal="left" vertical="center"/>
    </xf>
    <xf numFmtId="0" fontId="23" fillId="5" borderId="42" xfId="0" applyFont="1" applyFill="1" applyBorder="1" applyAlignment="1">
      <alignment horizontal="center" vertical="center"/>
    </xf>
    <xf numFmtId="0" fontId="23" fillId="5" borderId="22" xfId="0" applyFont="1" applyFill="1" applyBorder="1" applyAlignment="1">
      <alignment horizontal="center" vertical="center"/>
    </xf>
    <xf numFmtId="0" fontId="49" fillId="0" borderId="12" xfId="0" applyFont="1" applyBorder="1" applyAlignment="1">
      <alignment horizontal="center" vertical="center"/>
    </xf>
    <xf numFmtId="0" fontId="28" fillId="0" borderId="12" xfId="0" applyFont="1" applyBorder="1" applyAlignment="1">
      <alignment horizontal="center" vertical="center"/>
    </xf>
    <xf numFmtId="0" fontId="23" fillId="3" borderId="41" xfId="0" applyFont="1" applyFill="1" applyBorder="1" applyAlignment="1">
      <alignment horizontal="center" vertical="center"/>
    </xf>
    <xf numFmtId="0" fontId="23" fillId="3" borderId="15" xfId="0" applyFont="1" applyFill="1" applyBorder="1" applyAlignment="1">
      <alignment horizontal="center" vertical="center"/>
    </xf>
    <xf numFmtId="0" fontId="26" fillId="0" borderId="54" xfId="0" applyFont="1" applyBorder="1" applyAlignment="1">
      <alignment horizontal="center"/>
    </xf>
    <xf numFmtId="0" fontId="26" fillId="0" borderId="50" xfId="0" applyFont="1" applyBorder="1" applyAlignment="1">
      <alignment horizontal="center"/>
    </xf>
    <xf numFmtId="0" fontId="30" fillId="0" borderId="14" xfId="0" applyFont="1" applyBorder="1" applyAlignment="1">
      <alignment horizontal="center" vertical="center"/>
    </xf>
    <xf numFmtId="0" fontId="30" fillId="0" borderId="16" xfId="0" applyFont="1" applyBorder="1" applyAlignment="1">
      <alignment horizontal="center" vertical="center"/>
    </xf>
    <xf numFmtId="0" fontId="16" fillId="0" borderId="29" xfId="13" applyFont="1" applyBorder="1" applyAlignment="1">
      <alignment horizontal="center" vertical="center"/>
    </xf>
    <xf numFmtId="0" fontId="16" fillId="0" borderId="66" xfId="13" applyFont="1" applyBorder="1" applyAlignment="1">
      <alignment horizontal="center" vertical="center"/>
    </xf>
    <xf numFmtId="0" fontId="16" fillId="0" borderId="52" xfId="13" applyFont="1" applyBorder="1" applyAlignment="1">
      <alignment horizontal="center" vertical="center"/>
    </xf>
    <xf numFmtId="0" fontId="5" fillId="0" borderId="0" xfId="13" applyFont="1" applyAlignment="1">
      <alignment horizontal="center"/>
    </xf>
    <xf numFmtId="0" fontId="14" fillId="0" borderId="0" xfId="13" applyFont="1" applyAlignment="1">
      <alignment horizontal="center"/>
    </xf>
    <xf numFmtId="0" fontId="16" fillId="0" borderId="6" xfId="13" applyFont="1" applyBorder="1" applyAlignment="1">
      <alignment horizontal="center" vertical="center"/>
    </xf>
    <xf numFmtId="0" fontId="16" fillId="0" borderId="45" xfId="13" applyFont="1" applyBorder="1" applyAlignment="1">
      <alignment horizontal="center" vertical="center"/>
    </xf>
    <xf numFmtId="0" fontId="16" fillId="0" borderId="12" xfId="13" applyFont="1" applyBorder="1" applyAlignment="1">
      <alignment horizontal="center" vertical="center"/>
    </xf>
    <xf numFmtId="0" fontId="16" fillId="0" borderId="56" xfId="13" applyFont="1" applyBorder="1" applyAlignment="1">
      <alignment horizontal="center" vertical="center"/>
    </xf>
    <xf numFmtId="0" fontId="16" fillId="0" borderId="18" xfId="13" applyFont="1" applyBorder="1" applyAlignment="1">
      <alignment horizontal="center" vertical="center"/>
    </xf>
    <xf numFmtId="0" fontId="3" fillId="0" borderId="0" xfId="13" applyAlignment="1">
      <alignment horizontal="left"/>
    </xf>
    <xf numFmtId="0" fontId="5" fillId="12" borderId="13" xfId="10" applyFont="1" applyFill="1" applyBorder="1" applyAlignment="1">
      <alignment horizontal="center" vertical="center"/>
    </xf>
    <xf numFmtId="0" fontId="14" fillId="12" borderId="13" xfId="10" applyFont="1" applyFill="1" applyBorder="1" applyAlignment="1">
      <alignment horizontal="center"/>
    </xf>
    <xf numFmtId="0" fontId="32" fillId="12" borderId="13" xfId="0" applyFont="1" applyFill="1" applyBorder="1" applyAlignment="1">
      <alignment horizontal="center" vertical="center"/>
    </xf>
    <xf numFmtId="0" fontId="33" fillId="12" borderId="13" xfId="0" applyFont="1" applyFill="1" applyBorder="1" applyAlignment="1">
      <alignment horizontal="center" vertical="center"/>
    </xf>
    <xf numFmtId="0" fontId="34" fillId="0" borderId="13" xfId="0" applyFont="1" applyBorder="1" applyAlignment="1">
      <alignment horizontal="center" vertical="center" wrapText="1"/>
    </xf>
    <xf numFmtId="0" fontId="25" fillId="12" borderId="13" xfId="5" applyFont="1" applyFill="1" applyBorder="1" applyAlignment="1">
      <alignment horizontal="center" vertical="center"/>
    </xf>
    <xf numFmtId="0" fontId="14" fillId="12" borderId="13" xfId="0" applyFont="1" applyFill="1" applyBorder="1" applyAlignment="1">
      <alignment horizontal="center" vertical="center"/>
    </xf>
    <xf numFmtId="0" fontId="9" fillId="2" borderId="29"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32"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5" fillId="12" borderId="13" xfId="14" applyFont="1" applyFill="1" applyBorder="1" applyAlignment="1">
      <alignment horizontal="center" vertical="center"/>
    </xf>
    <xf numFmtId="0" fontId="5" fillId="12" borderId="13" xfId="14" applyFont="1" applyFill="1" applyBorder="1" applyAlignment="1">
      <alignment horizontal="center"/>
    </xf>
    <xf numFmtId="0" fontId="9" fillId="0" borderId="56" xfId="14" applyFont="1" applyBorder="1" applyAlignment="1">
      <alignment horizontal="center" vertical="center" wrapText="1"/>
    </xf>
    <xf numFmtId="0" fontId="9" fillId="0" borderId="45" xfId="14" applyFont="1" applyBorder="1" applyAlignment="1">
      <alignment horizontal="center" vertical="center" wrapText="1"/>
    </xf>
    <xf numFmtId="0" fontId="9" fillId="0" borderId="14" xfId="14" applyFont="1" applyBorder="1" applyAlignment="1">
      <alignment horizontal="center" vertical="center" wrapText="1"/>
    </xf>
    <xf numFmtId="0" fontId="10" fillId="0" borderId="16" xfId="14" applyFont="1" applyBorder="1"/>
    <xf numFmtId="0" fontId="10" fillId="0" borderId="16" xfId="14" applyFont="1" applyBorder="1" applyAlignment="1">
      <alignment horizontal="center" vertical="center" wrapText="1"/>
    </xf>
    <xf numFmtId="0" fontId="10" fillId="0" borderId="16" xfId="14" applyFont="1" applyBorder="1" applyAlignment="1">
      <alignment horizontal="center" vertical="center"/>
    </xf>
    <xf numFmtId="0" fontId="9" fillId="0" borderId="58" xfId="14" applyFont="1" applyBorder="1" applyAlignment="1">
      <alignment horizontal="center" vertical="center" wrapText="1"/>
    </xf>
    <xf numFmtId="0" fontId="10" fillId="4" borderId="42" xfId="15" applyFont="1" applyBorder="1" applyAlignment="1">
      <alignment horizontal="center"/>
    </xf>
    <xf numFmtId="0" fontId="10" fillId="4" borderId="21" xfId="15" applyFont="1" applyBorder="1" applyAlignment="1">
      <alignment horizontal="center"/>
    </xf>
    <xf numFmtId="0" fontId="10" fillId="4" borderId="55" xfId="15" applyFont="1" applyBorder="1" applyAlignment="1">
      <alignment horizontal="center"/>
    </xf>
    <xf numFmtId="0" fontId="25" fillId="12" borderId="6" xfId="5" applyFont="1" applyFill="1" applyBorder="1" applyAlignment="1">
      <alignment horizontal="center" vertical="center"/>
    </xf>
    <xf numFmtId="0" fontId="25" fillId="12" borderId="7" xfId="5" applyFont="1" applyFill="1" applyBorder="1" applyAlignment="1">
      <alignment horizontal="center" vertical="center"/>
    </xf>
    <xf numFmtId="0" fontId="25" fillId="12" borderId="11" xfId="5" applyFont="1" applyFill="1" applyBorder="1" applyAlignment="1">
      <alignment horizontal="center" vertical="center"/>
    </xf>
    <xf numFmtId="0" fontId="25" fillId="13" borderId="12" xfId="15" applyFont="1" applyFill="1" applyBorder="1" applyAlignment="1">
      <alignment horizontal="center" vertical="center"/>
    </xf>
    <xf numFmtId="0" fontId="25" fillId="13" borderId="13" xfId="15" applyFont="1" applyFill="1" applyBorder="1" applyAlignment="1">
      <alignment horizontal="center" vertical="center"/>
    </xf>
    <xf numFmtId="0" fontId="25" fillId="13" borderId="17" xfId="15" applyFont="1" applyFill="1" applyBorder="1" applyAlignment="1">
      <alignment horizontal="center" vertical="center"/>
    </xf>
    <xf numFmtId="0" fontId="11" fillId="4" borderId="12" xfId="15" applyFont="1" applyBorder="1" applyAlignment="1">
      <alignment horizontal="center"/>
    </xf>
    <xf numFmtId="0" fontId="11" fillId="4" borderId="13" xfId="15" applyFont="1" applyBorder="1" applyAlignment="1">
      <alignment horizontal="center"/>
    </xf>
    <xf numFmtId="0" fontId="11" fillId="4" borderId="17" xfId="15" applyFont="1" applyBorder="1" applyAlignment="1">
      <alignment horizontal="center"/>
    </xf>
    <xf numFmtId="0" fontId="9" fillId="0" borderId="41" xfId="6" applyFont="1" applyBorder="1" applyAlignment="1">
      <alignment horizontal="left"/>
    </xf>
    <xf numFmtId="0" fontId="9" fillId="0" borderId="15" xfId="6" applyFont="1" applyBorder="1" applyAlignment="1">
      <alignment horizontal="left"/>
    </xf>
    <xf numFmtId="0" fontId="9" fillId="0" borderId="16" xfId="6" applyFont="1" applyBorder="1" applyAlignment="1">
      <alignment horizontal="left"/>
    </xf>
    <xf numFmtId="0" fontId="9" fillId="0" borderId="14" xfId="6" applyFont="1" applyBorder="1" applyAlignment="1">
      <alignment horizontal="center"/>
    </xf>
    <xf numFmtId="0" fontId="9" fillId="0" borderId="58" xfId="6" applyFont="1" applyBorder="1" applyAlignment="1">
      <alignment horizontal="center"/>
    </xf>
    <xf numFmtId="0" fontId="5" fillId="12" borderId="13" xfId="0" applyFont="1" applyFill="1" applyBorder="1" applyAlignment="1">
      <alignment horizontal="center"/>
    </xf>
    <xf numFmtId="0" fontId="25" fillId="12" borderId="13" xfId="0" applyFont="1" applyFill="1" applyBorder="1" applyAlignment="1">
      <alignment horizontal="center"/>
    </xf>
    <xf numFmtId="0" fontId="17" fillId="0" borderId="43" xfId="0" applyFont="1" applyBorder="1" applyAlignment="1">
      <alignment horizontal="left"/>
    </xf>
    <xf numFmtId="0" fontId="17" fillId="0" borderId="0" xfId="0" applyFont="1" applyAlignment="1">
      <alignment horizontal="left"/>
    </xf>
    <xf numFmtId="0" fontId="17" fillId="0" borderId="44" xfId="0" applyFont="1" applyBorder="1" applyAlignment="1">
      <alignment horizontal="left"/>
    </xf>
    <xf numFmtId="0" fontId="23" fillId="2" borderId="13" xfId="15" applyFont="1" applyFill="1" applyBorder="1" applyAlignment="1">
      <alignment horizontal="center" vertical="center" wrapText="1" readingOrder="1"/>
    </xf>
    <xf numFmtId="0" fontId="23" fillId="2" borderId="17" xfId="15" applyFont="1" applyFill="1" applyBorder="1" applyAlignment="1">
      <alignment horizontal="center" vertical="center" wrapText="1" readingOrder="1"/>
    </xf>
    <xf numFmtId="0" fontId="84" fillId="13" borderId="12" xfId="15" applyFont="1" applyFill="1" applyBorder="1" applyAlignment="1">
      <alignment horizontal="center" vertical="center"/>
    </xf>
    <xf numFmtId="0" fontId="84" fillId="13" borderId="13" xfId="15" applyFont="1" applyFill="1" applyBorder="1" applyAlignment="1">
      <alignment horizontal="center" vertical="center"/>
    </xf>
    <xf numFmtId="0" fontId="84" fillId="13" borderId="17" xfId="15" applyFont="1" applyFill="1" applyBorder="1" applyAlignment="1">
      <alignment horizontal="center" vertical="center"/>
    </xf>
    <xf numFmtId="0" fontId="23" fillId="2" borderId="7" xfId="15" applyFont="1" applyFill="1" applyBorder="1" applyAlignment="1">
      <alignment horizontal="center" vertical="center" wrapText="1" readingOrder="1"/>
    </xf>
    <xf numFmtId="0" fontId="23" fillId="2" borderId="11" xfId="15" applyFont="1" applyFill="1" applyBorder="1" applyAlignment="1">
      <alignment horizontal="center" vertical="center" wrapText="1" readingOrder="1"/>
    </xf>
    <xf numFmtId="0" fontId="20" fillId="0" borderId="25" xfId="0" applyFont="1" applyBorder="1" applyAlignment="1">
      <alignment horizontal="center"/>
    </xf>
    <xf numFmtId="0" fontId="20" fillId="0" borderId="27" xfId="0" applyFont="1" applyBorder="1" applyAlignment="1">
      <alignment horizontal="center"/>
    </xf>
    <xf numFmtId="0" fontId="20" fillId="0" borderId="43" xfId="0" applyFont="1" applyBorder="1" applyAlignment="1">
      <alignment horizontal="left"/>
    </xf>
    <xf numFmtId="0" fontId="20" fillId="0" borderId="0" xfId="0" applyFont="1" applyBorder="1" applyAlignment="1">
      <alignment horizontal="left"/>
    </xf>
    <xf numFmtId="0" fontId="20" fillId="0" borderId="44" xfId="0" applyFont="1" applyBorder="1" applyAlignment="1">
      <alignment horizontal="left"/>
    </xf>
    <xf numFmtId="0" fontId="25" fillId="0" borderId="6" xfId="0" applyFont="1" applyBorder="1" applyAlignment="1">
      <alignment horizontal="center"/>
    </xf>
    <xf numFmtId="0" fontId="25" fillId="0" borderId="7" xfId="0" applyFont="1" applyBorder="1" applyAlignment="1">
      <alignment horizontal="center"/>
    </xf>
    <xf numFmtId="0" fontId="25" fillId="0" borderId="11" xfId="0" applyFont="1" applyBorder="1" applyAlignment="1">
      <alignment horizontal="center"/>
    </xf>
    <xf numFmtId="0" fontId="28" fillId="0" borderId="13" xfId="0" applyFont="1" applyBorder="1" applyAlignment="1">
      <alignment horizontal="center" vertical="center"/>
    </xf>
    <xf numFmtId="0" fontId="28" fillId="0" borderId="17" xfId="0" applyFont="1" applyBorder="1" applyAlignment="1">
      <alignment horizontal="center" vertical="center"/>
    </xf>
    <xf numFmtId="0" fontId="19" fillId="0" borderId="43" xfId="0" applyFont="1" applyBorder="1" applyAlignment="1">
      <alignment horizontal="left"/>
    </xf>
    <xf numFmtId="0" fontId="19" fillId="0" borderId="0" xfId="0" applyFont="1" applyBorder="1" applyAlignment="1">
      <alignment horizontal="left"/>
    </xf>
    <xf numFmtId="0" fontId="19" fillId="0" borderId="44" xfId="0" applyFont="1" applyBorder="1" applyAlignment="1">
      <alignment horizontal="left"/>
    </xf>
    <xf numFmtId="0" fontId="55" fillId="0" borderId="43" xfId="0" applyFont="1" applyBorder="1" applyAlignment="1">
      <alignment horizontal="center" vertical="center"/>
    </xf>
    <xf numFmtId="0" fontId="55" fillId="0" borderId="0" xfId="0" applyFont="1" applyAlignment="1">
      <alignment horizontal="center" vertical="center"/>
    </xf>
    <xf numFmtId="0" fontId="53" fillId="0" borderId="25" xfId="0" applyFont="1" applyBorder="1" applyAlignment="1">
      <alignment horizontal="center"/>
    </xf>
    <xf numFmtId="0" fontId="78" fillId="0" borderId="25" xfId="0" applyFont="1" applyBorder="1" applyAlignment="1">
      <alignment horizontal="center" vertical="center"/>
    </xf>
    <xf numFmtId="0" fontId="53" fillId="0" borderId="25" xfId="0" applyFont="1" applyBorder="1" applyAlignment="1">
      <alignment horizontal="center" vertical="center"/>
    </xf>
    <xf numFmtId="0" fontId="53" fillId="0" borderId="27" xfId="0" applyFont="1" applyBorder="1" applyAlignment="1">
      <alignment horizontal="center" vertical="center"/>
    </xf>
    <xf numFmtId="0" fontId="55" fillId="0" borderId="28" xfId="0" applyFont="1" applyBorder="1" applyAlignment="1">
      <alignment horizontal="center" vertical="center"/>
    </xf>
    <xf numFmtId="0" fontId="55" fillId="0" borderId="36" xfId="0" applyFont="1" applyBorder="1" applyAlignment="1">
      <alignment horizontal="center" vertical="center"/>
    </xf>
    <xf numFmtId="0" fontId="54" fillId="0" borderId="25" xfId="0" applyFont="1" applyBorder="1" applyAlignment="1">
      <alignment horizontal="center"/>
    </xf>
    <xf numFmtId="0" fontId="55" fillId="0" borderId="43" xfId="0" applyFont="1" applyBorder="1" applyAlignment="1">
      <alignment horizontal="left" indent="1"/>
    </xf>
    <xf numFmtId="0" fontId="55" fillId="0" borderId="0" xfId="0" applyFont="1" applyAlignment="1">
      <alignment horizontal="left" indent="1"/>
    </xf>
    <xf numFmtId="0" fontId="78" fillId="0" borderId="25" xfId="0" applyFont="1" applyBorder="1" applyAlignment="1">
      <alignment horizontal="left" vertical="center"/>
    </xf>
    <xf numFmtId="0" fontId="23" fillId="0" borderId="43" xfId="0" applyFont="1" applyBorder="1" applyAlignment="1">
      <alignment horizontal="center"/>
    </xf>
    <xf numFmtId="0" fontId="23" fillId="0" borderId="0" xfId="0" applyFont="1" applyBorder="1" applyAlignment="1">
      <alignment horizontal="center"/>
    </xf>
    <xf numFmtId="0" fontId="9" fillId="0" borderId="22" xfId="10" applyFont="1" applyBorder="1" applyAlignment="1">
      <alignment horizontal="center" vertical="center" wrapText="1"/>
    </xf>
    <xf numFmtId="1" fontId="43" fillId="0" borderId="67" xfId="10" applyNumberFormat="1" applyFont="1" applyBorder="1" applyAlignment="1">
      <alignment horizontal="center" vertical="center"/>
    </xf>
    <xf numFmtId="1" fontId="43" fillId="0" borderId="0" xfId="10" applyNumberFormat="1" applyFont="1" applyAlignment="1">
      <alignment horizontal="center" vertical="center"/>
    </xf>
    <xf numFmtId="1" fontId="43" fillId="0" borderId="14" xfId="10" applyNumberFormat="1" applyFont="1" applyBorder="1" applyAlignment="1">
      <alignment horizontal="center" vertical="center"/>
    </xf>
    <xf numFmtId="1" fontId="43" fillId="0" borderId="15" xfId="10" applyNumberFormat="1" applyFont="1" applyBorder="1" applyAlignment="1">
      <alignment horizontal="center" vertical="center"/>
    </xf>
    <xf numFmtId="1" fontId="43" fillId="0" borderId="20" xfId="10" applyNumberFormat="1" applyFont="1" applyBorder="1" applyAlignment="1">
      <alignment horizontal="center" vertical="center"/>
    </xf>
    <xf numFmtId="1" fontId="43" fillId="0" borderId="21" xfId="10" applyNumberFormat="1" applyFont="1" applyBorder="1" applyAlignment="1">
      <alignment horizontal="center" vertical="center"/>
    </xf>
    <xf numFmtId="0" fontId="6" fillId="0" borderId="0" xfId="10" applyFont="1" applyAlignment="1">
      <alignment horizontal="center"/>
    </xf>
    <xf numFmtId="0" fontId="14" fillId="0" borderId="0" xfId="10" applyFont="1" applyAlignment="1">
      <alignment horizontal="center"/>
    </xf>
    <xf numFmtId="0" fontId="44" fillId="0" borderId="28" xfId="10" applyFont="1" applyBorder="1" applyAlignment="1">
      <alignment horizontal="left" wrapText="1"/>
    </xf>
    <xf numFmtId="0" fontId="44" fillId="0" borderId="36" xfId="10" applyFont="1" applyBorder="1" applyAlignment="1">
      <alignment horizontal="left" wrapText="1"/>
    </xf>
    <xf numFmtId="1" fontId="44" fillId="0" borderId="36" xfId="10" applyNumberFormat="1" applyFont="1" applyBorder="1" applyAlignment="1">
      <alignment horizontal="center" wrapText="1"/>
    </xf>
    <xf numFmtId="0" fontId="44" fillId="0" borderId="36" xfId="10" applyFont="1" applyBorder="1" applyAlignment="1">
      <alignment horizontal="center" wrapText="1"/>
    </xf>
    <xf numFmtId="0" fontId="5" fillId="0" borderId="7"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0"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8" xfId="0" applyFont="1" applyBorder="1" applyAlignment="1">
      <alignment horizontal="center" vertical="center" wrapText="1"/>
    </xf>
    <xf numFmtId="1" fontId="52" fillId="0" borderId="38" xfId="0" applyNumberFormat="1" applyFont="1" applyBorder="1" applyAlignment="1">
      <alignment horizontal="center" vertical="center" wrapText="1"/>
    </xf>
    <xf numFmtId="0" fontId="52" fillId="0" borderId="36" xfId="0" applyFont="1" applyBorder="1" applyAlignment="1">
      <alignment horizontal="center" vertical="center" wrapText="1"/>
    </xf>
    <xf numFmtId="0" fontId="52" fillId="0" borderId="30" xfId="0" applyFont="1" applyBorder="1" applyAlignment="1">
      <alignment horizontal="center" vertical="center" wrapText="1"/>
    </xf>
    <xf numFmtId="0" fontId="52" fillId="0" borderId="67" xfId="0" applyFont="1" applyBorder="1" applyAlignment="1">
      <alignment horizontal="center" vertical="center" wrapText="1"/>
    </xf>
    <xf numFmtId="0" fontId="52" fillId="0" borderId="0" xfId="0" applyFont="1" applyAlignment="1">
      <alignment horizontal="center" vertical="center" wrapText="1"/>
    </xf>
    <xf numFmtId="0" fontId="52" fillId="0" borderId="39" xfId="0" applyFont="1" applyBorder="1" applyAlignment="1">
      <alignment horizontal="center" vertical="center" wrapText="1"/>
    </xf>
    <xf numFmtId="1" fontId="52" fillId="0" borderId="8" xfId="0" applyNumberFormat="1" applyFont="1" applyBorder="1" applyAlignment="1">
      <alignment horizontal="center" vertical="center" wrapText="1"/>
    </xf>
    <xf numFmtId="0" fontId="52" fillId="0" borderId="9" xfId="0" applyFont="1" applyBorder="1" applyAlignment="1">
      <alignment horizontal="center" vertical="center" wrapText="1"/>
    </xf>
    <xf numFmtId="0" fontId="52" fillId="0" borderId="10" xfId="0" applyFont="1" applyBorder="1" applyAlignment="1">
      <alignment horizontal="center" vertical="center" wrapText="1"/>
    </xf>
    <xf numFmtId="1" fontId="52" fillId="0" borderId="14" xfId="0" applyNumberFormat="1" applyFont="1" applyBorder="1" applyAlignment="1">
      <alignment horizontal="center" vertical="center" wrapText="1"/>
    </xf>
    <xf numFmtId="0" fontId="52" fillId="0" borderId="15" xfId="0" applyFont="1" applyBorder="1" applyAlignment="1">
      <alignment horizontal="center" vertical="center" wrapText="1"/>
    </xf>
    <xf numFmtId="0" fontId="52" fillId="0" borderId="16" xfId="0" applyFont="1" applyBorder="1" applyAlignment="1">
      <alignment horizontal="center" vertical="center" wrapText="1"/>
    </xf>
    <xf numFmtId="0" fontId="4" fillId="0" borderId="29" xfId="0" applyFont="1" applyBorder="1" applyAlignment="1">
      <alignment horizontal="center" vertical="top" wrapText="1"/>
    </xf>
    <xf numFmtId="0" fontId="4" fillId="0" borderId="31" xfId="0" applyFont="1" applyBorder="1" applyAlignment="1">
      <alignment horizontal="center" vertical="top"/>
    </xf>
    <xf numFmtId="0" fontId="4" fillId="0" borderId="32" xfId="0" applyFont="1" applyBorder="1" applyAlignment="1">
      <alignment horizontal="center" vertical="top"/>
    </xf>
    <xf numFmtId="0" fontId="51" fillId="0" borderId="43" xfId="0" applyFont="1" applyBorder="1" applyAlignment="1">
      <alignment horizontal="center" vertical="center" wrapText="1"/>
    </xf>
    <xf numFmtId="0" fontId="51" fillId="0" borderId="0" xfId="0" applyFont="1" applyAlignment="1">
      <alignment horizontal="center" vertical="center" wrapText="1"/>
    </xf>
    <xf numFmtId="0" fontId="51" fillId="0" borderId="44" xfId="0" applyFont="1" applyBorder="1" applyAlignment="1">
      <alignment horizontal="center" vertical="center" wrapText="1"/>
    </xf>
    <xf numFmtId="0" fontId="5" fillId="0" borderId="6" xfId="0" applyFont="1" applyBorder="1" applyAlignment="1">
      <alignment horizontal="center" vertical="center" textRotation="90" wrapText="1"/>
    </xf>
    <xf numFmtId="0" fontId="5" fillId="0" borderId="56" xfId="0" applyFont="1" applyBorder="1" applyAlignment="1">
      <alignment horizontal="center" vertical="center" textRotation="90" wrapText="1"/>
    </xf>
    <xf numFmtId="0" fontId="48" fillId="0" borderId="9" xfId="0" applyFont="1" applyBorder="1" applyAlignment="1" applyProtection="1">
      <alignment horizontal="center" vertical="center" wrapText="1"/>
      <protection locked="0"/>
    </xf>
    <xf numFmtId="0" fontId="44" fillId="0" borderId="15" xfId="0" applyFont="1" applyBorder="1" applyAlignment="1" applyProtection="1">
      <alignment horizontal="center" vertical="center" wrapText="1"/>
      <protection locked="0"/>
    </xf>
    <xf numFmtId="0" fontId="57" fillId="0" borderId="21" xfId="0" applyFont="1" applyBorder="1" applyAlignment="1" applyProtection="1">
      <alignment horizontal="center" vertical="center" wrapText="1"/>
      <protection locked="0"/>
    </xf>
    <xf numFmtId="1" fontId="56" fillId="0" borderId="48" xfId="0" applyNumberFormat="1" applyFont="1" applyBorder="1" applyAlignment="1">
      <alignment horizontal="center" vertical="center" wrapText="1"/>
    </xf>
    <xf numFmtId="0" fontId="56" fillId="0" borderId="46" xfId="0" applyFont="1" applyBorder="1" applyAlignment="1">
      <alignment horizontal="center" vertical="center" wrapText="1"/>
    </xf>
    <xf numFmtId="0" fontId="56" fillId="0" borderId="49" xfId="0" applyFont="1" applyBorder="1" applyAlignment="1">
      <alignment horizontal="center" vertical="center" wrapText="1"/>
    </xf>
    <xf numFmtId="0" fontId="48" fillId="0" borderId="45" xfId="0" applyFont="1" applyBorder="1" applyAlignment="1">
      <alignment horizontal="center" vertical="center" wrapText="1"/>
    </xf>
    <xf numFmtId="0" fontId="48" fillId="0" borderId="56" xfId="0" applyFont="1" applyBorder="1" applyAlignment="1">
      <alignment horizontal="center" vertical="center" wrapText="1"/>
    </xf>
    <xf numFmtId="1" fontId="52" fillId="0" borderId="51" xfId="0" applyNumberFormat="1" applyFont="1" applyBorder="1" applyAlignment="1">
      <alignment horizontal="center" vertical="center" wrapText="1"/>
    </xf>
    <xf numFmtId="0" fontId="52" fillId="0" borderId="50" xfId="0" applyFont="1" applyBorder="1" applyAlignment="1">
      <alignment horizontal="center" vertical="center" wrapText="1"/>
    </xf>
    <xf numFmtId="0" fontId="52" fillId="0" borderId="68" xfId="0" applyFont="1" applyBorder="1" applyAlignment="1">
      <alignment horizontal="center" vertical="center" wrapText="1"/>
    </xf>
    <xf numFmtId="1" fontId="56" fillId="0" borderId="20" xfId="0" applyNumberFormat="1" applyFont="1" applyBorder="1" applyAlignment="1">
      <alignment horizontal="center" vertical="center" wrapText="1"/>
    </xf>
    <xf numFmtId="0" fontId="56" fillId="0" borderId="21" xfId="0" applyFont="1" applyBorder="1" applyAlignment="1">
      <alignment horizontal="center" vertical="center" wrapText="1"/>
    </xf>
    <xf numFmtId="0" fontId="56" fillId="0" borderId="22" xfId="0" applyFont="1" applyBorder="1" applyAlignment="1">
      <alignment horizontal="center" vertical="center" wrapText="1"/>
    </xf>
    <xf numFmtId="1" fontId="52" fillId="0" borderId="67" xfId="0" applyNumberFormat="1" applyFont="1" applyBorder="1" applyAlignment="1">
      <alignment horizontal="center" vertical="center" wrapText="1"/>
    </xf>
    <xf numFmtId="0" fontId="52" fillId="0" borderId="61" xfId="0" applyFont="1" applyBorder="1" applyAlignment="1">
      <alignment horizontal="center" vertical="center" wrapText="1"/>
    </xf>
    <xf numFmtId="0" fontId="52" fillId="0" borderId="25" xfId="0" applyFont="1" applyBorder="1" applyAlignment="1">
      <alignment horizontal="center" vertical="center" wrapText="1"/>
    </xf>
    <xf numFmtId="0" fontId="52" fillId="0" borderId="62" xfId="0" applyFont="1" applyBorder="1" applyAlignment="1">
      <alignment horizontal="center" vertical="center" wrapText="1"/>
    </xf>
    <xf numFmtId="0" fontId="44" fillId="0" borderId="50" xfId="0" applyFont="1" applyBorder="1" applyAlignment="1" applyProtection="1">
      <alignment horizontal="center" vertical="center" wrapText="1"/>
      <protection locked="0"/>
    </xf>
    <xf numFmtId="1" fontId="52" fillId="0" borderId="20" xfId="0" applyNumberFormat="1"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44" fillId="0" borderId="21" xfId="0" applyFont="1" applyBorder="1" applyAlignment="1" applyProtection="1">
      <alignment horizontal="center" vertical="center" wrapText="1"/>
      <protection locked="0"/>
    </xf>
    <xf numFmtId="1" fontId="52" fillId="0" borderId="48" xfId="0" applyNumberFormat="1" applyFont="1" applyBorder="1" applyAlignment="1">
      <alignment horizontal="center" vertical="center" wrapText="1"/>
    </xf>
    <xf numFmtId="0" fontId="52" fillId="0" borderId="46" xfId="0" applyFont="1" applyBorder="1" applyAlignment="1">
      <alignment horizontal="center" vertical="center" wrapText="1"/>
    </xf>
    <xf numFmtId="0" fontId="52" fillId="0" borderId="49" xfId="0" applyFont="1" applyBorder="1" applyAlignment="1">
      <alignment horizontal="center" vertical="center" wrapText="1"/>
    </xf>
    <xf numFmtId="0" fontId="44" fillId="0" borderId="46" xfId="0" applyFont="1" applyBorder="1" applyAlignment="1" applyProtection="1">
      <alignment horizontal="center" vertical="center" wrapText="1"/>
      <protection locked="0"/>
    </xf>
    <xf numFmtId="0" fontId="44" fillId="0" borderId="9" xfId="0" applyFont="1" applyBorder="1" applyAlignment="1" applyProtection="1">
      <alignment horizontal="center" vertical="center" wrapText="1"/>
      <protection locked="0"/>
    </xf>
    <xf numFmtId="1" fontId="44" fillId="0" borderId="48" xfId="10" applyNumberFormat="1" applyFont="1" applyBorder="1" applyAlignment="1">
      <alignment horizontal="center" vertical="center"/>
    </xf>
    <xf numFmtId="1" fontId="44" fillId="0" borderId="46" xfId="10" applyNumberFormat="1" applyFont="1" applyBorder="1" applyAlignment="1">
      <alignment horizontal="center" vertical="center"/>
    </xf>
    <xf numFmtId="1" fontId="44" fillId="0" borderId="20" xfId="10" applyNumberFormat="1" applyFont="1" applyBorder="1" applyAlignment="1">
      <alignment horizontal="center" vertical="center"/>
    </xf>
    <xf numFmtId="1" fontId="44" fillId="0" borderId="21" xfId="10" applyNumberFormat="1" applyFont="1" applyBorder="1" applyAlignment="1">
      <alignment horizontal="center" vertical="center"/>
    </xf>
    <xf numFmtId="0" fontId="5" fillId="0" borderId="29" xfId="0" applyFont="1" applyBorder="1" applyAlignment="1">
      <alignment horizontal="center" vertical="top" wrapText="1"/>
    </xf>
    <xf numFmtId="0" fontId="5" fillId="0" borderId="31" xfId="0" applyFont="1" applyBorder="1" applyAlignment="1">
      <alignment horizontal="center" vertical="top"/>
    </xf>
    <xf numFmtId="0" fontId="5" fillId="0" borderId="32" xfId="0" applyFont="1" applyBorder="1" applyAlignment="1">
      <alignment horizontal="center" vertical="top"/>
    </xf>
    <xf numFmtId="0" fontId="14" fillId="0" borderId="43" xfId="0" applyFont="1" applyBorder="1" applyAlignment="1">
      <alignment horizontal="center" vertical="center" wrapText="1"/>
    </xf>
    <xf numFmtId="0" fontId="14" fillId="0" borderId="0" xfId="0" applyFont="1" applyAlignment="1">
      <alignment horizontal="center" vertical="center" wrapText="1"/>
    </xf>
    <xf numFmtId="0" fontId="14" fillId="0" borderId="44" xfId="0" applyFont="1" applyBorder="1" applyAlignment="1">
      <alignment horizontal="center" vertical="center" wrapText="1"/>
    </xf>
    <xf numFmtId="0" fontId="9" fillId="0" borderId="12" xfId="0" applyFont="1" applyBorder="1" applyAlignment="1">
      <alignment horizontal="center" vertical="center" textRotation="90"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1" fontId="63" fillId="0" borderId="48" xfId="0" applyNumberFormat="1" applyFont="1" applyBorder="1" applyAlignment="1">
      <alignment horizontal="center" vertical="center" wrapText="1"/>
    </xf>
    <xf numFmtId="0" fontId="63" fillId="0" borderId="46" xfId="0" applyFont="1" applyBorder="1" applyAlignment="1">
      <alignment horizontal="center" vertical="center" wrapText="1"/>
    </xf>
    <xf numFmtId="0" fontId="63" fillId="0" borderId="49" xfId="0" applyFont="1" applyBorder="1" applyAlignment="1">
      <alignment horizontal="center" vertical="center" wrapText="1"/>
    </xf>
    <xf numFmtId="0" fontId="63" fillId="0" borderId="67" xfId="0" applyFont="1" applyBorder="1" applyAlignment="1">
      <alignment horizontal="center" vertical="center" wrapText="1"/>
    </xf>
    <xf numFmtId="0" fontId="63" fillId="0" borderId="0" xfId="0" applyFont="1" applyAlignment="1">
      <alignment horizontal="center" vertical="center" wrapText="1"/>
    </xf>
    <xf numFmtId="0" fontId="63" fillId="0" borderId="39" xfId="0" applyFont="1" applyBorder="1" applyAlignment="1">
      <alignment horizontal="center" vertical="center" wrapText="1"/>
    </xf>
    <xf numFmtId="1" fontId="63" fillId="0" borderId="14" xfId="0" applyNumberFormat="1" applyFont="1" applyBorder="1" applyAlignment="1">
      <alignment horizontal="center" vertical="center" wrapText="1"/>
    </xf>
    <xf numFmtId="0" fontId="63" fillId="0" borderId="15" xfId="0" applyFont="1" applyBorder="1" applyAlignment="1">
      <alignment horizontal="center" vertical="center" wrapText="1"/>
    </xf>
    <xf numFmtId="0" fontId="63" fillId="0" borderId="16" xfId="0" applyFont="1" applyBorder="1" applyAlignment="1">
      <alignment horizontal="center" vertical="center" wrapText="1"/>
    </xf>
    <xf numFmtId="0" fontId="63" fillId="0" borderId="15" xfId="0" applyFont="1" applyBorder="1" applyAlignment="1" applyProtection="1">
      <alignment horizontal="center" vertical="center" wrapText="1"/>
      <protection locked="0"/>
    </xf>
    <xf numFmtId="1" fontId="63" fillId="0" borderId="67" xfId="0" applyNumberFormat="1" applyFont="1" applyBorder="1" applyAlignment="1">
      <alignment horizontal="center" vertical="center" wrapText="1"/>
    </xf>
    <xf numFmtId="0" fontId="63" fillId="0" borderId="51" xfId="0" applyFont="1" applyBorder="1" applyAlignment="1">
      <alignment horizontal="center" vertical="center" wrapText="1"/>
    </xf>
    <xf numFmtId="0" fontId="63" fillId="0" borderId="50" xfId="0" applyFont="1" applyBorder="1" applyAlignment="1">
      <alignment horizontal="center" vertical="center" wrapText="1"/>
    </xf>
    <xf numFmtId="0" fontId="63" fillId="0" borderId="68" xfId="0" applyFont="1" applyBorder="1" applyAlignment="1">
      <alignment horizontal="center" vertical="center" wrapText="1"/>
    </xf>
    <xf numFmtId="0" fontId="63" fillId="0" borderId="50" xfId="0" applyFont="1" applyBorder="1" applyAlignment="1" applyProtection="1">
      <alignment horizontal="center" vertical="center" wrapText="1"/>
      <protection locked="0"/>
    </xf>
    <xf numFmtId="0" fontId="63" fillId="0" borderId="46" xfId="0" applyFont="1" applyBorder="1" applyAlignment="1" applyProtection="1">
      <alignment horizontal="center" vertical="center" wrapText="1"/>
      <protection locked="0"/>
    </xf>
    <xf numFmtId="0" fontId="63" fillId="0" borderId="9" xfId="0" applyFont="1" applyBorder="1" applyAlignment="1" applyProtection="1">
      <alignment horizontal="center" vertical="center" wrapText="1"/>
      <protection locked="0"/>
    </xf>
    <xf numFmtId="0" fontId="63" fillId="0" borderId="21" xfId="0" applyFont="1" applyBorder="1" applyAlignment="1" applyProtection="1">
      <alignment horizontal="center" vertical="center" wrapText="1"/>
      <protection locked="0"/>
    </xf>
    <xf numFmtId="1" fontId="44" fillId="0" borderId="48" xfId="0" applyNumberFormat="1" applyFont="1" applyBorder="1" applyAlignment="1">
      <alignment horizontal="center" vertical="center" wrapText="1"/>
    </xf>
    <xf numFmtId="0" fontId="44" fillId="0" borderId="46" xfId="0" applyFont="1" applyBorder="1" applyAlignment="1">
      <alignment horizontal="center" vertical="center" wrapText="1"/>
    </xf>
    <xf numFmtId="0" fontId="44" fillId="0" borderId="49" xfId="0" applyFont="1" applyBorder="1" applyAlignment="1">
      <alignment horizontal="center" vertical="center" wrapText="1"/>
    </xf>
    <xf numFmtId="0" fontId="44" fillId="0" borderId="67" xfId="0" applyFont="1" applyBorder="1" applyAlignment="1">
      <alignment horizontal="center" vertical="center" wrapText="1"/>
    </xf>
    <xf numFmtId="0" fontId="44" fillId="0" borderId="0" xfId="0" applyFont="1" applyAlignment="1">
      <alignment horizontal="center" vertical="center" wrapText="1"/>
    </xf>
    <xf numFmtId="0" fontId="44" fillId="0" borderId="39" xfId="0" applyFont="1" applyBorder="1" applyAlignment="1">
      <alignment horizontal="center" vertical="center" wrapText="1"/>
    </xf>
    <xf numFmtId="1" fontId="44" fillId="0" borderId="14" xfId="0" applyNumberFormat="1"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1" fontId="44" fillId="0" borderId="67" xfId="0" applyNumberFormat="1" applyFont="1" applyBorder="1" applyAlignment="1">
      <alignment horizontal="center" vertical="center" wrapText="1"/>
    </xf>
    <xf numFmtId="0" fontId="44" fillId="0" borderId="51" xfId="0" applyFont="1" applyBorder="1" applyAlignment="1">
      <alignment horizontal="center" vertical="center" wrapText="1"/>
    </xf>
    <xf numFmtId="0" fontId="44" fillId="0" borderId="50" xfId="0" applyFont="1" applyBorder="1" applyAlignment="1">
      <alignment horizontal="center" vertical="center" wrapText="1"/>
    </xf>
    <xf numFmtId="0" fontId="44" fillId="0" borderId="68" xfId="0" applyFont="1" applyBorder="1" applyAlignment="1">
      <alignment horizontal="center" vertical="center" wrapText="1"/>
    </xf>
    <xf numFmtId="1" fontId="57" fillId="0" borderId="14" xfId="0" applyNumberFormat="1" applyFont="1" applyBorder="1" applyAlignment="1">
      <alignment horizontal="center" vertical="center" wrapText="1"/>
    </xf>
    <xf numFmtId="0" fontId="57" fillId="0" borderId="15" xfId="0" applyFont="1" applyBorder="1" applyAlignment="1">
      <alignment horizontal="center" vertical="center" wrapText="1"/>
    </xf>
    <xf numFmtId="0" fontId="57" fillId="0" borderId="16" xfId="0" applyFont="1" applyBorder="1" applyAlignment="1">
      <alignment horizontal="center" vertical="center" wrapText="1"/>
    </xf>
    <xf numFmtId="1" fontId="57" fillId="0" borderId="67" xfId="0" applyNumberFormat="1" applyFont="1" applyBorder="1" applyAlignment="1">
      <alignment horizontal="center" vertical="center" wrapText="1"/>
    </xf>
    <xf numFmtId="0" fontId="57" fillId="0" borderId="0" xfId="0" applyFont="1" applyAlignment="1">
      <alignment horizontal="center" vertical="center" wrapText="1"/>
    </xf>
    <xf numFmtId="0" fontId="57" fillId="0" borderId="39" xfId="0" applyFont="1" applyBorder="1" applyAlignment="1">
      <alignment horizontal="center" vertical="center" wrapText="1"/>
    </xf>
    <xf numFmtId="0" fontId="57" fillId="0" borderId="51" xfId="0" applyFont="1" applyBorder="1" applyAlignment="1">
      <alignment horizontal="center" vertical="center" wrapText="1"/>
    </xf>
    <xf numFmtId="0" fontId="57" fillId="0" borderId="50" xfId="0" applyFont="1" applyBorder="1" applyAlignment="1">
      <alignment horizontal="center" vertical="center" wrapText="1"/>
    </xf>
    <xf numFmtId="0" fontId="57" fillId="0" borderId="68" xfId="0" applyFont="1" applyBorder="1" applyAlignment="1">
      <alignment horizontal="center" vertical="center" wrapText="1"/>
    </xf>
    <xf numFmtId="0" fontId="81" fillId="0" borderId="74" xfId="0" applyFont="1" applyBorder="1" applyAlignment="1">
      <alignment horizontal="center" vertical="center" readingOrder="2"/>
    </xf>
    <xf numFmtId="0" fontId="81" fillId="0" borderId="75" xfId="0" applyFont="1" applyBorder="1" applyAlignment="1">
      <alignment horizontal="center" vertical="center" readingOrder="2"/>
    </xf>
  </cellXfs>
  <cellStyles count="20">
    <cellStyle name="Comma [0] 2" xfId="2" xr:uid="{00000000-0005-0000-0000-000000000000}"/>
    <cellStyle name="Normal" xfId="0" builtinId="0"/>
    <cellStyle name="Normal 11" xfId="19" xr:uid="{5215C4D8-1476-41C5-AB40-61DC3760AD29}"/>
    <cellStyle name="Normal 16" xfId="16" xr:uid="{13315F8E-67C4-465F-981D-225B2B2AD078}"/>
    <cellStyle name="Normal 2" xfId="13" xr:uid="{00000000-0005-0000-0000-000002000000}"/>
    <cellStyle name="Normal 2 2" xfId="1" xr:uid="{00000000-0005-0000-0000-000003000000}"/>
    <cellStyle name="Normal 2 3" xfId="3" xr:uid="{00000000-0005-0000-0000-000004000000}"/>
    <cellStyle name="Normal 3" xfId="4" xr:uid="{00000000-0005-0000-0000-000005000000}"/>
    <cellStyle name="Normal 3 2" xfId="15" xr:uid="{00000000-0005-0000-0000-000006000000}"/>
    <cellStyle name="Normal 4" xfId="5" xr:uid="{00000000-0005-0000-0000-000007000000}"/>
    <cellStyle name="Normal 5" xfId="6" xr:uid="{00000000-0005-0000-0000-000008000000}"/>
    <cellStyle name="Normal 6" xfId="7" xr:uid="{00000000-0005-0000-0000-000009000000}"/>
    <cellStyle name="Normal 7" xfId="8" xr:uid="{00000000-0005-0000-0000-00000A000000}"/>
    <cellStyle name="Normal 8" xfId="17" xr:uid="{D0754F22-7795-4704-AF51-4E2F7B30E63F}"/>
    <cellStyle name="Normal 9" xfId="18" xr:uid="{255BC0D3-26B8-4CF7-B0AA-7CF01EA25322}"/>
    <cellStyle name="Normal_Msl vac supply schedule, Pak" xfId="11" xr:uid="{00000000-0005-0000-0000-00000B000000}"/>
    <cellStyle name="Normal_UC MEASLES MICRO PLAN new lahore" xfId="10" xr:uid="{00000000-0005-0000-0000-00000C000000}"/>
    <cellStyle name="Normal_UC MEASLES MICRO PLAN new lahore 2" xfId="14" xr:uid="{00000000-0005-0000-0000-00000D000000}"/>
    <cellStyle name="Normal_UC MEASLES MICRO PLAN new lahore 3" xfId="12" xr:uid="{00000000-0005-0000-0000-00000E000000}"/>
    <cellStyle name="Percent 3" xfId="9" xr:uid="{00000000-0005-0000-0000-00000F000000}"/>
  </cellStyles>
  <dxfs count="1">
    <dxf>
      <font>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topLeftCell="A10" workbookViewId="0">
      <selection activeCell="H22" sqref="H22"/>
    </sheetView>
  </sheetViews>
  <sheetFormatPr defaultRowHeight="15" x14ac:dyDescent="0.25"/>
  <cols>
    <col min="8" max="8" width="19.140625" customWidth="1"/>
  </cols>
  <sheetData>
    <row r="1" spans="1:8" ht="29.1" customHeight="1" thickBot="1" x14ac:dyDescent="0.3">
      <c r="A1" s="585" t="s">
        <v>405</v>
      </c>
      <c r="B1" s="586"/>
      <c r="C1" s="586"/>
      <c r="D1" s="586"/>
      <c r="E1" s="586"/>
      <c r="F1" s="586"/>
      <c r="G1" s="586"/>
      <c r="H1" s="587"/>
    </row>
    <row r="2" spans="1:8" ht="29.1" customHeight="1" thickBot="1" x14ac:dyDescent="0.3">
      <c r="A2" s="595" t="s">
        <v>404</v>
      </c>
      <c r="B2" s="596"/>
      <c r="C2" s="596"/>
      <c r="D2" s="596"/>
      <c r="E2" s="596"/>
      <c r="F2" s="596"/>
      <c r="G2" s="596"/>
      <c r="H2" s="597"/>
    </row>
    <row r="3" spans="1:8" ht="29.1" customHeight="1" x14ac:dyDescent="0.25">
      <c r="A3" s="588"/>
      <c r="B3" s="589"/>
      <c r="C3" s="589"/>
      <c r="D3" s="589"/>
      <c r="E3" s="589"/>
      <c r="F3" s="589"/>
      <c r="G3" s="589"/>
      <c r="H3" s="590"/>
    </row>
    <row r="4" spans="1:8" s="30" customFormat="1" ht="60" customHeight="1" x14ac:dyDescent="0.25">
      <c r="A4" s="47" t="s">
        <v>173</v>
      </c>
      <c r="D4" s="39"/>
      <c r="E4" s="593" t="str">
        <f>'1. HR Plan'!D5</f>
        <v>Muhammad Ashraf</v>
      </c>
      <c r="F4" s="593"/>
      <c r="G4" s="593"/>
      <c r="H4" s="594"/>
    </row>
    <row r="5" spans="1:8" s="30" customFormat="1" ht="60" customHeight="1" x14ac:dyDescent="0.25">
      <c r="A5" s="47" t="s">
        <v>48</v>
      </c>
      <c r="C5" s="593" t="str">
        <f>'1. HR Plan'!E5</f>
        <v>M.T</v>
      </c>
      <c r="D5" s="593"/>
      <c r="E5" s="593"/>
      <c r="F5" s="30" t="s">
        <v>47</v>
      </c>
      <c r="G5" s="593" t="str">
        <f>'1. HR Plan'!F5</f>
        <v>0301-7932736</v>
      </c>
      <c r="H5" s="594"/>
    </row>
    <row r="6" spans="1:8" s="30" customFormat="1" ht="60" customHeight="1" x14ac:dyDescent="0.25">
      <c r="A6" s="47" t="s">
        <v>50</v>
      </c>
      <c r="D6" s="234" t="s">
        <v>481</v>
      </c>
      <c r="E6" s="142"/>
      <c r="F6" s="142"/>
      <c r="G6" s="142"/>
      <c r="H6" s="143"/>
    </row>
    <row r="7" spans="1:8" s="30" customFormat="1" ht="60" customHeight="1" x14ac:dyDescent="0.25">
      <c r="A7" s="47" t="s">
        <v>51</v>
      </c>
      <c r="B7" s="234" t="s">
        <v>414</v>
      </c>
      <c r="C7" s="142"/>
      <c r="D7" s="142"/>
      <c r="E7" s="142"/>
      <c r="F7" s="142"/>
      <c r="G7" s="142"/>
      <c r="H7" s="143"/>
    </row>
    <row r="8" spans="1:8" s="30" customFormat="1" ht="60" customHeight="1" x14ac:dyDescent="0.25">
      <c r="A8" s="47" t="s">
        <v>52</v>
      </c>
      <c r="B8" s="591" t="s">
        <v>66</v>
      </c>
      <c r="C8" s="591"/>
      <c r="D8" s="591"/>
      <c r="E8" s="591"/>
      <c r="F8" s="591"/>
      <c r="G8" s="591"/>
      <c r="H8" s="592"/>
    </row>
    <row r="9" spans="1:8" s="30" customFormat="1" ht="60" customHeight="1" x14ac:dyDescent="0.25">
      <c r="A9" s="47" t="s">
        <v>69</v>
      </c>
      <c r="C9" s="235"/>
      <c r="D9" s="236" t="s">
        <v>54</v>
      </c>
      <c r="E9" s="236"/>
      <c r="F9" s="236"/>
      <c r="G9" s="236"/>
      <c r="H9" s="237"/>
    </row>
    <row r="10" spans="1:8" s="30" customFormat="1" ht="60" customHeight="1" x14ac:dyDescent="0.25">
      <c r="A10" s="47" t="s">
        <v>70</v>
      </c>
      <c r="B10" s="138"/>
      <c r="C10" s="138"/>
      <c r="D10" s="138"/>
      <c r="E10" s="598" t="s">
        <v>482</v>
      </c>
      <c r="F10" s="598"/>
      <c r="G10" s="598"/>
      <c r="H10" s="599"/>
    </row>
    <row r="11" spans="1:8" s="30" customFormat="1" ht="60" customHeight="1" x14ac:dyDescent="0.25">
      <c r="A11" s="47" t="s">
        <v>48</v>
      </c>
      <c r="C11" s="600" t="s">
        <v>483</v>
      </c>
      <c r="D11" s="600"/>
      <c r="E11" s="600"/>
      <c r="F11" s="30" t="s">
        <v>47</v>
      </c>
      <c r="G11" s="600" t="s">
        <v>437</v>
      </c>
      <c r="H11" s="601"/>
    </row>
    <row r="12" spans="1:8" s="30" customFormat="1" ht="60" customHeight="1" x14ac:dyDescent="0.25">
      <c r="A12" s="47" t="s">
        <v>49</v>
      </c>
      <c r="F12" s="238" t="s">
        <v>757</v>
      </c>
      <c r="G12" s="140"/>
      <c r="H12" s="141"/>
    </row>
    <row r="13" spans="1:8" x14ac:dyDescent="0.25">
      <c r="A13" s="21"/>
      <c r="H13" s="12"/>
    </row>
    <row r="14" spans="1:8" ht="15.75" thickBot="1" x14ac:dyDescent="0.3">
      <c r="A14" s="1"/>
      <c r="B14" s="2"/>
      <c r="C14" s="2"/>
      <c r="D14" s="2"/>
      <c r="E14" s="2"/>
      <c r="F14" s="2"/>
      <c r="G14" s="2"/>
      <c r="H14" s="3"/>
    </row>
    <row r="16" spans="1:8" ht="39.950000000000003" customHeight="1" x14ac:dyDescent="0.25">
      <c r="A16" s="30"/>
    </row>
    <row r="17" ht="39.950000000000003" customHeight="1" x14ac:dyDescent="0.25"/>
  </sheetData>
  <mergeCells count="10">
    <mergeCell ref="E10:H10"/>
    <mergeCell ref="C11:E11"/>
    <mergeCell ref="G11:H11"/>
    <mergeCell ref="G5:H5"/>
    <mergeCell ref="C5:E5"/>
    <mergeCell ref="A1:H1"/>
    <mergeCell ref="A3:H3"/>
    <mergeCell ref="B8:H8"/>
    <mergeCell ref="E4:H4"/>
    <mergeCell ref="A2:H2"/>
  </mergeCells>
  <pageMargins left="1.2"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32"/>
  <sheetViews>
    <sheetView workbookViewId="0">
      <selection activeCell="E7" sqref="E7"/>
    </sheetView>
  </sheetViews>
  <sheetFormatPr defaultColWidth="9.140625" defaultRowHeight="12.75" x14ac:dyDescent="0.2"/>
  <cols>
    <col min="1" max="1" width="21.5703125" style="5" customWidth="1"/>
    <col min="2" max="2" width="27.85546875" style="5" customWidth="1"/>
    <col min="3" max="3" width="16" style="5" customWidth="1"/>
    <col min="4" max="5" width="14.28515625" style="5" customWidth="1"/>
    <col min="6" max="6" width="26.5703125" style="417" customWidth="1"/>
    <col min="7" max="7" width="21.140625" style="5" customWidth="1"/>
    <col min="8" max="8" width="27.28515625" style="5" customWidth="1"/>
    <col min="9" max="9" width="24.140625" style="5" customWidth="1"/>
    <col min="10" max="16384" width="9.140625" style="5"/>
  </cols>
  <sheetData>
    <row r="1" spans="1:32" ht="20.25" x14ac:dyDescent="0.2">
      <c r="A1" s="677" t="s">
        <v>405</v>
      </c>
      <c r="B1" s="677"/>
      <c r="C1" s="677"/>
      <c r="D1" s="677"/>
      <c r="E1" s="677"/>
      <c r="F1" s="677"/>
      <c r="G1" s="677"/>
      <c r="H1" s="677"/>
      <c r="I1" s="677"/>
      <c r="J1" s="4"/>
      <c r="K1" s="4"/>
      <c r="L1" s="4"/>
      <c r="M1" s="4"/>
      <c r="N1" s="4"/>
    </row>
    <row r="2" spans="1:32" ht="20.25" x14ac:dyDescent="0.3">
      <c r="A2" s="678" t="s">
        <v>19</v>
      </c>
      <c r="B2" s="678"/>
      <c r="C2" s="678"/>
      <c r="D2" s="678"/>
      <c r="E2" s="678"/>
      <c r="F2" s="678"/>
      <c r="G2" s="678"/>
      <c r="H2" s="678"/>
      <c r="I2" s="678"/>
      <c r="J2" s="6"/>
      <c r="K2" s="6"/>
      <c r="L2" s="6"/>
      <c r="M2" s="6"/>
      <c r="N2" s="6"/>
    </row>
    <row r="3" spans="1:32" ht="16.5" thickBot="1" x14ac:dyDescent="0.3">
      <c r="A3" s="78"/>
      <c r="B3" s="79"/>
      <c r="C3" s="79"/>
      <c r="D3" s="79"/>
      <c r="E3" s="79"/>
      <c r="F3" s="413"/>
      <c r="G3" s="79"/>
      <c r="H3" s="79"/>
      <c r="I3" s="80"/>
      <c r="J3" s="7"/>
      <c r="K3" s="7"/>
      <c r="L3" s="7"/>
      <c r="M3" s="7"/>
      <c r="N3" s="7"/>
      <c r="O3" s="7"/>
      <c r="P3" s="7"/>
      <c r="Q3" s="7"/>
      <c r="R3" s="7"/>
      <c r="S3" s="7"/>
      <c r="T3" s="7"/>
      <c r="U3" s="7"/>
      <c r="V3" s="7"/>
      <c r="W3" s="7"/>
      <c r="X3" s="7"/>
      <c r="Y3" s="7"/>
      <c r="Z3" s="7"/>
      <c r="AA3" s="7"/>
      <c r="AB3" s="7"/>
      <c r="AC3" s="7"/>
      <c r="AD3" s="7"/>
      <c r="AE3" s="7"/>
      <c r="AF3" s="7"/>
    </row>
    <row r="4" spans="1:32" ht="99.6" customHeight="1" thickBot="1" x14ac:dyDescent="0.25">
      <c r="A4" s="8" t="s">
        <v>20</v>
      </c>
      <c r="B4" s="9" t="s">
        <v>21</v>
      </c>
      <c r="C4" s="9" t="s">
        <v>22</v>
      </c>
      <c r="D4" s="9" t="s">
        <v>114</v>
      </c>
      <c r="E4" s="9" t="s">
        <v>115</v>
      </c>
      <c r="F4" s="9" t="s">
        <v>23</v>
      </c>
      <c r="G4" s="9" t="s">
        <v>116</v>
      </c>
      <c r="H4" s="9" t="s">
        <v>24</v>
      </c>
      <c r="I4" s="10" t="s">
        <v>25</v>
      </c>
      <c r="J4" s="7"/>
      <c r="K4" s="7"/>
      <c r="L4" s="7"/>
      <c r="M4" s="7"/>
      <c r="N4" s="7"/>
      <c r="O4" s="7"/>
      <c r="P4" s="7"/>
      <c r="Q4" s="7"/>
      <c r="R4" s="7"/>
      <c r="S4" s="7"/>
      <c r="T4" s="7"/>
      <c r="U4" s="7"/>
      <c r="V4" s="7"/>
      <c r="W4" s="7"/>
      <c r="X4" s="7"/>
      <c r="Y4" s="7"/>
      <c r="Z4" s="7"/>
      <c r="AA4" s="7"/>
      <c r="AB4" s="7"/>
      <c r="AC4" s="7"/>
      <c r="AD4" s="7"/>
      <c r="AE4" s="7"/>
      <c r="AF4" s="7"/>
    </row>
    <row r="5" spans="1:32" ht="48" customHeight="1" x14ac:dyDescent="0.2">
      <c r="A5" s="405"/>
      <c r="B5" s="406"/>
      <c r="C5" s="412"/>
      <c r="D5" s="406"/>
      <c r="E5" s="406"/>
      <c r="F5" s="414"/>
      <c r="G5" s="419"/>
      <c r="H5" s="419"/>
      <c r="I5" s="418"/>
      <c r="J5" s="11"/>
      <c r="K5" s="7"/>
      <c r="L5" s="7"/>
      <c r="M5" s="7"/>
      <c r="N5" s="7"/>
      <c r="O5" s="7"/>
      <c r="P5" s="7"/>
      <c r="Q5" s="7"/>
      <c r="R5" s="7"/>
      <c r="S5" s="7"/>
      <c r="T5" s="7"/>
      <c r="U5" s="7"/>
      <c r="V5" s="7"/>
      <c r="W5" s="7"/>
      <c r="X5" s="7"/>
      <c r="Y5" s="7"/>
      <c r="Z5" s="7"/>
      <c r="AA5" s="7"/>
      <c r="AB5" s="7"/>
      <c r="AC5" s="7"/>
      <c r="AD5" s="7"/>
      <c r="AE5" s="7"/>
      <c r="AF5" s="7"/>
    </row>
    <row r="6" spans="1:32" ht="48" customHeight="1" x14ac:dyDescent="0.2">
      <c r="A6" s="407"/>
      <c r="B6" s="408"/>
      <c r="C6" s="412"/>
      <c r="D6" s="408"/>
      <c r="E6" s="408"/>
      <c r="F6" s="404"/>
      <c r="G6" s="419"/>
      <c r="H6" s="419"/>
      <c r="I6" s="418"/>
      <c r="J6" s="7"/>
      <c r="K6" s="7"/>
      <c r="L6" s="7"/>
      <c r="M6" s="7"/>
      <c r="N6" s="7"/>
      <c r="O6" s="7"/>
      <c r="P6" s="7"/>
      <c r="Q6" s="7"/>
      <c r="R6" s="7"/>
      <c r="S6" s="7"/>
      <c r="T6" s="7"/>
      <c r="U6" s="7"/>
      <c r="V6" s="7"/>
      <c r="W6" s="7"/>
      <c r="X6" s="7"/>
      <c r="Y6" s="7"/>
      <c r="Z6" s="7"/>
      <c r="AA6" s="7"/>
      <c r="AB6" s="7"/>
      <c r="AC6" s="7"/>
      <c r="AD6" s="7"/>
      <c r="AE6" s="7"/>
      <c r="AF6" s="7"/>
    </row>
    <row r="7" spans="1:32" ht="48" customHeight="1" x14ac:dyDescent="0.2">
      <c r="A7" s="407"/>
      <c r="B7" s="408"/>
      <c r="C7" s="412"/>
      <c r="D7" s="408"/>
      <c r="E7" s="408"/>
      <c r="F7" s="404"/>
      <c r="G7" s="419"/>
      <c r="H7" s="419"/>
      <c r="I7" s="418"/>
      <c r="J7" s="7"/>
      <c r="K7" s="7"/>
      <c r="L7" s="7"/>
      <c r="M7" s="7"/>
      <c r="N7" s="7"/>
      <c r="O7" s="7"/>
      <c r="P7" s="7"/>
      <c r="Q7" s="7"/>
      <c r="R7" s="7"/>
      <c r="S7" s="7"/>
      <c r="T7" s="7"/>
      <c r="U7" s="7"/>
      <c r="V7" s="7"/>
      <c r="W7" s="7"/>
      <c r="X7" s="7"/>
      <c r="Y7" s="7"/>
      <c r="Z7" s="7"/>
      <c r="AA7" s="7"/>
      <c r="AB7" s="7"/>
      <c r="AC7" s="7"/>
      <c r="AD7" s="7"/>
      <c r="AE7" s="7"/>
      <c r="AF7" s="7"/>
    </row>
    <row r="8" spans="1:32" ht="48" customHeight="1" x14ac:dyDescent="0.2">
      <c r="A8" s="407"/>
      <c r="B8" s="408"/>
      <c r="C8" s="412"/>
      <c r="D8" s="408"/>
      <c r="E8" s="408"/>
      <c r="F8" s="404"/>
      <c r="G8" s="419"/>
      <c r="H8" s="419"/>
      <c r="I8" s="418"/>
      <c r="J8" s="7"/>
      <c r="K8" s="7"/>
      <c r="L8" s="7"/>
      <c r="M8" s="7"/>
      <c r="N8" s="7"/>
      <c r="O8" s="7"/>
      <c r="P8" s="7"/>
      <c r="Q8" s="7"/>
      <c r="R8" s="7"/>
      <c r="S8" s="7"/>
      <c r="T8" s="7"/>
      <c r="U8" s="7"/>
      <c r="V8" s="7"/>
      <c r="W8" s="7"/>
      <c r="X8" s="7"/>
      <c r="Y8" s="7"/>
      <c r="Z8" s="7"/>
      <c r="AA8" s="7"/>
      <c r="AB8" s="7"/>
      <c r="AC8" s="7"/>
      <c r="AD8" s="7"/>
      <c r="AE8" s="7"/>
      <c r="AF8" s="7"/>
    </row>
    <row r="9" spans="1:32" ht="48" customHeight="1" x14ac:dyDescent="0.2">
      <c r="A9" s="407"/>
      <c r="B9" s="408"/>
      <c r="C9" s="412"/>
      <c r="D9" s="408"/>
      <c r="E9" s="408"/>
      <c r="F9" s="404"/>
      <c r="G9" s="419"/>
      <c r="H9" s="419"/>
      <c r="I9" s="418"/>
      <c r="J9" s="7"/>
      <c r="K9" s="7"/>
      <c r="L9" s="7"/>
      <c r="M9" s="7"/>
      <c r="N9" s="7"/>
      <c r="O9" s="7"/>
      <c r="P9" s="7"/>
      <c r="Q9" s="7"/>
      <c r="R9" s="7"/>
      <c r="S9" s="7"/>
      <c r="T9" s="7"/>
      <c r="U9" s="7"/>
      <c r="V9" s="7"/>
      <c r="W9" s="7"/>
      <c r="X9" s="7"/>
      <c r="Y9" s="7"/>
      <c r="Z9" s="7"/>
      <c r="AA9" s="7"/>
      <c r="AB9" s="7"/>
      <c r="AC9" s="7"/>
      <c r="AD9" s="7"/>
      <c r="AE9" s="7"/>
      <c r="AF9" s="7"/>
    </row>
    <row r="10" spans="1:32" ht="48" customHeight="1" x14ac:dyDescent="0.2">
      <c r="A10" s="407"/>
      <c r="B10" s="408"/>
      <c r="C10" s="412"/>
      <c r="D10" s="408"/>
      <c r="E10" s="408"/>
      <c r="F10" s="404"/>
      <c r="G10" s="419"/>
      <c r="H10" s="419"/>
      <c r="I10" s="418"/>
      <c r="J10" s="7"/>
      <c r="K10" s="7"/>
      <c r="L10" s="7"/>
      <c r="M10" s="7"/>
      <c r="N10" s="7"/>
      <c r="O10" s="7"/>
      <c r="P10" s="7"/>
      <c r="Q10" s="7"/>
      <c r="R10" s="7"/>
      <c r="S10" s="7"/>
      <c r="T10" s="7"/>
      <c r="U10" s="7"/>
      <c r="V10" s="7"/>
      <c r="W10" s="7"/>
      <c r="X10" s="7"/>
      <c r="Y10" s="7"/>
      <c r="Z10" s="7"/>
      <c r="AA10" s="7"/>
      <c r="AB10" s="7"/>
      <c r="AC10" s="7"/>
      <c r="AD10" s="7"/>
      <c r="AE10" s="7"/>
      <c r="AF10" s="7"/>
    </row>
    <row r="11" spans="1:32" ht="48" customHeight="1" x14ac:dyDescent="0.2">
      <c r="A11" s="409"/>
      <c r="B11" s="408"/>
      <c r="C11" s="412"/>
      <c r="D11" s="408"/>
      <c r="E11" s="408"/>
      <c r="F11" s="404"/>
      <c r="G11" s="419"/>
      <c r="H11" s="419"/>
      <c r="I11" s="418"/>
      <c r="J11" s="7"/>
      <c r="K11" s="7"/>
      <c r="L11" s="7"/>
      <c r="M11" s="7"/>
      <c r="N11" s="7"/>
      <c r="O11" s="7"/>
      <c r="P11" s="7"/>
      <c r="Q11" s="7"/>
      <c r="R11" s="7"/>
      <c r="S11" s="7"/>
      <c r="T11" s="7"/>
      <c r="U11" s="7"/>
      <c r="V11" s="7"/>
      <c r="W11" s="7"/>
      <c r="X11" s="7"/>
      <c r="Y11" s="7"/>
      <c r="Z11" s="7"/>
      <c r="AA11" s="7"/>
      <c r="AB11" s="7"/>
      <c r="AC11" s="7"/>
      <c r="AD11" s="7"/>
      <c r="AE11" s="7"/>
      <c r="AF11" s="7"/>
    </row>
    <row r="12" spans="1:32" ht="48" customHeight="1" x14ac:dyDescent="0.2">
      <c r="A12" s="410"/>
      <c r="B12" s="411"/>
      <c r="C12" s="411"/>
      <c r="D12" s="411"/>
      <c r="E12" s="411"/>
      <c r="F12" s="404"/>
      <c r="G12" s="228"/>
      <c r="H12" s="228"/>
      <c r="I12" s="229"/>
      <c r="J12" s="7"/>
      <c r="K12" s="7"/>
      <c r="L12" s="7"/>
      <c r="M12" s="7"/>
      <c r="N12" s="7"/>
      <c r="O12" s="7"/>
      <c r="P12" s="7"/>
      <c r="Q12" s="7"/>
      <c r="R12" s="7"/>
      <c r="S12" s="7"/>
      <c r="T12" s="7"/>
      <c r="U12" s="7"/>
      <c r="V12" s="7"/>
      <c r="W12" s="7"/>
      <c r="X12" s="7"/>
      <c r="Y12" s="7"/>
      <c r="Z12" s="7"/>
      <c r="AA12" s="7"/>
      <c r="AB12" s="7"/>
      <c r="AC12" s="7"/>
      <c r="AD12" s="7"/>
      <c r="AE12" s="7"/>
      <c r="AF12" s="7"/>
    </row>
    <row r="13" spans="1:32" ht="48" customHeight="1" x14ac:dyDescent="0.2">
      <c r="A13" s="227"/>
      <c r="B13" s="228"/>
      <c r="C13" s="228"/>
      <c r="D13" s="228"/>
      <c r="E13" s="228"/>
      <c r="F13" s="404"/>
      <c r="G13" s="228"/>
      <c r="H13" s="228"/>
      <c r="I13" s="229"/>
      <c r="J13" s="7"/>
      <c r="K13" s="7"/>
      <c r="L13" s="7"/>
      <c r="M13" s="7"/>
      <c r="N13" s="7"/>
      <c r="O13" s="7"/>
      <c r="P13" s="7"/>
      <c r="Q13" s="7"/>
      <c r="R13" s="7"/>
      <c r="S13" s="7"/>
      <c r="T13" s="7"/>
      <c r="U13" s="7"/>
      <c r="V13" s="7"/>
      <c r="W13" s="7"/>
      <c r="X13" s="7"/>
      <c r="Y13" s="7"/>
      <c r="Z13" s="7"/>
      <c r="AA13" s="7"/>
      <c r="AB13" s="7"/>
      <c r="AC13" s="7"/>
      <c r="AD13" s="7"/>
      <c r="AE13" s="7"/>
      <c r="AF13" s="7"/>
    </row>
    <row r="14" spans="1:32" ht="48" customHeight="1" x14ac:dyDescent="0.2">
      <c r="A14" s="227"/>
      <c r="B14" s="228"/>
      <c r="C14" s="228"/>
      <c r="D14" s="228"/>
      <c r="E14" s="228"/>
      <c r="F14" s="404"/>
      <c r="G14" s="228"/>
      <c r="H14" s="228"/>
      <c r="I14" s="229"/>
      <c r="J14" s="7"/>
      <c r="K14" s="7"/>
      <c r="L14" s="7"/>
      <c r="M14" s="7"/>
      <c r="N14" s="7"/>
      <c r="O14" s="7"/>
      <c r="P14" s="7"/>
      <c r="Q14" s="7"/>
      <c r="R14" s="7"/>
      <c r="S14" s="7"/>
      <c r="T14" s="7"/>
      <c r="U14" s="7"/>
      <c r="V14" s="7"/>
      <c r="W14" s="7"/>
      <c r="X14" s="7"/>
      <c r="Y14" s="7"/>
      <c r="Z14" s="7"/>
      <c r="AA14" s="7"/>
      <c r="AB14" s="7"/>
      <c r="AC14" s="7"/>
      <c r="AD14" s="7"/>
      <c r="AE14" s="7"/>
      <c r="AF14" s="7"/>
    </row>
    <row r="15" spans="1:32" ht="48" customHeight="1" x14ac:dyDescent="0.2">
      <c r="A15" s="227"/>
      <c r="B15" s="228"/>
      <c r="C15" s="228"/>
      <c r="D15" s="228"/>
      <c r="E15" s="228"/>
      <c r="F15" s="404"/>
      <c r="G15" s="228"/>
      <c r="H15" s="228"/>
      <c r="I15" s="229"/>
      <c r="J15" s="7"/>
      <c r="K15" s="7"/>
      <c r="L15" s="7"/>
      <c r="M15" s="7"/>
      <c r="N15" s="7"/>
      <c r="O15" s="7"/>
      <c r="P15" s="7"/>
      <c r="Q15" s="7"/>
      <c r="R15" s="7"/>
      <c r="S15" s="7"/>
      <c r="T15" s="7"/>
      <c r="U15" s="7"/>
      <c r="V15" s="7"/>
      <c r="W15" s="7"/>
      <c r="X15" s="7"/>
      <c r="Y15" s="7"/>
      <c r="Z15" s="7"/>
      <c r="AA15" s="7"/>
      <c r="AB15" s="7"/>
      <c r="AC15" s="7"/>
      <c r="AD15" s="7"/>
      <c r="AE15" s="7"/>
      <c r="AF15" s="7"/>
    </row>
    <row r="16" spans="1:32" ht="48" customHeight="1" x14ac:dyDescent="0.2">
      <c r="A16" s="227"/>
      <c r="B16" s="228"/>
      <c r="C16" s="228"/>
      <c r="D16" s="228"/>
      <c r="E16" s="228"/>
      <c r="F16" s="404"/>
      <c r="G16" s="228"/>
      <c r="H16" s="228"/>
      <c r="I16" s="229"/>
      <c r="J16" s="7"/>
      <c r="K16" s="7"/>
      <c r="L16" s="7"/>
      <c r="M16" s="7"/>
      <c r="N16" s="7"/>
      <c r="O16" s="7"/>
      <c r="P16" s="7"/>
      <c r="Q16" s="7"/>
      <c r="R16" s="7"/>
      <c r="S16" s="7"/>
      <c r="T16" s="7"/>
      <c r="U16" s="7"/>
      <c r="V16" s="7"/>
      <c r="W16" s="7"/>
      <c r="X16" s="7"/>
      <c r="Y16" s="7"/>
      <c r="Z16" s="7"/>
      <c r="AA16" s="7"/>
      <c r="AB16" s="7"/>
      <c r="AC16" s="7"/>
      <c r="AD16" s="7"/>
      <c r="AE16" s="7"/>
      <c r="AF16" s="7"/>
    </row>
    <row r="17" spans="1:32" ht="48" customHeight="1" x14ac:dyDescent="0.2">
      <c r="A17" s="227"/>
      <c r="B17" s="228"/>
      <c r="C17" s="228"/>
      <c r="D17" s="228"/>
      <c r="E17" s="228"/>
      <c r="F17" s="404"/>
      <c r="G17" s="228"/>
      <c r="H17" s="228"/>
      <c r="I17" s="229"/>
      <c r="J17" s="7"/>
      <c r="K17" s="7"/>
      <c r="L17" s="7"/>
      <c r="M17" s="7"/>
      <c r="N17" s="7"/>
      <c r="O17" s="7"/>
      <c r="P17" s="7"/>
      <c r="Q17" s="7"/>
      <c r="R17" s="7"/>
      <c r="S17" s="7"/>
      <c r="T17" s="7"/>
      <c r="U17" s="7"/>
      <c r="V17" s="7"/>
      <c r="W17" s="7"/>
      <c r="X17" s="7"/>
      <c r="Y17" s="7"/>
      <c r="Z17" s="7"/>
      <c r="AA17" s="7"/>
      <c r="AB17" s="7"/>
      <c r="AC17" s="7"/>
      <c r="AD17" s="7"/>
      <c r="AE17" s="7"/>
      <c r="AF17" s="7"/>
    </row>
    <row r="18" spans="1:32" ht="48" customHeight="1" thickBot="1" x14ac:dyDescent="0.25">
      <c r="A18" s="230"/>
      <c r="B18" s="231"/>
      <c r="C18" s="231"/>
      <c r="D18" s="231"/>
      <c r="E18" s="231"/>
      <c r="F18" s="415"/>
      <c r="G18" s="231"/>
      <c r="H18" s="232"/>
      <c r="I18" s="233"/>
      <c r="J18" s="11"/>
      <c r="K18" s="7"/>
      <c r="L18" s="7"/>
      <c r="M18" s="7"/>
      <c r="N18" s="7"/>
      <c r="O18" s="7"/>
      <c r="P18" s="7"/>
      <c r="Q18" s="7"/>
      <c r="R18" s="7"/>
      <c r="S18" s="7"/>
      <c r="T18" s="7"/>
      <c r="U18" s="7"/>
      <c r="V18" s="7"/>
      <c r="W18" s="7"/>
      <c r="X18" s="7"/>
      <c r="Y18" s="7"/>
      <c r="Z18" s="7"/>
      <c r="AA18" s="7"/>
      <c r="AB18" s="7"/>
      <c r="AC18" s="7"/>
      <c r="AD18" s="7"/>
      <c r="AE18" s="7"/>
      <c r="AF18" s="7"/>
    </row>
    <row r="19" spans="1:32" ht="15" x14ac:dyDescent="0.2">
      <c r="A19" s="7"/>
      <c r="B19" s="7"/>
      <c r="C19" s="7"/>
      <c r="D19" s="7"/>
      <c r="E19" s="7"/>
      <c r="F19" s="416"/>
      <c r="G19" s="7"/>
      <c r="H19" s="7"/>
      <c r="I19" s="7"/>
      <c r="J19" s="7"/>
      <c r="K19" s="7"/>
      <c r="L19" s="7"/>
      <c r="M19" s="7"/>
      <c r="N19" s="7"/>
      <c r="O19" s="7"/>
      <c r="P19" s="7"/>
      <c r="Q19" s="7"/>
      <c r="R19" s="7"/>
      <c r="S19" s="7"/>
      <c r="T19" s="7"/>
      <c r="U19" s="7"/>
      <c r="V19" s="7"/>
      <c r="W19" s="7"/>
      <c r="X19" s="7"/>
      <c r="Y19" s="7"/>
      <c r="Z19" s="7"/>
      <c r="AA19" s="7"/>
      <c r="AB19" s="7"/>
      <c r="AC19" s="7"/>
      <c r="AD19" s="7"/>
      <c r="AE19" s="7"/>
      <c r="AF19" s="7"/>
    </row>
    <row r="20" spans="1:32" ht="15" x14ac:dyDescent="0.2">
      <c r="A20" s="7"/>
      <c r="B20" s="7"/>
      <c r="C20" s="7"/>
      <c r="D20" s="7"/>
      <c r="E20" s="7"/>
      <c r="F20" s="416"/>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15" x14ac:dyDescent="0.2">
      <c r="A21" s="7"/>
      <c r="B21" s="7"/>
      <c r="C21" s="7"/>
      <c r="D21" s="7"/>
      <c r="E21" s="7"/>
      <c r="F21" s="416"/>
      <c r="G21" s="7"/>
      <c r="H21" s="7"/>
      <c r="I21" s="7"/>
      <c r="J21" s="7"/>
      <c r="K21" s="7"/>
      <c r="L21" s="7"/>
      <c r="M21" s="7"/>
      <c r="N21" s="7"/>
      <c r="O21" s="7"/>
      <c r="P21" s="7"/>
      <c r="Q21" s="7"/>
      <c r="R21" s="7"/>
      <c r="S21" s="7"/>
      <c r="T21" s="7"/>
      <c r="U21" s="7"/>
      <c r="V21" s="7"/>
      <c r="W21" s="7"/>
      <c r="X21" s="7"/>
      <c r="Y21" s="7"/>
      <c r="Z21" s="7"/>
      <c r="AA21" s="7"/>
      <c r="AB21" s="7"/>
      <c r="AC21" s="7"/>
      <c r="AD21" s="7"/>
      <c r="AE21" s="7"/>
      <c r="AF21" s="7"/>
    </row>
    <row r="22" spans="1:32" ht="15" x14ac:dyDescent="0.2">
      <c r="A22" s="7"/>
      <c r="B22" s="7"/>
      <c r="C22" s="7"/>
      <c r="D22" s="7"/>
      <c r="E22" s="7"/>
      <c r="F22" s="416"/>
      <c r="G22" s="7"/>
      <c r="H22" s="7"/>
      <c r="I22" s="7"/>
      <c r="J22" s="7"/>
      <c r="K22" s="7"/>
      <c r="L22" s="7"/>
      <c r="M22" s="7"/>
      <c r="N22" s="7"/>
      <c r="O22" s="7"/>
      <c r="P22" s="7"/>
      <c r="Q22" s="7"/>
      <c r="R22" s="7"/>
      <c r="S22" s="7"/>
      <c r="T22" s="7"/>
      <c r="U22" s="7"/>
      <c r="V22" s="7"/>
      <c r="W22" s="7"/>
      <c r="X22" s="7"/>
      <c r="Y22" s="7"/>
      <c r="Z22" s="7"/>
      <c r="AA22" s="7"/>
      <c r="AB22" s="7"/>
      <c r="AC22" s="7"/>
      <c r="AD22" s="7"/>
      <c r="AE22" s="7"/>
      <c r="AF22" s="7"/>
    </row>
    <row r="23" spans="1:32" ht="15" x14ac:dyDescent="0.2">
      <c r="A23" s="7"/>
      <c r="B23" s="7"/>
      <c r="C23" s="7"/>
      <c r="D23" s="7"/>
      <c r="E23" s="7"/>
      <c r="F23" s="416"/>
      <c r="G23" s="7"/>
      <c r="H23" s="7"/>
      <c r="I23" s="7"/>
      <c r="J23" s="7"/>
      <c r="K23" s="7"/>
      <c r="L23" s="7"/>
      <c r="M23" s="7"/>
      <c r="N23" s="7"/>
      <c r="O23" s="7"/>
      <c r="P23" s="7"/>
      <c r="Q23" s="7"/>
      <c r="R23" s="7"/>
      <c r="S23" s="7"/>
      <c r="T23" s="7"/>
      <c r="U23" s="7"/>
      <c r="V23" s="7"/>
      <c r="W23" s="7"/>
      <c r="X23" s="7"/>
      <c r="Y23" s="7"/>
      <c r="Z23" s="7"/>
      <c r="AA23" s="7"/>
      <c r="AB23" s="7"/>
      <c r="AC23" s="7"/>
      <c r="AD23" s="7"/>
      <c r="AE23" s="7"/>
      <c r="AF23" s="7"/>
    </row>
    <row r="24" spans="1:32" ht="15" x14ac:dyDescent="0.2">
      <c r="A24" s="7"/>
      <c r="B24" s="7"/>
      <c r="C24" s="7"/>
      <c r="D24" s="7"/>
      <c r="E24" s="7"/>
      <c r="F24" s="416"/>
      <c r="G24" s="7"/>
      <c r="H24" s="7"/>
      <c r="I24" s="7"/>
      <c r="J24" s="7"/>
      <c r="K24" s="7"/>
      <c r="L24" s="7"/>
      <c r="M24" s="7"/>
      <c r="N24" s="7"/>
      <c r="O24" s="7"/>
      <c r="P24" s="7"/>
      <c r="Q24" s="7"/>
      <c r="R24" s="7"/>
      <c r="S24" s="7"/>
      <c r="T24" s="7"/>
      <c r="U24" s="7"/>
      <c r="V24" s="7"/>
      <c r="W24" s="7"/>
      <c r="X24" s="7"/>
      <c r="Y24" s="7"/>
      <c r="Z24" s="7"/>
      <c r="AA24" s="7"/>
      <c r="AB24" s="7"/>
      <c r="AC24" s="7"/>
      <c r="AD24" s="7"/>
      <c r="AE24" s="7"/>
      <c r="AF24" s="7"/>
    </row>
    <row r="25" spans="1:32" ht="15" x14ac:dyDescent="0.2">
      <c r="A25" s="7"/>
      <c r="B25" s="7"/>
      <c r="C25" s="7"/>
      <c r="D25" s="7"/>
      <c r="E25" s="7"/>
      <c r="F25" s="416"/>
      <c r="G25" s="7"/>
      <c r="H25" s="7"/>
      <c r="I25" s="7"/>
      <c r="J25" s="7"/>
      <c r="K25" s="7"/>
      <c r="L25" s="7"/>
      <c r="M25" s="7"/>
      <c r="N25" s="7"/>
      <c r="O25" s="7"/>
      <c r="P25" s="7"/>
      <c r="Q25" s="7"/>
      <c r="R25" s="7"/>
      <c r="S25" s="7"/>
      <c r="T25" s="7"/>
      <c r="U25" s="7"/>
      <c r="V25" s="7"/>
      <c r="W25" s="7"/>
      <c r="X25" s="7"/>
      <c r="Y25" s="7"/>
      <c r="Z25" s="7"/>
      <c r="AA25" s="7"/>
      <c r="AB25" s="7"/>
      <c r="AC25" s="7"/>
      <c r="AD25" s="7"/>
      <c r="AE25" s="7"/>
      <c r="AF25" s="7"/>
    </row>
    <row r="26" spans="1:32" ht="15" x14ac:dyDescent="0.2">
      <c r="A26" s="7"/>
      <c r="B26" s="7"/>
      <c r="C26" s="7"/>
      <c r="D26" s="7"/>
      <c r="E26" s="7"/>
      <c r="F26" s="416"/>
      <c r="G26" s="7"/>
      <c r="H26" s="7"/>
      <c r="I26" s="7"/>
      <c r="J26" s="7"/>
      <c r="K26" s="7"/>
      <c r="L26" s="7"/>
      <c r="M26" s="7"/>
      <c r="N26" s="7"/>
      <c r="O26" s="7"/>
      <c r="P26" s="7"/>
      <c r="Q26" s="7"/>
      <c r="R26" s="7"/>
      <c r="S26" s="7"/>
      <c r="T26" s="7"/>
      <c r="U26" s="7"/>
      <c r="V26" s="7"/>
      <c r="W26" s="7"/>
      <c r="X26" s="7"/>
      <c r="Y26" s="7"/>
      <c r="Z26" s="7"/>
      <c r="AA26" s="7"/>
      <c r="AB26" s="7"/>
      <c r="AC26" s="7"/>
      <c r="AD26" s="7"/>
      <c r="AE26" s="7"/>
      <c r="AF26" s="7"/>
    </row>
    <row r="27" spans="1:32" ht="15" x14ac:dyDescent="0.2">
      <c r="A27" s="7"/>
      <c r="B27" s="7"/>
      <c r="C27" s="7"/>
      <c r="D27" s="7"/>
      <c r="E27" s="7"/>
      <c r="F27" s="416"/>
      <c r="G27" s="7"/>
      <c r="H27" s="7"/>
      <c r="I27" s="7"/>
      <c r="J27" s="7"/>
      <c r="K27" s="7"/>
      <c r="L27" s="7"/>
      <c r="M27" s="7"/>
      <c r="N27" s="7"/>
      <c r="O27" s="7"/>
      <c r="P27" s="7"/>
      <c r="Q27" s="7"/>
      <c r="R27" s="7"/>
      <c r="S27" s="7"/>
      <c r="T27" s="7"/>
      <c r="U27" s="7"/>
      <c r="V27" s="7"/>
      <c r="W27" s="7"/>
      <c r="X27" s="7"/>
      <c r="Y27" s="7"/>
      <c r="Z27" s="7"/>
      <c r="AA27" s="7"/>
      <c r="AB27" s="7"/>
      <c r="AC27" s="7"/>
      <c r="AD27" s="7"/>
      <c r="AE27" s="7"/>
      <c r="AF27" s="7"/>
    </row>
    <row r="28" spans="1:32" ht="15" x14ac:dyDescent="0.2">
      <c r="A28" s="7"/>
      <c r="B28" s="7"/>
      <c r="C28" s="7"/>
      <c r="D28" s="7"/>
      <c r="E28" s="7"/>
      <c r="F28" s="416"/>
      <c r="G28" s="7"/>
      <c r="H28" s="7"/>
      <c r="I28" s="7"/>
      <c r="J28" s="7"/>
      <c r="K28" s="7"/>
      <c r="L28" s="7"/>
      <c r="M28" s="7"/>
      <c r="N28" s="7"/>
      <c r="O28" s="7"/>
      <c r="P28" s="7"/>
      <c r="Q28" s="7"/>
      <c r="R28" s="7"/>
      <c r="S28" s="7"/>
      <c r="T28" s="7"/>
      <c r="U28" s="7"/>
      <c r="V28" s="7"/>
      <c r="W28" s="7"/>
      <c r="X28" s="7"/>
      <c r="Y28" s="7"/>
      <c r="Z28" s="7"/>
      <c r="AA28" s="7"/>
      <c r="AB28" s="7"/>
      <c r="AC28" s="7"/>
      <c r="AD28" s="7"/>
      <c r="AE28" s="7"/>
      <c r="AF28" s="7"/>
    </row>
    <row r="29" spans="1:32" ht="15" x14ac:dyDescent="0.2">
      <c r="A29" s="7"/>
      <c r="B29" s="7"/>
      <c r="C29" s="7"/>
      <c r="D29" s="7"/>
      <c r="E29" s="7"/>
      <c r="F29" s="416"/>
      <c r="G29" s="7"/>
      <c r="I29" s="7"/>
      <c r="J29" s="7"/>
      <c r="K29" s="7"/>
      <c r="L29" s="7"/>
      <c r="M29" s="7"/>
      <c r="N29" s="7"/>
      <c r="O29" s="7"/>
      <c r="P29" s="7"/>
      <c r="Q29" s="7"/>
      <c r="R29" s="7"/>
      <c r="S29" s="7"/>
      <c r="T29" s="7"/>
      <c r="U29" s="7"/>
      <c r="V29" s="7"/>
      <c r="W29" s="7"/>
      <c r="X29" s="7"/>
      <c r="Y29" s="7"/>
      <c r="Z29" s="7"/>
      <c r="AA29" s="7"/>
      <c r="AB29" s="7"/>
      <c r="AC29" s="7"/>
      <c r="AD29" s="7"/>
      <c r="AE29" s="7"/>
      <c r="AF29" s="7"/>
    </row>
    <row r="30" spans="1:32" ht="15" x14ac:dyDescent="0.2">
      <c r="A30" s="7"/>
      <c r="B30" s="7"/>
      <c r="C30" s="7"/>
      <c r="D30" s="7"/>
      <c r="E30" s="7"/>
      <c r="F30" s="416"/>
      <c r="G30" s="7"/>
      <c r="H30" s="7"/>
      <c r="I30" s="7"/>
      <c r="J30" s="7"/>
      <c r="K30" s="7"/>
      <c r="L30" s="7"/>
      <c r="M30" s="7"/>
      <c r="N30" s="7"/>
      <c r="O30" s="7"/>
      <c r="P30" s="7"/>
      <c r="Q30" s="7"/>
      <c r="R30" s="7"/>
      <c r="S30" s="7"/>
      <c r="T30" s="7"/>
      <c r="U30" s="7"/>
      <c r="V30" s="7"/>
      <c r="W30" s="7"/>
      <c r="X30" s="7"/>
      <c r="Y30" s="7"/>
      <c r="Z30" s="7"/>
      <c r="AA30" s="7"/>
      <c r="AB30" s="7"/>
      <c r="AC30" s="7"/>
      <c r="AD30" s="7"/>
      <c r="AE30" s="7"/>
      <c r="AF30" s="7"/>
    </row>
    <row r="31" spans="1:32" ht="15" x14ac:dyDescent="0.2">
      <c r="A31" s="7"/>
      <c r="B31" s="7"/>
      <c r="C31" s="7"/>
      <c r="D31" s="7"/>
      <c r="E31" s="7"/>
      <c r="F31" s="416"/>
      <c r="G31" s="7"/>
      <c r="H31" s="7"/>
      <c r="I31" s="7"/>
      <c r="J31" s="7"/>
      <c r="K31" s="7"/>
      <c r="L31" s="7"/>
      <c r="M31" s="7"/>
      <c r="N31" s="7"/>
      <c r="O31" s="7"/>
      <c r="P31" s="7"/>
      <c r="Q31" s="7"/>
      <c r="R31" s="7"/>
      <c r="S31" s="7"/>
      <c r="T31" s="7"/>
      <c r="U31" s="7"/>
      <c r="V31" s="7"/>
      <c r="W31" s="7"/>
      <c r="X31" s="7"/>
      <c r="Y31" s="7"/>
      <c r="Z31" s="7"/>
      <c r="AA31" s="7"/>
      <c r="AB31" s="7"/>
      <c r="AC31" s="7"/>
      <c r="AD31" s="7"/>
      <c r="AE31" s="7"/>
      <c r="AF31" s="7"/>
    </row>
    <row r="32" spans="1:32" ht="15" x14ac:dyDescent="0.2">
      <c r="A32" s="7"/>
      <c r="B32" s="7"/>
      <c r="C32" s="7"/>
      <c r="D32" s="7"/>
      <c r="E32" s="7"/>
      <c r="F32" s="416"/>
      <c r="G32" s="7"/>
      <c r="H32" s="7"/>
      <c r="I32" s="7"/>
      <c r="J32" s="7"/>
      <c r="K32" s="7"/>
      <c r="L32" s="7"/>
      <c r="M32" s="7"/>
      <c r="N32" s="7"/>
      <c r="O32" s="7"/>
      <c r="P32" s="7"/>
      <c r="Q32" s="7"/>
      <c r="R32" s="7"/>
      <c r="S32" s="7"/>
      <c r="T32" s="7"/>
      <c r="U32" s="7"/>
      <c r="V32" s="7"/>
      <c r="W32" s="7"/>
      <c r="X32" s="7"/>
      <c r="Y32" s="7"/>
      <c r="Z32" s="7"/>
      <c r="AA32" s="7"/>
      <c r="AB32" s="7"/>
      <c r="AC32" s="7"/>
      <c r="AD32" s="7"/>
      <c r="AE32" s="7"/>
      <c r="AF32" s="7"/>
    </row>
  </sheetData>
  <mergeCells count="2">
    <mergeCell ref="A1:I1"/>
    <mergeCell ref="A2:I2"/>
  </mergeCells>
  <printOptions horizontalCentered="1" verticalCentered="1"/>
  <pageMargins left="0" right="0" top="0" bottom="0" header="0" footer="0"/>
  <pageSetup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29"/>
  <sheetViews>
    <sheetView topLeftCell="A10" workbookViewId="0">
      <selection activeCell="C25" sqref="C25"/>
    </sheetView>
  </sheetViews>
  <sheetFormatPr defaultRowHeight="15" x14ac:dyDescent="0.25"/>
  <cols>
    <col min="2" max="2" width="23.42578125" customWidth="1"/>
    <col min="3" max="3" width="19.28515625" customWidth="1"/>
    <col min="4" max="4" width="19.85546875" customWidth="1"/>
    <col min="5" max="5" width="18.7109375" customWidth="1"/>
    <col min="6" max="6" width="13.140625" style="284" customWidth="1"/>
    <col min="7" max="8" width="13.140625" customWidth="1"/>
  </cols>
  <sheetData>
    <row r="1" spans="1:10" ht="21" x14ac:dyDescent="0.25">
      <c r="A1" s="679" t="s">
        <v>405</v>
      </c>
      <c r="B1" s="679"/>
      <c r="C1" s="679"/>
      <c r="D1" s="679"/>
      <c r="E1" s="679"/>
      <c r="F1" s="679"/>
      <c r="G1" s="679"/>
      <c r="H1" s="679"/>
    </row>
    <row r="2" spans="1:10" ht="21" x14ac:dyDescent="0.25">
      <c r="A2" s="680" t="s">
        <v>117</v>
      </c>
      <c r="B2" s="680"/>
      <c r="C2" s="680"/>
      <c r="D2" s="680"/>
      <c r="E2" s="680"/>
      <c r="F2" s="680"/>
      <c r="G2" s="680"/>
      <c r="H2" s="680"/>
    </row>
    <row r="3" spans="1:10" ht="15.75" thickBot="1" x14ac:dyDescent="0.3">
      <c r="A3" s="1"/>
      <c r="B3" s="477"/>
      <c r="C3" s="477"/>
      <c r="D3" s="477"/>
      <c r="E3" s="477"/>
      <c r="F3" s="516"/>
      <c r="G3" s="477"/>
      <c r="H3" s="12"/>
    </row>
    <row r="4" spans="1:10" ht="24.6" customHeight="1" x14ac:dyDescent="0.25">
      <c r="A4" s="81" t="s">
        <v>118</v>
      </c>
      <c r="B4" s="681" t="s">
        <v>13</v>
      </c>
      <c r="C4" s="681"/>
      <c r="D4" s="681" t="s">
        <v>14</v>
      </c>
      <c r="E4" s="681"/>
      <c r="F4" s="681" t="s">
        <v>119</v>
      </c>
      <c r="G4" s="681"/>
      <c r="H4" s="681"/>
    </row>
    <row r="5" spans="1:10" ht="44.1" customHeight="1" x14ac:dyDescent="0.25">
      <c r="A5" s="14"/>
      <c r="B5" s="82" t="s">
        <v>120</v>
      </c>
      <c r="C5" s="82" t="s">
        <v>15</v>
      </c>
      <c r="D5" s="82" t="s">
        <v>10</v>
      </c>
      <c r="E5" s="82" t="s">
        <v>16</v>
      </c>
      <c r="F5" s="82" t="s">
        <v>436</v>
      </c>
      <c r="G5" s="82" t="s">
        <v>17</v>
      </c>
      <c r="H5" s="82" t="s">
        <v>18</v>
      </c>
    </row>
    <row r="6" spans="1:10" ht="37.5" customHeight="1" x14ac:dyDescent="0.25">
      <c r="A6" s="514">
        <v>1</v>
      </c>
      <c r="B6" s="567" t="s">
        <v>691</v>
      </c>
      <c r="C6" s="570" t="s">
        <v>699</v>
      </c>
      <c r="D6" s="571" t="s">
        <v>703</v>
      </c>
      <c r="E6" s="571" t="s">
        <v>711</v>
      </c>
      <c r="F6" s="515"/>
      <c r="G6" s="515"/>
      <c r="H6" s="515"/>
      <c r="I6" s="45"/>
      <c r="J6" s="45"/>
    </row>
    <row r="7" spans="1:10" ht="37.5" customHeight="1" x14ac:dyDescent="0.25">
      <c r="A7" s="514">
        <v>2</v>
      </c>
      <c r="B7" s="567" t="s">
        <v>692</v>
      </c>
      <c r="C7" s="570" t="s">
        <v>700</v>
      </c>
      <c r="D7" s="571" t="s">
        <v>704</v>
      </c>
      <c r="E7" s="571" t="s">
        <v>712</v>
      </c>
      <c r="F7" s="515"/>
      <c r="G7" s="515"/>
      <c r="H7" s="515"/>
      <c r="I7" s="45"/>
      <c r="J7" s="45"/>
    </row>
    <row r="8" spans="1:10" ht="37.5" customHeight="1" x14ac:dyDescent="0.25">
      <c r="A8" s="514">
        <v>3</v>
      </c>
      <c r="B8" s="567" t="s">
        <v>693</v>
      </c>
      <c r="C8" s="570" t="s">
        <v>700</v>
      </c>
      <c r="D8" s="572" t="s">
        <v>705</v>
      </c>
      <c r="E8" s="572" t="s">
        <v>713</v>
      </c>
      <c r="F8" s="515"/>
      <c r="G8" s="515"/>
      <c r="H8" s="515"/>
      <c r="I8" s="45"/>
      <c r="J8" s="45"/>
    </row>
    <row r="9" spans="1:10" ht="37.5" customHeight="1" x14ac:dyDescent="0.25">
      <c r="A9" s="514">
        <v>4</v>
      </c>
      <c r="B9" s="567" t="s">
        <v>694</v>
      </c>
      <c r="C9" s="570" t="s">
        <v>700</v>
      </c>
      <c r="D9" s="571" t="s">
        <v>706</v>
      </c>
      <c r="E9" s="571" t="s">
        <v>714</v>
      </c>
      <c r="F9" s="515"/>
      <c r="G9" s="515"/>
      <c r="H9" s="515"/>
      <c r="I9" s="45"/>
      <c r="J9" s="45"/>
    </row>
    <row r="10" spans="1:10" ht="37.5" customHeight="1" x14ac:dyDescent="0.25">
      <c r="A10" s="514">
        <v>5</v>
      </c>
      <c r="B10" s="568" t="s">
        <v>695</v>
      </c>
      <c r="C10" s="570" t="s">
        <v>700</v>
      </c>
      <c r="D10" s="572" t="s">
        <v>707</v>
      </c>
      <c r="E10" s="572" t="s">
        <v>715</v>
      </c>
      <c r="F10" s="515"/>
      <c r="G10" s="515"/>
      <c r="H10" s="515"/>
      <c r="I10" s="45"/>
      <c r="J10" s="45"/>
    </row>
    <row r="11" spans="1:10" ht="37.5" customHeight="1" x14ac:dyDescent="0.25">
      <c r="A11" s="514">
        <v>6</v>
      </c>
      <c r="B11" s="569" t="s">
        <v>696</v>
      </c>
      <c r="C11" s="569" t="s">
        <v>701</v>
      </c>
      <c r="D11" s="569" t="s">
        <v>708</v>
      </c>
      <c r="E11" s="571" t="s">
        <v>716</v>
      </c>
      <c r="F11" s="515"/>
      <c r="G11" s="515"/>
      <c r="H11" s="515"/>
      <c r="I11" s="45"/>
      <c r="J11" s="45"/>
    </row>
    <row r="12" spans="1:10" ht="37.5" customHeight="1" x14ac:dyDescent="0.25">
      <c r="A12" s="514">
        <v>7</v>
      </c>
      <c r="B12" s="569" t="s">
        <v>697</v>
      </c>
      <c r="C12" s="569" t="s">
        <v>702</v>
      </c>
      <c r="D12" s="569" t="s">
        <v>709</v>
      </c>
      <c r="E12" s="571" t="s">
        <v>717</v>
      </c>
      <c r="F12" s="515"/>
      <c r="G12" s="515"/>
      <c r="H12" s="515"/>
      <c r="I12" s="45"/>
      <c r="J12" s="45"/>
    </row>
    <row r="13" spans="1:10" ht="37.5" customHeight="1" x14ac:dyDescent="0.25">
      <c r="A13" s="514">
        <v>8</v>
      </c>
      <c r="B13" s="567" t="s">
        <v>698</v>
      </c>
      <c r="C13" s="570" t="s">
        <v>700</v>
      </c>
      <c r="D13" s="571" t="s">
        <v>710</v>
      </c>
      <c r="E13" s="571" t="s">
        <v>718</v>
      </c>
      <c r="F13" s="423"/>
      <c r="G13" s="423"/>
      <c r="H13" s="423"/>
      <c r="I13" s="45"/>
      <c r="J13" s="45"/>
    </row>
    <row r="14" spans="1:10" ht="37.5" customHeight="1" x14ac:dyDescent="0.25">
      <c r="A14" s="514">
        <v>9</v>
      </c>
      <c r="B14" s="567" t="s">
        <v>692</v>
      </c>
      <c r="C14" s="570" t="s">
        <v>722</v>
      </c>
      <c r="D14" s="571" t="s">
        <v>724</v>
      </c>
      <c r="E14" s="571" t="s">
        <v>729</v>
      </c>
      <c r="F14" s="423"/>
      <c r="G14" s="423"/>
      <c r="H14" s="423"/>
      <c r="I14" s="45"/>
      <c r="J14" s="45"/>
    </row>
    <row r="15" spans="1:10" ht="24" x14ac:dyDescent="0.25">
      <c r="A15" s="514">
        <v>10</v>
      </c>
      <c r="B15" s="567" t="s">
        <v>719</v>
      </c>
      <c r="C15" s="570" t="s">
        <v>722</v>
      </c>
      <c r="D15" s="571" t="s">
        <v>725</v>
      </c>
      <c r="E15" s="571" t="s">
        <v>730</v>
      </c>
      <c r="F15" s="423"/>
      <c r="G15" s="423"/>
      <c r="H15" s="423"/>
      <c r="I15" s="45"/>
      <c r="J15" s="45"/>
    </row>
    <row r="16" spans="1:10" ht="24" x14ac:dyDescent="0.25">
      <c r="A16" s="514">
        <v>11</v>
      </c>
      <c r="B16" s="567" t="s">
        <v>720</v>
      </c>
      <c r="C16" s="570" t="s">
        <v>722</v>
      </c>
      <c r="D16" s="572" t="s">
        <v>726</v>
      </c>
      <c r="E16" s="572" t="s">
        <v>731</v>
      </c>
      <c r="F16" s="423"/>
      <c r="G16" s="423"/>
      <c r="H16" s="423"/>
      <c r="I16" s="45"/>
      <c r="J16" s="45"/>
    </row>
    <row r="17" spans="1:10" ht="24" x14ac:dyDescent="0.25">
      <c r="A17" s="514">
        <v>12</v>
      </c>
      <c r="B17" s="567" t="s">
        <v>692</v>
      </c>
      <c r="C17" s="570" t="s">
        <v>722</v>
      </c>
      <c r="D17" s="571" t="s">
        <v>727</v>
      </c>
      <c r="E17" s="571" t="s">
        <v>732</v>
      </c>
      <c r="F17" s="423"/>
      <c r="G17" s="423"/>
      <c r="H17" s="423"/>
      <c r="I17" s="45"/>
      <c r="J17" s="45"/>
    </row>
    <row r="18" spans="1:10" ht="24" x14ac:dyDescent="0.25">
      <c r="A18" s="514">
        <v>13</v>
      </c>
      <c r="B18" s="567" t="s">
        <v>721</v>
      </c>
      <c r="C18" s="570" t="s">
        <v>723</v>
      </c>
      <c r="D18" s="571" t="s">
        <v>728</v>
      </c>
      <c r="E18" s="571" t="s">
        <v>733</v>
      </c>
      <c r="F18" s="423"/>
      <c r="G18" s="423"/>
      <c r="H18" s="423"/>
      <c r="I18" s="45"/>
      <c r="J18" s="45"/>
    </row>
    <row r="19" spans="1:10" ht="28.5" x14ac:dyDescent="0.25">
      <c r="A19" s="514">
        <v>14</v>
      </c>
      <c r="B19" s="573" t="s">
        <v>734</v>
      </c>
      <c r="C19" s="576" t="s">
        <v>740</v>
      </c>
      <c r="D19" s="579" t="s">
        <v>745</v>
      </c>
      <c r="E19" s="582" t="s">
        <v>750</v>
      </c>
      <c r="F19" s="423"/>
      <c r="G19" s="423"/>
      <c r="H19" s="423"/>
      <c r="I19" s="45"/>
      <c r="J19" s="45"/>
    </row>
    <row r="20" spans="1:10" ht="28.5" x14ac:dyDescent="0.25">
      <c r="A20" s="514">
        <v>15</v>
      </c>
      <c r="B20" s="573" t="s">
        <v>735</v>
      </c>
      <c r="C20" s="576" t="s">
        <v>740</v>
      </c>
      <c r="D20" s="579" t="s">
        <v>746</v>
      </c>
      <c r="E20" s="582" t="s">
        <v>751</v>
      </c>
      <c r="F20" s="423"/>
      <c r="G20" s="423"/>
      <c r="H20" s="423"/>
      <c r="I20" s="45"/>
      <c r="J20" s="45"/>
    </row>
    <row r="21" spans="1:10" ht="28.5" x14ac:dyDescent="0.25">
      <c r="A21" s="514">
        <v>16</v>
      </c>
      <c r="B21" s="573" t="s">
        <v>736</v>
      </c>
      <c r="C21" s="576" t="s">
        <v>741</v>
      </c>
      <c r="D21" s="579" t="s">
        <v>747</v>
      </c>
      <c r="E21" s="582" t="s">
        <v>752</v>
      </c>
      <c r="F21" s="423"/>
      <c r="G21" s="423"/>
      <c r="H21" s="423"/>
      <c r="I21" s="45"/>
      <c r="J21" s="45"/>
    </row>
    <row r="22" spans="1:10" ht="28.5" x14ac:dyDescent="0.7">
      <c r="A22" s="514">
        <v>17</v>
      </c>
      <c r="B22" s="574" t="s">
        <v>737</v>
      </c>
      <c r="C22" s="577" t="s">
        <v>742</v>
      </c>
      <c r="D22" s="580" t="s">
        <v>748</v>
      </c>
      <c r="E22" s="583" t="s">
        <v>753</v>
      </c>
      <c r="F22" s="423"/>
      <c r="G22" s="423"/>
      <c r="H22" s="423"/>
      <c r="I22" s="45"/>
      <c r="J22" s="45"/>
    </row>
    <row r="23" spans="1:10" ht="28.5" x14ac:dyDescent="0.25">
      <c r="A23" s="514">
        <v>18</v>
      </c>
      <c r="B23" s="573" t="s">
        <v>738</v>
      </c>
      <c r="C23" s="576" t="s">
        <v>743</v>
      </c>
      <c r="D23" s="581" t="s">
        <v>726</v>
      </c>
      <c r="E23" s="582" t="s">
        <v>754</v>
      </c>
      <c r="F23" s="423"/>
      <c r="G23" s="423"/>
      <c r="H23" s="423"/>
      <c r="I23" s="45"/>
      <c r="J23" s="45"/>
    </row>
    <row r="24" spans="1:10" ht="28.5" x14ac:dyDescent="0.25">
      <c r="A24" s="514">
        <v>19</v>
      </c>
      <c r="B24" s="575" t="s">
        <v>739</v>
      </c>
      <c r="C24" s="576" t="s">
        <v>744</v>
      </c>
      <c r="D24" s="578" t="s">
        <v>749</v>
      </c>
      <c r="E24" s="582" t="s">
        <v>755</v>
      </c>
      <c r="F24" s="423"/>
      <c r="G24" s="423"/>
      <c r="H24" s="423"/>
      <c r="I24" s="45"/>
      <c r="J24" s="45"/>
    </row>
    <row r="25" spans="1:10" ht="24" x14ac:dyDescent="0.25">
      <c r="A25" s="37"/>
      <c r="B25" s="420"/>
      <c r="C25" s="421"/>
      <c r="D25" s="421"/>
      <c r="E25" s="422"/>
      <c r="F25" s="423"/>
      <c r="G25" s="423"/>
      <c r="H25" s="423"/>
      <c r="I25" s="45"/>
      <c r="J25" s="45"/>
    </row>
    <row r="26" spans="1:10" ht="24.75" thickBot="1" x14ac:dyDescent="0.3">
      <c r="A26" s="83"/>
      <c r="B26" s="420"/>
      <c r="C26" s="421"/>
      <c r="D26" s="421"/>
      <c r="E26" s="422"/>
      <c r="F26" s="423"/>
      <c r="G26" s="423"/>
      <c r="H26" s="423"/>
      <c r="I26" s="45"/>
      <c r="J26" s="45"/>
    </row>
    <row r="27" spans="1:10" ht="24" x14ac:dyDescent="0.25">
      <c r="A27" s="37"/>
      <c r="B27" s="424"/>
      <c r="C27" s="421"/>
      <c r="D27" s="421"/>
      <c r="E27" s="422"/>
      <c r="F27" s="423"/>
      <c r="G27" s="423"/>
      <c r="H27" s="423"/>
      <c r="I27" s="45"/>
      <c r="J27" s="45"/>
    </row>
    <row r="28" spans="1:10" ht="24" x14ac:dyDescent="0.25">
      <c r="A28" s="37"/>
      <c r="B28" s="420"/>
      <c r="C28" s="421"/>
      <c r="D28" s="421"/>
      <c r="E28" s="422"/>
      <c r="F28" s="423"/>
      <c r="G28" s="423"/>
      <c r="H28" s="423"/>
      <c r="I28" s="45"/>
      <c r="J28" s="45"/>
    </row>
    <row r="29" spans="1:10" ht="24.75" thickBot="1" x14ac:dyDescent="0.3">
      <c r="A29" s="83"/>
      <c r="B29" s="420"/>
      <c r="C29" s="421"/>
      <c r="D29" s="421"/>
      <c r="E29" s="422"/>
      <c r="F29" s="423"/>
      <c r="G29" s="423"/>
      <c r="H29" s="423"/>
      <c r="I29" s="45"/>
      <c r="J29" s="45"/>
    </row>
  </sheetData>
  <mergeCells count="5">
    <mergeCell ref="A1:H1"/>
    <mergeCell ref="A2:H2"/>
    <mergeCell ref="B4:C4"/>
    <mergeCell ref="D4:E4"/>
    <mergeCell ref="F4:H4"/>
  </mergeCells>
  <printOptions horizontalCentered="1" verticalCentered="1"/>
  <pageMargins left="0" right="0" top="0" bottom="0" header="0" footer="0"/>
  <pageSetup scale="7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6"/>
  <sheetViews>
    <sheetView workbookViewId="0">
      <selection activeCell="I9" sqref="I9"/>
    </sheetView>
  </sheetViews>
  <sheetFormatPr defaultColWidth="8.7109375" defaultRowHeight="15" x14ac:dyDescent="0.25"/>
  <cols>
    <col min="1" max="1" width="16.5703125" style="16" customWidth="1"/>
    <col min="2" max="2" width="13.7109375" style="16" customWidth="1"/>
    <col min="3" max="3" width="17.5703125" style="16" customWidth="1"/>
    <col min="4" max="4" width="12.42578125" style="16" customWidth="1"/>
    <col min="5" max="5" width="11.140625" style="16" customWidth="1"/>
    <col min="6" max="6" width="20.140625" style="16" customWidth="1"/>
    <col min="7" max="7" width="22.28515625" style="16" customWidth="1"/>
    <col min="8" max="8" width="15.85546875" style="16" customWidth="1"/>
    <col min="9" max="9" width="15.28515625" style="16" customWidth="1"/>
    <col min="10" max="10" width="20.42578125" style="16" customWidth="1"/>
    <col min="11" max="16384" width="8.7109375" style="16"/>
  </cols>
  <sheetData>
    <row r="1" spans="1:10" s="15" customFormat="1" ht="29.1" customHeight="1" x14ac:dyDescent="0.2">
      <c r="A1" s="682" t="s">
        <v>405</v>
      </c>
      <c r="B1" s="682"/>
      <c r="C1" s="682"/>
      <c r="D1" s="682"/>
      <c r="E1" s="682"/>
      <c r="F1" s="682"/>
      <c r="G1" s="682"/>
      <c r="H1" s="682"/>
      <c r="I1" s="682"/>
      <c r="J1" s="682"/>
    </row>
    <row r="2" spans="1:10" ht="20.25" x14ac:dyDescent="0.25">
      <c r="A2" s="683" t="s">
        <v>32</v>
      </c>
      <c r="B2" s="683"/>
      <c r="C2" s="683"/>
      <c r="D2" s="683"/>
      <c r="E2" s="683"/>
      <c r="F2" s="683"/>
      <c r="G2" s="683"/>
      <c r="H2" s="683"/>
      <c r="I2" s="683"/>
      <c r="J2" s="683"/>
    </row>
    <row r="3" spans="1:10" ht="11.1" customHeight="1" thickBot="1" x14ac:dyDescent="0.3">
      <c r="A3" s="17"/>
      <c r="B3" s="18"/>
      <c r="C3" s="18"/>
      <c r="D3" s="18"/>
      <c r="E3" s="18"/>
      <c r="F3" s="18"/>
      <c r="G3" s="18"/>
      <c r="H3" s="18"/>
      <c r="I3" s="18"/>
      <c r="J3" s="19"/>
    </row>
    <row r="4" spans="1:10" s="20" customFormat="1" ht="22.5" customHeight="1" x14ac:dyDescent="0.25">
      <c r="A4" s="684" t="s">
        <v>122</v>
      </c>
      <c r="B4" s="686" t="s">
        <v>123</v>
      </c>
      <c r="C4" s="686" t="s">
        <v>124</v>
      </c>
      <c r="D4" s="688" t="s">
        <v>33</v>
      </c>
      <c r="E4" s="689"/>
      <c r="F4" s="689"/>
      <c r="G4" s="690"/>
      <c r="H4" s="691" t="s">
        <v>34</v>
      </c>
      <c r="I4" s="691"/>
      <c r="J4" s="692" t="s">
        <v>35</v>
      </c>
    </row>
    <row r="5" spans="1:10" s="20" customFormat="1" ht="107.45" customHeight="1" thickBot="1" x14ac:dyDescent="0.3">
      <c r="A5" s="685"/>
      <c r="B5" s="687"/>
      <c r="C5" s="687"/>
      <c r="D5" s="467" t="s">
        <v>125</v>
      </c>
      <c r="E5" s="467" t="s">
        <v>27</v>
      </c>
      <c r="F5" s="467" t="s">
        <v>126</v>
      </c>
      <c r="G5" s="467" t="s">
        <v>127</v>
      </c>
      <c r="H5" s="467">
        <v>1</v>
      </c>
      <c r="I5" s="467">
        <v>2</v>
      </c>
      <c r="J5" s="693"/>
    </row>
    <row r="6" spans="1:10" ht="23.45" customHeight="1" x14ac:dyDescent="0.25">
      <c r="A6" s="217" t="s">
        <v>226</v>
      </c>
      <c r="B6" s="218">
        <v>2</v>
      </c>
      <c r="C6" s="218">
        <v>2</v>
      </c>
      <c r="D6" s="219">
        <v>1</v>
      </c>
      <c r="E6" s="252" t="s">
        <v>438</v>
      </c>
      <c r="F6" s="220" t="s">
        <v>227</v>
      </c>
      <c r="G6" s="218" t="s">
        <v>228</v>
      </c>
      <c r="H6" s="218" t="str">
        <f>'1. HR Plan'!D5</f>
        <v>Muhammad Ashraf</v>
      </c>
      <c r="I6" s="218"/>
      <c r="J6" s="221" t="s">
        <v>756</v>
      </c>
    </row>
    <row r="7" spans="1:10" ht="23.45" customHeight="1" x14ac:dyDescent="0.25">
      <c r="A7" s="222" t="s">
        <v>2</v>
      </c>
      <c r="B7" s="223">
        <v>2</v>
      </c>
      <c r="C7" s="223">
        <v>2</v>
      </c>
      <c r="D7" s="224">
        <v>1</v>
      </c>
      <c r="E7" s="253">
        <v>45666</v>
      </c>
      <c r="F7" s="223" t="s">
        <v>229</v>
      </c>
      <c r="G7" s="223" t="s">
        <v>228</v>
      </c>
      <c r="H7" s="223" t="str">
        <f>H6</f>
        <v>Muhammad Ashraf</v>
      </c>
      <c r="I7" s="223"/>
      <c r="J7" s="225" t="s">
        <v>756</v>
      </c>
    </row>
    <row r="8" spans="1:10" ht="23.45" customHeight="1" x14ac:dyDescent="0.25">
      <c r="A8" s="222" t="s">
        <v>230</v>
      </c>
      <c r="B8" s="223">
        <v>2</v>
      </c>
      <c r="C8" s="223">
        <v>4</v>
      </c>
      <c r="D8" s="224">
        <v>1</v>
      </c>
      <c r="E8" s="253">
        <v>45817</v>
      </c>
      <c r="F8" s="223" t="s">
        <v>229</v>
      </c>
      <c r="G8" s="223" t="str">
        <f>'Title UCMO'!F12</f>
        <v>BHU Zeenat Medical Center</v>
      </c>
      <c r="H8" s="223" t="str">
        <f>H7</f>
        <v>Muhammad Ashraf</v>
      </c>
      <c r="I8" s="223"/>
      <c r="J8" s="225" t="s">
        <v>756</v>
      </c>
    </row>
    <row r="9" spans="1:10" ht="23.45" customHeight="1" x14ac:dyDescent="0.25">
      <c r="A9" s="222"/>
      <c r="B9" s="223"/>
      <c r="C9" s="223"/>
      <c r="D9" s="224"/>
      <c r="E9" s="224"/>
      <c r="F9" s="223"/>
      <c r="G9" s="223"/>
      <c r="H9" s="223"/>
      <c r="I9" s="223"/>
      <c r="J9" s="225"/>
    </row>
    <row r="10" spans="1:10" ht="23.45" customHeight="1" x14ac:dyDescent="0.25">
      <c r="A10" s="222"/>
      <c r="B10" s="223"/>
      <c r="C10" s="223"/>
      <c r="D10" s="224"/>
      <c r="E10" s="224"/>
      <c r="F10" s="223"/>
      <c r="G10" s="223"/>
      <c r="H10" s="223"/>
      <c r="I10" s="226"/>
      <c r="J10" s="225"/>
    </row>
    <row r="11" spans="1:10" ht="23.45" customHeight="1" x14ac:dyDescent="0.25">
      <c r="A11" s="222"/>
      <c r="B11" s="223"/>
      <c r="C11" s="223"/>
      <c r="D11" s="224"/>
      <c r="E11" s="224"/>
      <c r="F11" s="223"/>
      <c r="G11" s="223"/>
      <c r="H11" s="223"/>
      <c r="I11" s="223"/>
      <c r="J11" s="225"/>
    </row>
    <row r="12" spans="1:10" ht="23.45" customHeight="1" x14ac:dyDescent="0.25">
      <c r="A12" s="85"/>
      <c r="B12" s="86"/>
      <c r="C12" s="86"/>
      <c r="D12" s="87"/>
      <c r="E12" s="87"/>
      <c r="F12" s="86"/>
      <c r="G12" s="86"/>
      <c r="H12" s="86"/>
      <c r="I12" s="86"/>
      <c r="J12" s="88"/>
    </row>
    <row r="13" spans="1:10" ht="23.45" customHeight="1" x14ac:dyDescent="0.25">
      <c r="A13" s="85"/>
      <c r="B13" s="86"/>
      <c r="C13" s="86"/>
      <c r="D13" s="87"/>
      <c r="E13" s="87"/>
      <c r="F13" s="86"/>
      <c r="G13" s="86"/>
      <c r="H13" s="86"/>
      <c r="I13" s="86"/>
      <c r="J13" s="88"/>
    </row>
    <row r="14" spans="1:10" ht="23.45" customHeight="1" x14ac:dyDescent="0.25">
      <c r="A14" s="85"/>
      <c r="B14" s="86"/>
      <c r="C14" s="86"/>
      <c r="D14" s="87"/>
      <c r="E14" s="87"/>
      <c r="F14" s="86"/>
      <c r="G14" s="86"/>
      <c r="H14" s="86"/>
      <c r="I14" s="89"/>
      <c r="J14" s="88"/>
    </row>
    <row r="15" spans="1:10" ht="23.45" customHeight="1" x14ac:dyDescent="0.25">
      <c r="A15" s="85"/>
      <c r="B15" s="86"/>
      <c r="C15" s="86"/>
      <c r="D15" s="87"/>
      <c r="E15" s="87"/>
      <c r="F15" s="86"/>
      <c r="G15" s="86"/>
      <c r="H15" s="86"/>
      <c r="I15" s="86"/>
      <c r="J15" s="88"/>
    </row>
    <row r="16" spans="1:10" ht="23.45" customHeight="1" x14ac:dyDescent="0.25">
      <c r="A16" s="85"/>
      <c r="B16" s="86"/>
      <c r="C16" s="86"/>
      <c r="D16" s="87"/>
      <c r="E16" s="87"/>
      <c r="F16" s="86"/>
      <c r="G16" s="86"/>
      <c r="H16" s="86"/>
      <c r="I16" s="86"/>
      <c r="J16" s="88"/>
    </row>
    <row r="17" spans="1:10" ht="23.45" customHeight="1" x14ac:dyDescent="0.25">
      <c r="A17" s="85"/>
      <c r="B17" s="86"/>
      <c r="C17" s="86"/>
      <c r="D17" s="90"/>
      <c r="E17" s="90"/>
      <c r="F17" s="86"/>
      <c r="G17" s="86"/>
      <c r="H17" s="86"/>
      <c r="I17" s="86"/>
      <c r="J17" s="88"/>
    </row>
    <row r="18" spans="1:10" ht="23.45" customHeight="1" x14ac:dyDescent="0.25">
      <c r="A18" s="85"/>
      <c r="B18" s="86"/>
      <c r="C18" s="86"/>
      <c r="D18" s="87"/>
      <c r="E18" s="87"/>
      <c r="F18" s="86"/>
      <c r="G18" s="86"/>
      <c r="H18" s="86"/>
      <c r="I18" s="86"/>
      <c r="J18" s="88"/>
    </row>
    <row r="19" spans="1:10" ht="23.45" customHeight="1" x14ac:dyDescent="0.25">
      <c r="A19" s="85"/>
      <c r="B19" s="86"/>
      <c r="C19" s="86"/>
      <c r="D19" s="87"/>
      <c r="E19" s="87"/>
      <c r="F19" s="86"/>
      <c r="G19" s="86"/>
      <c r="H19" s="86"/>
      <c r="I19" s="86"/>
      <c r="J19" s="88"/>
    </row>
    <row r="20" spans="1:10" ht="23.45" customHeight="1" x14ac:dyDescent="0.25">
      <c r="A20" s="85"/>
      <c r="B20" s="86"/>
      <c r="C20" s="86"/>
      <c r="D20" s="87"/>
      <c r="E20" s="87"/>
      <c r="F20" s="86"/>
      <c r="G20" s="86"/>
      <c r="H20" s="86"/>
      <c r="I20" s="86"/>
      <c r="J20" s="88"/>
    </row>
    <row r="21" spans="1:10" ht="23.45" customHeight="1" x14ac:dyDescent="0.25">
      <c r="A21" s="85"/>
      <c r="B21" s="86"/>
      <c r="C21" s="86"/>
      <c r="D21" s="87"/>
      <c r="E21" s="87"/>
      <c r="F21" s="86"/>
      <c r="G21" s="86"/>
      <c r="H21" s="86"/>
      <c r="I21" s="86"/>
      <c r="J21" s="88"/>
    </row>
    <row r="22" spans="1:10" ht="23.45" customHeight="1" x14ac:dyDescent="0.25">
      <c r="A22" s="85"/>
      <c r="B22" s="86"/>
      <c r="C22" s="86"/>
      <c r="D22" s="87"/>
      <c r="E22" s="87"/>
      <c r="F22" s="86"/>
      <c r="G22" s="86"/>
      <c r="H22" s="86"/>
      <c r="I22" s="86"/>
      <c r="J22" s="88"/>
    </row>
    <row r="23" spans="1:10" ht="23.45" customHeight="1" x14ac:dyDescent="0.25">
      <c r="A23" s="85"/>
      <c r="B23" s="91"/>
      <c r="C23" s="91"/>
      <c r="D23" s="91"/>
      <c r="E23" s="91"/>
      <c r="F23" s="91"/>
      <c r="G23" s="91"/>
      <c r="H23" s="91"/>
      <c r="I23" s="91"/>
      <c r="J23" s="92"/>
    </row>
    <row r="24" spans="1:10" ht="23.45" customHeight="1" x14ac:dyDescent="0.25">
      <c r="A24" s="85"/>
      <c r="B24" s="91"/>
      <c r="C24" s="91"/>
      <c r="D24" s="91"/>
      <c r="E24" s="91"/>
      <c r="F24" s="91"/>
      <c r="G24" s="91"/>
      <c r="H24" s="91"/>
      <c r="I24" s="91"/>
      <c r="J24" s="92"/>
    </row>
    <row r="25" spans="1:10" ht="23.45" customHeight="1" x14ac:dyDescent="0.25">
      <c r="A25" s="85"/>
      <c r="B25" s="91"/>
      <c r="C25" s="91"/>
      <c r="D25" s="91"/>
      <c r="E25" s="91"/>
      <c r="F25" s="91"/>
      <c r="G25" s="91"/>
      <c r="H25" s="91"/>
      <c r="I25" s="91"/>
      <c r="J25" s="92"/>
    </row>
    <row r="26" spans="1:10" ht="23.45" customHeight="1" thickBot="1" x14ac:dyDescent="0.3">
      <c r="A26" s="93"/>
      <c r="B26" s="94"/>
      <c r="C26" s="94"/>
      <c r="D26" s="94"/>
      <c r="E26" s="94"/>
      <c r="F26" s="94"/>
      <c r="G26" s="94"/>
      <c r="H26" s="94"/>
      <c r="I26" s="94"/>
      <c r="J26" s="95"/>
    </row>
  </sheetData>
  <mergeCells count="8">
    <mergeCell ref="A1:J1"/>
    <mergeCell ref="A2:J2"/>
    <mergeCell ref="A4:A5"/>
    <mergeCell ref="B4:B5"/>
    <mergeCell ref="C4:C5"/>
    <mergeCell ref="D4:G4"/>
    <mergeCell ref="H4:I4"/>
    <mergeCell ref="J4:J5"/>
  </mergeCells>
  <conditionalFormatting sqref="F5:G5">
    <cfRule type="duplicateValues" dxfId="0" priority="1"/>
  </conditionalFormatting>
  <printOptions horizontalCentered="1" verticalCentered="1"/>
  <pageMargins left="0" right="0" top="0" bottom="0" header="0" footer="0"/>
  <pageSetup paperSize="9" scale="80" orientation="landscape" r:id="rId1"/>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8"/>
  <sheetViews>
    <sheetView view="pageBreakPreview" zoomScaleSheetLayoutView="100" workbookViewId="0">
      <selection activeCell="B28" sqref="B28"/>
    </sheetView>
  </sheetViews>
  <sheetFormatPr defaultColWidth="9.140625" defaultRowHeight="12.75" x14ac:dyDescent="0.2"/>
  <cols>
    <col min="1" max="1" width="9.140625" style="97"/>
    <col min="2" max="2" width="16.7109375" style="97" customWidth="1"/>
    <col min="3" max="3" width="13.85546875" style="97" customWidth="1"/>
    <col min="4" max="4" width="16.7109375" style="97" customWidth="1"/>
    <col min="5" max="5" width="13.7109375" style="97" customWidth="1"/>
    <col min="6" max="6" width="16.7109375" style="97" customWidth="1"/>
    <col min="7" max="7" width="22.28515625" style="97" customWidth="1"/>
    <col min="8" max="8" width="16.7109375" style="97" customWidth="1"/>
    <col min="9" max="9" width="15.140625" style="97" customWidth="1"/>
    <col min="10" max="10" width="16.7109375" style="97" customWidth="1"/>
    <col min="11" max="11" width="14.85546875" style="97" customWidth="1"/>
    <col min="12" max="12" width="12.5703125" style="97" customWidth="1"/>
    <col min="13" max="13" width="8.85546875" style="97" customWidth="1"/>
    <col min="14" max="257" width="9.140625" style="97"/>
    <col min="258" max="258" width="16.7109375" style="97" customWidth="1"/>
    <col min="259" max="259" width="11.7109375" style="97" customWidth="1"/>
    <col min="260" max="260" width="16.7109375" style="97" customWidth="1"/>
    <col min="261" max="261" width="11.7109375" style="97" customWidth="1"/>
    <col min="262" max="262" width="16.7109375" style="97" customWidth="1"/>
    <col min="263" max="263" width="11.7109375" style="97" customWidth="1"/>
    <col min="264" max="264" width="16.7109375" style="97" customWidth="1"/>
    <col min="265" max="265" width="11.7109375" style="97" customWidth="1"/>
    <col min="266" max="266" width="16.7109375" style="97" customWidth="1"/>
    <col min="267" max="267" width="11.7109375" style="97" customWidth="1"/>
    <col min="268" max="268" width="16.7109375" style="97" customWidth="1"/>
    <col min="269" max="269" width="11.7109375" style="97" customWidth="1"/>
    <col min="270" max="513" width="9.140625" style="97"/>
    <col min="514" max="514" width="16.7109375" style="97" customWidth="1"/>
    <col min="515" max="515" width="11.7109375" style="97" customWidth="1"/>
    <col min="516" max="516" width="16.7109375" style="97" customWidth="1"/>
    <col min="517" max="517" width="11.7109375" style="97" customWidth="1"/>
    <col min="518" max="518" width="16.7109375" style="97" customWidth="1"/>
    <col min="519" max="519" width="11.7109375" style="97" customWidth="1"/>
    <col min="520" max="520" width="16.7109375" style="97" customWidth="1"/>
    <col min="521" max="521" width="11.7109375" style="97" customWidth="1"/>
    <col min="522" max="522" width="16.7109375" style="97" customWidth="1"/>
    <col min="523" max="523" width="11.7109375" style="97" customWidth="1"/>
    <col min="524" max="524" width="16.7109375" style="97" customWidth="1"/>
    <col min="525" max="525" width="11.7109375" style="97" customWidth="1"/>
    <col min="526" max="769" width="9.140625" style="97"/>
    <col min="770" max="770" width="16.7109375" style="97" customWidth="1"/>
    <col min="771" max="771" width="11.7109375" style="97" customWidth="1"/>
    <col min="772" max="772" width="16.7109375" style="97" customWidth="1"/>
    <col min="773" max="773" width="11.7109375" style="97" customWidth="1"/>
    <col min="774" max="774" width="16.7109375" style="97" customWidth="1"/>
    <col min="775" max="775" width="11.7109375" style="97" customWidth="1"/>
    <col min="776" max="776" width="16.7109375" style="97" customWidth="1"/>
    <col min="777" max="777" width="11.7109375" style="97" customWidth="1"/>
    <col min="778" max="778" width="16.7109375" style="97" customWidth="1"/>
    <col min="779" max="779" width="11.7109375" style="97" customWidth="1"/>
    <col min="780" max="780" width="16.7109375" style="97" customWidth="1"/>
    <col min="781" max="781" width="11.7109375" style="97" customWidth="1"/>
    <col min="782" max="1025" width="9.140625" style="97"/>
    <col min="1026" max="1026" width="16.7109375" style="97" customWidth="1"/>
    <col min="1027" max="1027" width="11.7109375" style="97" customWidth="1"/>
    <col min="1028" max="1028" width="16.7109375" style="97" customWidth="1"/>
    <col min="1029" max="1029" width="11.7109375" style="97" customWidth="1"/>
    <col min="1030" max="1030" width="16.7109375" style="97" customWidth="1"/>
    <col min="1031" max="1031" width="11.7109375" style="97" customWidth="1"/>
    <col min="1032" max="1032" width="16.7109375" style="97" customWidth="1"/>
    <col min="1033" max="1033" width="11.7109375" style="97" customWidth="1"/>
    <col min="1034" max="1034" width="16.7109375" style="97" customWidth="1"/>
    <col min="1035" max="1035" width="11.7109375" style="97" customWidth="1"/>
    <col min="1036" max="1036" width="16.7109375" style="97" customWidth="1"/>
    <col min="1037" max="1037" width="11.7109375" style="97" customWidth="1"/>
    <col min="1038" max="1281" width="9.140625" style="97"/>
    <col min="1282" max="1282" width="16.7109375" style="97" customWidth="1"/>
    <col min="1283" max="1283" width="11.7109375" style="97" customWidth="1"/>
    <col min="1284" max="1284" width="16.7109375" style="97" customWidth="1"/>
    <col min="1285" max="1285" width="11.7109375" style="97" customWidth="1"/>
    <col min="1286" max="1286" width="16.7109375" style="97" customWidth="1"/>
    <col min="1287" max="1287" width="11.7109375" style="97" customWidth="1"/>
    <col min="1288" max="1288" width="16.7109375" style="97" customWidth="1"/>
    <col min="1289" max="1289" width="11.7109375" style="97" customWidth="1"/>
    <col min="1290" max="1290" width="16.7109375" style="97" customWidth="1"/>
    <col min="1291" max="1291" width="11.7109375" style="97" customWidth="1"/>
    <col min="1292" max="1292" width="16.7109375" style="97" customWidth="1"/>
    <col min="1293" max="1293" width="11.7109375" style="97" customWidth="1"/>
    <col min="1294" max="1537" width="9.140625" style="97"/>
    <col min="1538" max="1538" width="16.7109375" style="97" customWidth="1"/>
    <col min="1539" max="1539" width="11.7109375" style="97" customWidth="1"/>
    <col min="1540" max="1540" width="16.7109375" style="97" customWidth="1"/>
    <col min="1541" max="1541" width="11.7109375" style="97" customWidth="1"/>
    <col min="1542" max="1542" width="16.7109375" style="97" customWidth="1"/>
    <col min="1543" max="1543" width="11.7109375" style="97" customWidth="1"/>
    <col min="1544" max="1544" width="16.7109375" style="97" customWidth="1"/>
    <col min="1545" max="1545" width="11.7109375" style="97" customWidth="1"/>
    <col min="1546" max="1546" width="16.7109375" style="97" customWidth="1"/>
    <col min="1547" max="1547" width="11.7109375" style="97" customWidth="1"/>
    <col min="1548" max="1548" width="16.7109375" style="97" customWidth="1"/>
    <col min="1549" max="1549" width="11.7109375" style="97" customWidth="1"/>
    <col min="1550" max="1793" width="9.140625" style="97"/>
    <col min="1794" max="1794" width="16.7109375" style="97" customWidth="1"/>
    <col min="1795" max="1795" width="11.7109375" style="97" customWidth="1"/>
    <col min="1796" max="1796" width="16.7109375" style="97" customWidth="1"/>
    <col min="1797" max="1797" width="11.7109375" style="97" customWidth="1"/>
    <col min="1798" max="1798" width="16.7109375" style="97" customWidth="1"/>
    <col min="1799" max="1799" width="11.7109375" style="97" customWidth="1"/>
    <col min="1800" max="1800" width="16.7109375" style="97" customWidth="1"/>
    <col min="1801" max="1801" width="11.7109375" style="97" customWidth="1"/>
    <col min="1802" max="1802" width="16.7109375" style="97" customWidth="1"/>
    <col min="1803" max="1803" width="11.7109375" style="97" customWidth="1"/>
    <col min="1804" max="1804" width="16.7109375" style="97" customWidth="1"/>
    <col min="1805" max="1805" width="11.7109375" style="97" customWidth="1"/>
    <col min="1806" max="2049" width="9.140625" style="97"/>
    <col min="2050" max="2050" width="16.7109375" style="97" customWidth="1"/>
    <col min="2051" max="2051" width="11.7109375" style="97" customWidth="1"/>
    <col min="2052" max="2052" width="16.7109375" style="97" customWidth="1"/>
    <col min="2053" max="2053" width="11.7109375" style="97" customWidth="1"/>
    <col min="2054" max="2054" width="16.7109375" style="97" customWidth="1"/>
    <col min="2055" max="2055" width="11.7109375" style="97" customWidth="1"/>
    <col min="2056" max="2056" width="16.7109375" style="97" customWidth="1"/>
    <col min="2057" max="2057" width="11.7109375" style="97" customWidth="1"/>
    <col min="2058" max="2058" width="16.7109375" style="97" customWidth="1"/>
    <col min="2059" max="2059" width="11.7109375" style="97" customWidth="1"/>
    <col min="2060" max="2060" width="16.7109375" style="97" customWidth="1"/>
    <col min="2061" max="2061" width="11.7109375" style="97" customWidth="1"/>
    <col min="2062" max="2305" width="9.140625" style="97"/>
    <col min="2306" max="2306" width="16.7109375" style="97" customWidth="1"/>
    <col min="2307" max="2307" width="11.7109375" style="97" customWidth="1"/>
    <col min="2308" max="2308" width="16.7109375" style="97" customWidth="1"/>
    <col min="2309" max="2309" width="11.7109375" style="97" customWidth="1"/>
    <col min="2310" max="2310" width="16.7109375" style="97" customWidth="1"/>
    <col min="2311" max="2311" width="11.7109375" style="97" customWidth="1"/>
    <col min="2312" max="2312" width="16.7109375" style="97" customWidth="1"/>
    <col min="2313" max="2313" width="11.7109375" style="97" customWidth="1"/>
    <col min="2314" max="2314" width="16.7109375" style="97" customWidth="1"/>
    <col min="2315" max="2315" width="11.7109375" style="97" customWidth="1"/>
    <col min="2316" max="2316" width="16.7109375" style="97" customWidth="1"/>
    <col min="2317" max="2317" width="11.7109375" style="97" customWidth="1"/>
    <col min="2318" max="2561" width="9.140625" style="97"/>
    <col min="2562" max="2562" width="16.7109375" style="97" customWidth="1"/>
    <col min="2563" max="2563" width="11.7109375" style="97" customWidth="1"/>
    <col min="2564" max="2564" width="16.7109375" style="97" customWidth="1"/>
    <col min="2565" max="2565" width="11.7109375" style="97" customWidth="1"/>
    <col min="2566" max="2566" width="16.7109375" style="97" customWidth="1"/>
    <col min="2567" max="2567" width="11.7109375" style="97" customWidth="1"/>
    <col min="2568" max="2568" width="16.7109375" style="97" customWidth="1"/>
    <col min="2569" max="2569" width="11.7109375" style="97" customWidth="1"/>
    <col min="2570" max="2570" width="16.7109375" style="97" customWidth="1"/>
    <col min="2571" max="2571" width="11.7109375" style="97" customWidth="1"/>
    <col min="2572" max="2572" width="16.7109375" style="97" customWidth="1"/>
    <col min="2573" max="2573" width="11.7109375" style="97" customWidth="1"/>
    <col min="2574" max="2817" width="9.140625" style="97"/>
    <col min="2818" max="2818" width="16.7109375" style="97" customWidth="1"/>
    <col min="2819" max="2819" width="11.7109375" style="97" customWidth="1"/>
    <col min="2820" max="2820" width="16.7109375" style="97" customWidth="1"/>
    <col min="2821" max="2821" width="11.7109375" style="97" customWidth="1"/>
    <col min="2822" max="2822" width="16.7109375" style="97" customWidth="1"/>
    <col min="2823" max="2823" width="11.7109375" style="97" customWidth="1"/>
    <col min="2824" max="2824" width="16.7109375" style="97" customWidth="1"/>
    <col min="2825" max="2825" width="11.7109375" style="97" customWidth="1"/>
    <col min="2826" max="2826" width="16.7109375" style="97" customWidth="1"/>
    <col min="2827" max="2827" width="11.7109375" style="97" customWidth="1"/>
    <col min="2828" max="2828" width="16.7109375" style="97" customWidth="1"/>
    <col min="2829" max="2829" width="11.7109375" style="97" customWidth="1"/>
    <col min="2830" max="3073" width="9.140625" style="97"/>
    <col min="3074" max="3074" width="16.7109375" style="97" customWidth="1"/>
    <col min="3075" max="3075" width="11.7109375" style="97" customWidth="1"/>
    <col min="3076" max="3076" width="16.7109375" style="97" customWidth="1"/>
    <col min="3077" max="3077" width="11.7109375" style="97" customWidth="1"/>
    <col min="3078" max="3078" width="16.7109375" style="97" customWidth="1"/>
    <col min="3079" max="3079" width="11.7109375" style="97" customWidth="1"/>
    <col min="3080" max="3080" width="16.7109375" style="97" customWidth="1"/>
    <col min="3081" max="3081" width="11.7109375" style="97" customWidth="1"/>
    <col min="3082" max="3082" width="16.7109375" style="97" customWidth="1"/>
    <col min="3083" max="3083" width="11.7109375" style="97" customWidth="1"/>
    <col min="3084" max="3084" width="16.7109375" style="97" customWidth="1"/>
    <col min="3085" max="3085" width="11.7109375" style="97" customWidth="1"/>
    <col min="3086" max="3329" width="9.140625" style="97"/>
    <col min="3330" max="3330" width="16.7109375" style="97" customWidth="1"/>
    <col min="3331" max="3331" width="11.7109375" style="97" customWidth="1"/>
    <col min="3332" max="3332" width="16.7109375" style="97" customWidth="1"/>
    <col min="3333" max="3333" width="11.7109375" style="97" customWidth="1"/>
    <col min="3334" max="3334" width="16.7109375" style="97" customWidth="1"/>
    <col min="3335" max="3335" width="11.7109375" style="97" customWidth="1"/>
    <col min="3336" max="3336" width="16.7109375" style="97" customWidth="1"/>
    <col min="3337" max="3337" width="11.7109375" style="97" customWidth="1"/>
    <col min="3338" max="3338" width="16.7109375" style="97" customWidth="1"/>
    <col min="3339" max="3339" width="11.7109375" style="97" customWidth="1"/>
    <col min="3340" max="3340" width="16.7109375" style="97" customWidth="1"/>
    <col min="3341" max="3341" width="11.7109375" style="97" customWidth="1"/>
    <col min="3342" max="3585" width="9.140625" style="97"/>
    <col min="3586" max="3586" width="16.7109375" style="97" customWidth="1"/>
    <col min="3587" max="3587" width="11.7109375" style="97" customWidth="1"/>
    <col min="3588" max="3588" width="16.7109375" style="97" customWidth="1"/>
    <col min="3589" max="3589" width="11.7109375" style="97" customWidth="1"/>
    <col min="3590" max="3590" width="16.7109375" style="97" customWidth="1"/>
    <col min="3591" max="3591" width="11.7109375" style="97" customWidth="1"/>
    <col min="3592" max="3592" width="16.7109375" style="97" customWidth="1"/>
    <col min="3593" max="3593" width="11.7109375" style="97" customWidth="1"/>
    <col min="3594" max="3594" width="16.7109375" style="97" customWidth="1"/>
    <col min="3595" max="3595" width="11.7109375" style="97" customWidth="1"/>
    <col min="3596" max="3596" width="16.7109375" style="97" customWidth="1"/>
    <col min="3597" max="3597" width="11.7109375" style="97" customWidth="1"/>
    <col min="3598" max="3841" width="9.140625" style="97"/>
    <col min="3842" max="3842" width="16.7109375" style="97" customWidth="1"/>
    <col min="3843" max="3843" width="11.7109375" style="97" customWidth="1"/>
    <col min="3844" max="3844" width="16.7109375" style="97" customWidth="1"/>
    <col min="3845" max="3845" width="11.7109375" style="97" customWidth="1"/>
    <col min="3846" max="3846" width="16.7109375" style="97" customWidth="1"/>
    <col min="3847" max="3847" width="11.7109375" style="97" customWidth="1"/>
    <col min="3848" max="3848" width="16.7109375" style="97" customWidth="1"/>
    <col min="3849" max="3849" width="11.7109375" style="97" customWidth="1"/>
    <col min="3850" max="3850" width="16.7109375" style="97" customWidth="1"/>
    <col min="3851" max="3851" width="11.7109375" style="97" customWidth="1"/>
    <col min="3852" max="3852" width="16.7109375" style="97" customWidth="1"/>
    <col min="3853" max="3853" width="11.7109375" style="97" customWidth="1"/>
    <col min="3854" max="4097" width="9.140625" style="97"/>
    <col min="4098" max="4098" width="16.7109375" style="97" customWidth="1"/>
    <col min="4099" max="4099" width="11.7109375" style="97" customWidth="1"/>
    <col min="4100" max="4100" width="16.7109375" style="97" customWidth="1"/>
    <col min="4101" max="4101" width="11.7109375" style="97" customWidth="1"/>
    <col min="4102" max="4102" width="16.7109375" style="97" customWidth="1"/>
    <col min="4103" max="4103" width="11.7109375" style="97" customWidth="1"/>
    <col min="4104" max="4104" width="16.7109375" style="97" customWidth="1"/>
    <col min="4105" max="4105" width="11.7109375" style="97" customWidth="1"/>
    <col min="4106" max="4106" width="16.7109375" style="97" customWidth="1"/>
    <col min="4107" max="4107" width="11.7109375" style="97" customWidth="1"/>
    <col min="4108" max="4108" width="16.7109375" style="97" customWidth="1"/>
    <col min="4109" max="4109" width="11.7109375" style="97" customWidth="1"/>
    <col min="4110" max="4353" width="9.140625" style="97"/>
    <col min="4354" max="4354" width="16.7109375" style="97" customWidth="1"/>
    <col min="4355" max="4355" width="11.7109375" style="97" customWidth="1"/>
    <col min="4356" max="4356" width="16.7109375" style="97" customWidth="1"/>
    <col min="4357" max="4357" width="11.7109375" style="97" customWidth="1"/>
    <col min="4358" max="4358" width="16.7109375" style="97" customWidth="1"/>
    <col min="4359" max="4359" width="11.7109375" style="97" customWidth="1"/>
    <col min="4360" max="4360" width="16.7109375" style="97" customWidth="1"/>
    <col min="4361" max="4361" width="11.7109375" style="97" customWidth="1"/>
    <col min="4362" max="4362" width="16.7109375" style="97" customWidth="1"/>
    <col min="4363" max="4363" width="11.7109375" style="97" customWidth="1"/>
    <col min="4364" max="4364" width="16.7109375" style="97" customWidth="1"/>
    <col min="4365" max="4365" width="11.7109375" style="97" customWidth="1"/>
    <col min="4366" max="4609" width="9.140625" style="97"/>
    <col min="4610" max="4610" width="16.7109375" style="97" customWidth="1"/>
    <col min="4611" max="4611" width="11.7109375" style="97" customWidth="1"/>
    <col min="4612" max="4612" width="16.7109375" style="97" customWidth="1"/>
    <col min="4613" max="4613" width="11.7109375" style="97" customWidth="1"/>
    <col min="4614" max="4614" width="16.7109375" style="97" customWidth="1"/>
    <col min="4615" max="4615" width="11.7109375" style="97" customWidth="1"/>
    <col min="4616" max="4616" width="16.7109375" style="97" customWidth="1"/>
    <col min="4617" max="4617" width="11.7109375" style="97" customWidth="1"/>
    <col min="4618" max="4618" width="16.7109375" style="97" customWidth="1"/>
    <col min="4619" max="4619" width="11.7109375" style="97" customWidth="1"/>
    <col min="4620" max="4620" width="16.7109375" style="97" customWidth="1"/>
    <col min="4621" max="4621" width="11.7109375" style="97" customWidth="1"/>
    <col min="4622" max="4865" width="9.140625" style="97"/>
    <col min="4866" max="4866" width="16.7109375" style="97" customWidth="1"/>
    <col min="4867" max="4867" width="11.7109375" style="97" customWidth="1"/>
    <col min="4868" max="4868" width="16.7109375" style="97" customWidth="1"/>
    <col min="4869" max="4869" width="11.7109375" style="97" customWidth="1"/>
    <col min="4870" max="4870" width="16.7109375" style="97" customWidth="1"/>
    <col min="4871" max="4871" width="11.7109375" style="97" customWidth="1"/>
    <col min="4872" max="4872" width="16.7109375" style="97" customWidth="1"/>
    <col min="4873" max="4873" width="11.7109375" style="97" customWidth="1"/>
    <col min="4874" max="4874" width="16.7109375" style="97" customWidth="1"/>
    <col min="4875" max="4875" width="11.7109375" style="97" customWidth="1"/>
    <col min="4876" max="4876" width="16.7109375" style="97" customWidth="1"/>
    <col min="4877" max="4877" width="11.7109375" style="97" customWidth="1"/>
    <col min="4878" max="5121" width="9.140625" style="97"/>
    <col min="5122" max="5122" width="16.7109375" style="97" customWidth="1"/>
    <col min="5123" max="5123" width="11.7109375" style="97" customWidth="1"/>
    <col min="5124" max="5124" width="16.7109375" style="97" customWidth="1"/>
    <col min="5125" max="5125" width="11.7109375" style="97" customWidth="1"/>
    <col min="5126" max="5126" width="16.7109375" style="97" customWidth="1"/>
    <col min="5127" max="5127" width="11.7109375" style="97" customWidth="1"/>
    <col min="5128" max="5128" width="16.7109375" style="97" customWidth="1"/>
    <col min="5129" max="5129" width="11.7109375" style="97" customWidth="1"/>
    <col min="5130" max="5130" width="16.7109375" style="97" customWidth="1"/>
    <col min="5131" max="5131" width="11.7109375" style="97" customWidth="1"/>
    <col min="5132" max="5132" width="16.7109375" style="97" customWidth="1"/>
    <col min="5133" max="5133" width="11.7109375" style="97" customWidth="1"/>
    <col min="5134" max="5377" width="9.140625" style="97"/>
    <col min="5378" max="5378" width="16.7109375" style="97" customWidth="1"/>
    <col min="5379" max="5379" width="11.7109375" style="97" customWidth="1"/>
    <col min="5380" max="5380" width="16.7109375" style="97" customWidth="1"/>
    <col min="5381" max="5381" width="11.7109375" style="97" customWidth="1"/>
    <col min="5382" max="5382" width="16.7109375" style="97" customWidth="1"/>
    <col min="5383" max="5383" width="11.7109375" style="97" customWidth="1"/>
    <col min="5384" max="5384" width="16.7109375" style="97" customWidth="1"/>
    <col min="5385" max="5385" width="11.7109375" style="97" customWidth="1"/>
    <col min="5386" max="5386" width="16.7109375" style="97" customWidth="1"/>
    <col min="5387" max="5387" width="11.7109375" style="97" customWidth="1"/>
    <col min="5388" max="5388" width="16.7109375" style="97" customWidth="1"/>
    <col min="5389" max="5389" width="11.7109375" style="97" customWidth="1"/>
    <col min="5390" max="5633" width="9.140625" style="97"/>
    <col min="5634" max="5634" width="16.7109375" style="97" customWidth="1"/>
    <col min="5635" max="5635" width="11.7109375" style="97" customWidth="1"/>
    <col min="5636" max="5636" width="16.7109375" style="97" customWidth="1"/>
    <col min="5637" max="5637" width="11.7109375" style="97" customWidth="1"/>
    <col min="5638" max="5638" width="16.7109375" style="97" customWidth="1"/>
    <col min="5639" max="5639" width="11.7109375" style="97" customWidth="1"/>
    <col min="5640" max="5640" width="16.7109375" style="97" customWidth="1"/>
    <col min="5641" max="5641" width="11.7109375" style="97" customWidth="1"/>
    <col min="5642" max="5642" width="16.7109375" style="97" customWidth="1"/>
    <col min="5643" max="5643" width="11.7109375" style="97" customWidth="1"/>
    <col min="5644" max="5644" width="16.7109375" style="97" customWidth="1"/>
    <col min="5645" max="5645" width="11.7109375" style="97" customWidth="1"/>
    <col min="5646" max="5889" width="9.140625" style="97"/>
    <col min="5890" max="5890" width="16.7109375" style="97" customWidth="1"/>
    <col min="5891" max="5891" width="11.7109375" style="97" customWidth="1"/>
    <col min="5892" max="5892" width="16.7109375" style="97" customWidth="1"/>
    <col min="5893" max="5893" width="11.7109375" style="97" customWidth="1"/>
    <col min="5894" max="5894" width="16.7109375" style="97" customWidth="1"/>
    <col min="5895" max="5895" width="11.7109375" style="97" customWidth="1"/>
    <col min="5896" max="5896" width="16.7109375" style="97" customWidth="1"/>
    <col min="5897" max="5897" width="11.7109375" style="97" customWidth="1"/>
    <col min="5898" max="5898" width="16.7109375" style="97" customWidth="1"/>
    <col min="5899" max="5899" width="11.7109375" style="97" customWidth="1"/>
    <col min="5900" max="5900" width="16.7109375" style="97" customWidth="1"/>
    <col min="5901" max="5901" width="11.7109375" style="97" customWidth="1"/>
    <col min="5902" max="6145" width="9.140625" style="97"/>
    <col min="6146" max="6146" width="16.7109375" style="97" customWidth="1"/>
    <col min="6147" max="6147" width="11.7109375" style="97" customWidth="1"/>
    <col min="6148" max="6148" width="16.7109375" style="97" customWidth="1"/>
    <col min="6149" max="6149" width="11.7109375" style="97" customWidth="1"/>
    <col min="6150" max="6150" width="16.7109375" style="97" customWidth="1"/>
    <col min="6151" max="6151" width="11.7109375" style="97" customWidth="1"/>
    <col min="6152" max="6152" width="16.7109375" style="97" customWidth="1"/>
    <col min="6153" max="6153" width="11.7109375" style="97" customWidth="1"/>
    <col min="6154" max="6154" width="16.7109375" style="97" customWidth="1"/>
    <col min="6155" max="6155" width="11.7109375" style="97" customWidth="1"/>
    <col min="6156" max="6156" width="16.7109375" style="97" customWidth="1"/>
    <col min="6157" max="6157" width="11.7109375" style="97" customWidth="1"/>
    <col min="6158" max="6401" width="9.140625" style="97"/>
    <col min="6402" max="6402" width="16.7109375" style="97" customWidth="1"/>
    <col min="6403" max="6403" width="11.7109375" style="97" customWidth="1"/>
    <col min="6404" max="6404" width="16.7109375" style="97" customWidth="1"/>
    <col min="6405" max="6405" width="11.7109375" style="97" customWidth="1"/>
    <col min="6406" max="6406" width="16.7109375" style="97" customWidth="1"/>
    <col min="6407" max="6407" width="11.7109375" style="97" customWidth="1"/>
    <col min="6408" max="6408" width="16.7109375" style="97" customWidth="1"/>
    <col min="6409" max="6409" width="11.7109375" style="97" customWidth="1"/>
    <col min="6410" max="6410" width="16.7109375" style="97" customWidth="1"/>
    <col min="6411" max="6411" width="11.7109375" style="97" customWidth="1"/>
    <col min="6412" max="6412" width="16.7109375" style="97" customWidth="1"/>
    <col min="6413" max="6413" width="11.7109375" style="97" customWidth="1"/>
    <col min="6414" max="6657" width="9.140625" style="97"/>
    <col min="6658" max="6658" width="16.7109375" style="97" customWidth="1"/>
    <col min="6659" max="6659" width="11.7109375" style="97" customWidth="1"/>
    <col min="6660" max="6660" width="16.7109375" style="97" customWidth="1"/>
    <col min="6661" max="6661" width="11.7109375" style="97" customWidth="1"/>
    <col min="6662" max="6662" width="16.7109375" style="97" customWidth="1"/>
    <col min="6663" max="6663" width="11.7109375" style="97" customWidth="1"/>
    <col min="6664" max="6664" width="16.7109375" style="97" customWidth="1"/>
    <col min="6665" max="6665" width="11.7109375" style="97" customWidth="1"/>
    <col min="6666" max="6666" width="16.7109375" style="97" customWidth="1"/>
    <col min="6667" max="6667" width="11.7109375" style="97" customWidth="1"/>
    <col min="6668" max="6668" width="16.7109375" style="97" customWidth="1"/>
    <col min="6669" max="6669" width="11.7109375" style="97" customWidth="1"/>
    <col min="6670" max="6913" width="9.140625" style="97"/>
    <col min="6914" max="6914" width="16.7109375" style="97" customWidth="1"/>
    <col min="6915" max="6915" width="11.7109375" style="97" customWidth="1"/>
    <col min="6916" max="6916" width="16.7109375" style="97" customWidth="1"/>
    <col min="6917" max="6917" width="11.7109375" style="97" customWidth="1"/>
    <col min="6918" max="6918" width="16.7109375" style="97" customWidth="1"/>
    <col min="6919" max="6919" width="11.7109375" style="97" customWidth="1"/>
    <col min="6920" max="6920" width="16.7109375" style="97" customWidth="1"/>
    <col min="6921" max="6921" width="11.7109375" style="97" customWidth="1"/>
    <col min="6922" max="6922" width="16.7109375" style="97" customWidth="1"/>
    <col min="6923" max="6923" width="11.7109375" style="97" customWidth="1"/>
    <col min="6924" max="6924" width="16.7109375" style="97" customWidth="1"/>
    <col min="6925" max="6925" width="11.7109375" style="97" customWidth="1"/>
    <col min="6926" max="7169" width="9.140625" style="97"/>
    <col min="7170" max="7170" width="16.7109375" style="97" customWidth="1"/>
    <col min="7171" max="7171" width="11.7109375" style="97" customWidth="1"/>
    <col min="7172" max="7172" width="16.7109375" style="97" customWidth="1"/>
    <col min="7173" max="7173" width="11.7109375" style="97" customWidth="1"/>
    <col min="7174" max="7174" width="16.7109375" style="97" customWidth="1"/>
    <col min="7175" max="7175" width="11.7109375" style="97" customWidth="1"/>
    <col min="7176" max="7176" width="16.7109375" style="97" customWidth="1"/>
    <col min="7177" max="7177" width="11.7109375" style="97" customWidth="1"/>
    <col min="7178" max="7178" width="16.7109375" style="97" customWidth="1"/>
    <col min="7179" max="7179" width="11.7109375" style="97" customWidth="1"/>
    <col min="7180" max="7180" width="16.7109375" style="97" customWidth="1"/>
    <col min="7181" max="7181" width="11.7109375" style="97" customWidth="1"/>
    <col min="7182" max="7425" width="9.140625" style="97"/>
    <col min="7426" max="7426" width="16.7109375" style="97" customWidth="1"/>
    <col min="7427" max="7427" width="11.7109375" style="97" customWidth="1"/>
    <col min="7428" max="7428" width="16.7109375" style="97" customWidth="1"/>
    <col min="7429" max="7429" width="11.7109375" style="97" customWidth="1"/>
    <col min="7430" max="7430" width="16.7109375" style="97" customWidth="1"/>
    <col min="7431" max="7431" width="11.7109375" style="97" customWidth="1"/>
    <col min="7432" max="7432" width="16.7109375" style="97" customWidth="1"/>
    <col min="7433" max="7433" width="11.7109375" style="97" customWidth="1"/>
    <col min="7434" max="7434" width="16.7109375" style="97" customWidth="1"/>
    <col min="7435" max="7435" width="11.7109375" style="97" customWidth="1"/>
    <col min="7436" max="7436" width="16.7109375" style="97" customWidth="1"/>
    <col min="7437" max="7437" width="11.7109375" style="97" customWidth="1"/>
    <col min="7438" max="7681" width="9.140625" style="97"/>
    <col min="7682" max="7682" width="16.7109375" style="97" customWidth="1"/>
    <col min="7683" max="7683" width="11.7109375" style="97" customWidth="1"/>
    <col min="7684" max="7684" width="16.7109375" style="97" customWidth="1"/>
    <col min="7685" max="7685" width="11.7109375" style="97" customWidth="1"/>
    <col min="7686" max="7686" width="16.7109375" style="97" customWidth="1"/>
    <col min="7687" max="7687" width="11.7109375" style="97" customWidth="1"/>
    <col min="7688" max="7688" width="16.7109375" style="97" customWidth="1"/>
    <col min="7689" max="7689" width="11.7109375" style="97" customWidth="1"/>
    <col min="7690" max="7690" width="16.7109375" style="97" customWidth="1"/>
    <col min="7691" max="7691" width="11.7109375" style="97" customWidth="1"/>
    <col min="7692" max="7692" width="16.7109375" style="97" customWidth="1"/>
    <col min="7693" max="7693" width="11.7109375" style="97" customWidth="1"/>
    <col min="7694" max="7937" width="9.140625" style="97"/>
    <col min="7938" max="7938" width="16.7109375" style="97" customWidth="1"/>
    <col min="7939" max="7939" width="11.7109375" style="97" customWidth="1"/>
    <col min="7940" max="7940" width="16.7109375" style="97" customWidth="1"/>
    <col min="7941" max="7941" width="11.7109375" style="97" customWidth="1"/>
    <col min="7942" max="7942" width="16.7109375" style="97" customWidth="1"/>
    <col min="7943" max="7943" width="11.7109375" style="97" customWidth="1"/>
    <col min="7944" max="7944" width="16.7109375" style="97" customWidth="1"/>
    <col min="7945" max="7945" width="11.7109375" style="97" customWidth="1"/>
    <col min="7946" max="7946" width="16.7109375" style="97" customWidth="1"/>
    <col min="7947" max="7947" width="11.7109375" style="97" customWidth="1"/>
    <col min="7948" max="7948" width="16.7109375" style="97" customWidth="1"/>
    <col min="7949" max="7949" width="11.7109375" style="97" customWidth="1"/>
    <col min="7950" max="8193" width="9.140625" style="97"/>
    <col min="8194" max="8194" width="16.7109375" style="97" customWidth="1"/>
    <col min="8195" max="8195" width="11.7109375" style="97" customWidth="1"/>
    <col min="8196" max="8196" width="16.7109375" style="97" customWidth="1"/>
    <col min="8197" max="8197" width="11.7109375" style="97" customWidth="1"/>
    <col min="8198" max="8198" width="16.7109375" style="97" customWidth="1"/>
    <col min="8199" max="8199" width="11.7109375" style="97" customWidth="1"/>
    <col min="8200" max="8200" width="16.7109375" style="97" customWidth="1"/>
    <col min="8201" max="8201" width="11.7109375" style="97" customWidth="1"/>
    <col min="8202" max="8202" width="16.7109375" style="97" customWidth="1"/>
    <col min="8203" max="8203" width="11.7109375" style="97" customWidth="1"/>
    <col min="8204" max="8204" width="16.7109375" style="97" customWidth="1"/>
    <col min="8205" max="8205" width="11.7109375" style="97" customWidth="1"/>
    <col min="8206" max="8449" width="9.140625" style="97"/>
    <col min="8450" max="8450" width="16.7109375" style="97" customWidth="1"/>
    <col min="8451" max="8451" width="11.7109375" style="97" customWidth="1"/>
    <col min="8452" max="8452" width="16.7109375" style="97" customWidth="1"/>
    <col min="8453" max="8453" width="11.7109375" style="97" customWidth="1"/>
    <col min="8454" max="8454" width="16.7109375" style="97" customWidth="1"/>
    <col min="8455" max="8455" width="11.7109375" style="97" customWidth="1"/>
    <col min="8456" max="8456" width="16.7109375" style="97" customWidth="1"/>
    <col min="8457" max="8457" width="11.7109375" style="97" customWidth="1"/>
    <col min="8458" max="8458" width="16.7109375" style="97" customWidth="1"/>
    <col min="8459" max="8459" width="11.7109375" style="97" customWidth="1"/>
    <col min="8460" max="8460" width="16.7109375" style="97" customWidth="1"/>
    <col min="8461" max="8461" width="11.7109375" style="97" customWidth="1"/>
    <col min="8462" max="8705" width="9.140625" style="97"/>
    <col min="8706" max="8706" width="16.7109375" style="97" customWidth="1"/>
    <col min="8707" max="8707" width="11.7109375" style="97" customWidth="1"/>
    <col min="8708" max="8708" width="16.7109375" style="97" customWidth="1"/>
    <col min="8709" max="8709" width="11.7109375" style="97" customWidth="1"/>
    <col min="8710" max="8710" width="16.7109375" style="97" customWidth="1"/>
    <col min="8711" max="8711" width="11.7109375" style="97" customWidth="1"/>
    <col min="8712" max="8712" width="16.7109375" style="97" customWidth="1"/>
    <col min="8713" max="8713" width="11.7109375" style="97" customWidth="1"/>
    <col min="8714" max="8714" width="16.7109375" style="97" customWidth="1"/>
    <col min="8715" max="8715" width="11.7109375" style="97" customWidth="1"/>
    <col min="8716" max="8716" width="16.7109375" style="97" customWidth="1"/>
    <col min="8717" max="8717" width="11.7109375" style="97" customWidth="1"/>
    <col min="8718" max="8961" width="9.140625" style="97"/>
    <col min="8962" max="8962" width="16.7109375" style="97" customWidth="1"/>
    <col min="8963" max="8963" width="11.7109375" style="97" customWidth="1"/>
    <col min="8964" max="8964" width="16.7109375" style="97" customWidth="1"/>
    <col min="8965" max="8965" width="11.7109375" style="97" customWidth="1"/>
    <col min="8966" max="8966" width="16.7109375" style="97" customWidth="1"/>
    <col min="8967" max="8967" width="11.7109375" style="97" customWidth="1"/>
    <col min="8968" max="8968" width="16.7109375" style="97" customWidth="1"/>
    <col min="8969" max="8969" width="11.7109375" style="97" customWidth="1"/>
    <col min="8970" max="8970" width="16.7109375" style="97" customWidth="1"/>
    <col min="8971" max="8971" width="11.7109375" style="97" customWidth="1"/>
    <col min="8972" max="8972" width="16.7109375" style="97" customWidth="1"/>
    <col min="8973" max="8973" width="11.7109375" style="97" customWidth="1"/>
    <col min="8974" max="9217" width="9.140625" style="97"/>
    <col min="9218" max="9218" width="16.7109375" style="97" customWidth="1"/>
    <col min="9219" max="9219" width="11.7109375" style="97" customWidth="1"/>
    <col min="9220" max="9220" width="16.7109375" style="97" customWidth="1"/>
    <col min="9221" max="9221" width="11.7109375" style="97" customWidth="1"/>
    <col min="9222" max="9222" width="16.7109375" style="97" customWidth="1"/>
    <col min="9223" max="9223" width="11.7109375" style="97" customWidth="1"/>
    <col min="9224" max="9224" width="16.7109375" style="97" customWidth="1"/>
    <col min="9225" max="9225" width="11.7109375" style="97" customWidth="1"/>
    <col min="9226" max="9226" width="16.7109375" style="97" customWidth="1"/>
    <col min="9227" max="9227" width="11.7109375" style="97" customWidth="1"/>
    <col min="9228" max="9228" width="16.7109375" style="97" customWidth="1"/>
    <col min="9229" max="9229" width="11.7109375" style="97" customWidth="1"/>
    <col min="9230" max="9473" width="9.140625" style="97"/>
    <col min="9474" max="9474" width="16.7109375" style="97" customWidth="1"/>
    <col min="9475" max="9475" width="11.7109375" style="97" customWidth="1"/>
    <col min="9476" max="9476" width="16.7109375" style="97" customWidth="1"/>
    <col min="9477" max="9477" width="11.7109375" style="97" customWidth="1"/>
    <col min="9478" max="9478" width="16.7109375" style="97" customWidth="1"/>
    <col min="9479" max="9479" width="11.7109375" style="97" customWidth="1"/>
    <col min="9480" max="9480" width="16.7109375" style="97" customWidth="1"/>
    <col min="9481" max="9481" width="11.7109375" style="97" customWidth="1"/>
    <col min="9482" max="9482" width="16.7109375" style="97" customWidth="1"/>
    <col min="9483" max="9483" width="11.7109375" style="97" customWidth="1"/>
    <col min="9484" max="9484" width="16.7109375" style="97" customWidth="1"/>
    <col min="9485" max="9485" width="11.7109375" style="97" customWidth="1"/>
    <col min="9486" max="9729" width="9.140625" style="97"/>
    <col min="9730" max="9730" width="16.7109375" style="97" customWidth="1"/>
    <col min="9731" max="9731" width="11.7109375" style="97" customWidth="1"/>
    <col min="9732" max="9732" width="16.7109375" style="97" customWidth="1"/>
    <col min="9733" max="9733" width="11.7109375" style="97" customWidth="1"/>
    <col min="9734" max="9734" width="16.7109375" style="97" customWidth="1"/>
    <col min="9735" max="9735" width="11.7109375" style="97" customWidth="1"/>
    <col min="9736" max="9736" width="16.7109375" style="97" customWidth="1"/>
    <col min="9737" max="9737" width="11.7109375" style="97" customWidth="1"/>
    <col min="9738" max="9738" width="16.7109375" style="97" customWidth="1"/>
    <col min="9739" max="9739" width="11.7109375" style="97" customWidth="1"/>
    <col min="9740" max="9740" width="16.7109375" style="97" customWidth="1"/>
    <col min="9741" max="9741" width="11.7109375" style="97" customWidth="1"/>
    <col min="9742" max="9985" width="9.140625" style="97"/>
    <col min="9986" max="9986" width="16.7109375" style="97" customWidth="1"/>
    <col min="9987" max="9987" width="11.7109375" style="97" customWidth="1"/>
    <col min="9988" max="9988" width="16.7109375" style="97" customWidth="1"/>
    <col min="9989" max="9989" width="11.7109375" style="97" customWidth="1"/>
    <col min="9990" max="9990" width="16.7109375" style="97" customWidth="1"/>
    <col min="9991" max="9991" width="11.7109375" style="97" customWidth="1"/>
    <col min="9992" max="9992" width="16.7109375" style="97" customWidth="1"/>
    <col min="9993" max="9993" width="11.7109375" style="97" customWidth="1"/>
    <col min="9994" max="9994" width="16.7109375" style="97" customWidth="1"/>
    <col min="9995" max="9995" width="11.7109375" style="97" customWidth="1"/>
    <col min="9996" max="9996" width="16.7109375" style="97" customWidth="1"/>
    <col min="9997" max="9997" width="11.7109375" style="97" customWidth="1"/>
    <col min="9998" max="10241" width="9.140625" style="97"/>
    <col min="10242" max="10242" width="16.7109375" style="97" customWidth="1"/>
    <col min="10243" max="10243" width="11.7109375" style="97" customWidth="1"/>
    <col min="10244" max="10244" width="16.7109375" style="97" customWidth="1"/>
    <col min="10245" max="10245" width="11.7109375" style="97" customWidth="1"/>
    <col min="10246" max="10246" width="16.7109375" style="97" customWidth="1"/>
    <col min="10247" max="10247" width="11.7109375" style="97" customWidth="1"/>
    <col min="10248" max="10248" width="16.7109375" style="97" customWidth="1"/>
    <col min="10249" max="10249" width="11.7109375" style="97" customWidth="1"/>
    <col min="10250" max="10250" width="16.7109375" style="97" customWidth="1"/>
    <col min="10251" max="10251" width="11.7109375" style="97" customWidth="1"/>
    <col min="10252" max="10252" width="16.7109375" style="97" customWidth="1"/>
    <col min="10253" max="10253" width="11.7109375" style="97" customWidth="1"/>
    <col min="10254" max="10497" width="9.140625" style="97"/>
    <col min="10498" max="10498" width="16.7109375" style="97" customWidth="1"/>
    <col min="10499" max="10499" width="11.7109375" style="97" customWidth="1"/>
    <col min="10500" max="10500" width="16.7109375" style="97" customWidth="1"/>
    <col min="10501" max="10501" width="11.7109375" style="97" customWidth="1"/>
    <col min="10502" max="10502" width="16.7109375" style="97" customWidth="1"/>
    <col min="10503" max="10503" width="11.7109375" style="97" customWidth="1"/>
    <col min="10504" max="10504" width="16.7109375" style="97" customWidth="1"/>
    <col min="10505" max="10505" width="11.7109375" style="97" customWidth="1"/>
    <col min="10506" max="10506" width="16.7109375" style="97" customWidth="1"/>
    <col min="10507" max="10507" width="11.7109375" style="97" customWidth="1"/>
    <col min="10508" max="10508" width="16.7109375" style="97" customWidth="1"/>
    <col min="10509" max="10509" width="11.7109375" style="97" customWidth="1"/>
    <col min="10510" max="10753" width="9.140625" style="97"/>
    <col min="10754" max="10754" width="16.7109375" style="97" customWidth="1"/>
    <col min="10755" max="10755" width="11.7109375" style="97" customWidth="1"/>
    <col min="10756" max="10756" width="16.7109375" style="97" customWidth="1"/>
    <col min="10757" max="10757" width="11.7109375" style="97" customWidth="1"/>
    <col min="10758" max="10758" width="16.7109375" style="97" customWidth="1"/>
    <col min="10759" max="10759" width="11.7109375" style="97" customWidth="1"/>
    <col min="10760" max="10760" width="16.7109375" style="97" customWidth="1"/>
    <col min="10761" max="10761" width="11.7109375" style="97" customWidth="1"/>
    <col min="10762" max="10762" width="16.7109375" style="97" customWidth="1"/>
    <col min="10763" max="10763" width="11.7109375" style="97" customWidth="1"/>
    <col min="10764" max="10764" width="16.7109375" style="97" customWidth="1"/>
    <col min="10765" max="10765" width="11.7109375" style="97" customWidth="1"/>
    <col min="10766" max="11009" width="9.140625" style="97"/>
    <col min="11010" max="11010" width="16.7109375" style="97" customWidth="1"/>
    <col min="11011" max="11011" width="11.7109375" style="97" customWidth="1"/>
    <col min="11012" max="11012" width="16.7109375" style="97" customWidth="1"/>
    <col min="11013" max="11013" width="11.7109375" style="97" customWidth="1"/>
    <col min="11014" max="11014" width="16.7109375" style="97" customWidth="1"/>
    <col min="11015" max="11015" width="11.7109375" style="97" customWidth="1"/>
    <col min="11016" max="11016" width="16.7109375" style="97" customWidth="1"/>
    <col min="11017" max="11017" width="11.7109375" style="97" customWidth="1"/>
    <col min="11018" max="11018" width="16.7109375" style="97" customWidth="1"/>
    <col min="11019" max="11019" width="11.7109375" style="97" customWidth="1"/>
    <col min="11020" max="11020" width="16.7109375" style="97" customWidth="1"/>
    <col min="11021" max="11021" width="11.7109375" style="97" customWidth="1"/>
    <col min="11022" max="11265" width="9.140625" style="97"/>
    <col min="11266" max="11266" width="16.7109375" style="97" customWidth="1"/>
    <col min="11267" max="11267" width="11.7109375" style="97" customWidth="1"/>
    <col min="11268" max="11268" width="16.7109375" style="97" customWidth="1"/>
    <col min="11269" max="11269" width="11.7109375" style="97" customWidth="1"/>
    <col min="11270" max="11270" width="16.7109375" style="97" customWidth="1"/>
    <col min="11271" max="11271" width="11.7109375" style="97" customWidth="1"/>
    <col min="11272" max="11272" width="16.7109375" style="97" customWidth="1"/>
    <col min="11273" max="11273" width="11.7109375" style="97" customWidth="1"/>
    <col min="11274" max="11274" width="16.7109375" style="97" customWidth="1"/>
    <col min="11275" max="11275" width="11.7109375" style="97" customWidth="1"/>
    <col min="11276" max="11276" width="16.7109375" style="97" customWidth="1"/>
    <col min="11277" max="11277" width="11.7109375" style="97" customWidth="1"/>
    <col min="11278" max="11521" width="9.140625" style="97"/>
    <col min="11522" max="11522" width="16.7109375" style="97" customWidth="1"/>
    <col min="11523" max="11523" width="11.7109375" style="97" customWidth="1"/>
    <col min="11524" max="11524" width="16.7109375" style="97" customWidth="1"/>
    <col min="11525" max="11525" width="11.7109375" style="97" customWidth="1"/>
    <col min="11526" max="11526" width="16.7109375" style="97" customWidth="1"/>
    <col min="11527" max="11527" width="11.7109375" style="97" customWidth="1"/>
    <col min="11528" max="11528" width="16.7109375" style="97" customWidth="1"/>
    <col min="11529" max="11529" width="11.7109375" style="97" customWidth="1"/>
    <col min="11530" max="11530" width="16.7109375" style="97" customWidth="1"/>
    <col min="11531" max="11531" width="11.7109375" style="97" customWidth="1"/>
    <col min="11532" max="11532" width="16.7109375" style="97" customWidth="1"/>
    <col min="11533" max="11533" width="11.7109375" style="97" customWidth="1"/>
    <col min="11534" max="11777" width="9.140625" style="97"/>
    <col min="11778" max="11778" width="16.7109375" style="97" customWidth="1"/>
    <col min="11779" max="11779" width="11.7109375" style="97" customWidth="1"/>
    <col min="11780" max="11780" width="16.7109375" style="97" customWidth="1"/>
    <col min="11781" max="11781" width="11.7109375" style="97" customWidth="1"/>
    <col min="11782" max="11782" width="16.7109375" style="97" customWidth="1"/>
    <col min="11783" max="11783" width="11.7109375" style="97" customWidth="1"/>
    <col min="11784" max="11784" width="16.7109375" style="97" customWidth="1"/>
    <col min="11785" max="11785" width="11.7109375" style="97" customWidth="1"/>
    <col min="11786" max="11786" width="16.7109375" style="97" customWidth="1"/>
    <col min="11787" max="11787" width="11.7109375" style="97" customWidth="1"/>
    <col min="11788" max="11788" width="16.7109375" style="97" customWidth="1"/>
    <col min="11789" max="11789" width="11.7109375" style="97" customWidth="1"/>
    <col min="11790" max="12033" width="9.140625" style="97"/>
    <col min="12034" max="12034" width="16.7109375" style="97" customWidth="1"/>
    <col min="12035" max="12035" width="11.7109375" style="97" customWidth="1"/>
    <col min="12036" max="12036" width="16.7109375" style="97" customWidth="1"/>
    <col min="12037" max="12037" width="11.7109375" style="97" customWidth="1"/>
    <col min="12038" max="12038" width="16.7109375" style="97" customWidth="1"/>
    <col min="12039" max="12039" width="11.7109375" style="97" customWidth="1"/>
    <col min="12040" max="12040" width="16.7109375" style="97" customWidth="1"/>
    <col min="12041" max="12041" width="11.7109375" style="97" customWidth="1"/>
    <col min="12042" max="12042" width="16.7109375" style="97" customWidth="1"/>
    <col min="12043" max="12043" width="11.7109375" style="97" customWidth="1"/>
    <col min="12044" max="12044" width="16.7109375" style="97" customWidth="1"/>
    <col min="12045" max="12045" width="11.7109375" style="97" customWidth="1"/>
    <col min="12046" max="12289" width="9.140625" style="97"/>
    <col min="12290" max="12290" width="16.7109375" style="97" customWidth="1"/>
    <col min="12291" max="12291" width="11.7109375" style="97" customWidth="1"/>
    <col min="12292" max="12292" width="16.7109375" style="97" customWidth="1"/>
    <col min="12293" max="12293" width="11.7109375" style="97" customWidth="1"/>
    <col min="12294" max="12294" width="16.7109375" style="97" customWidth="1"/>
    <col min="12295" max="12295" width="11.7109375" style="97" customWidth="1"/>
    <col min="12296" max="12296" width="16.7109375" style="97" customWidth="1"/>
    <col min="12297" max="12297" width="11.7109375" style="97" customWidth="1"/>
    <col min="12298" max="12298" width="16.7109375" style="97" customWidth="1"/>
    <col min="12299" max="12299" width="11.7109375" style="97" customWidth="1"/>
    <col min="12300" max="12300" width="16.7109375" style="97" customWidth="1"/>
    <col min="12301" max="12301" width="11.7109375" style="97" customWidth="1"/>
    <col min="12302" max="12545" width="9.140625" style="97"/>
    <col min="12546" max="12546" width="16.7109375" style="97" customWidth="1"/>
    <col min="12547" max="12547" width="11.7109375" style="97" customWidth="1"/>
    <col min="12548" max="12548" width="16.7109375" style="97" customWidth="1"/>
    <col min="12549" max="12549" width="11.7109375" style="97" customWidth="1"/>
    <col min="12550" max="12550" width="16.7109375" style="97" customWidth="1"/>
    <col min="12551" max="12551" width="11.7109375" style="97" customWidth="1"/>
    <col min="12552" max="12552" width="16.7109375" style="97" customWidth="1"/>
    <col min="12553" max="12553" width="11.7109375" style="97" customWidth="1"/>
    <col min="12554" max="12554" width="16.7109375" style="97" customWidth="1"/>
    <col min="12555" max="12555" width="11.7109375" style="97" customWidth="1"/>
    <col min="12556" max="12556" width="16.7109375" style="97" customWidth="1"/>
    <col min="12557" max="12557" width="11.7109375" style="97" customWidth="1"/>
    <col min="12558" max="12801" width="9.140625" style="97"/>
    <col min="12802" max="12802" width="16.7109375" style="97" customWidth="1"/>
    <col min="12803" max="12803" width="11.7109375" style="97" customWidth="1"/>
    <col min="12804" max="12804" width="16.7109375" style="97" customWidth="1"/>
    <col min="12805" max="12805" width="11.7109375" style="97" customWidth="1"/>
    <col min="12806" max="12806" width="16.7109375" style="97" customWidth="1"/>
    <col min="12807" max="12807" width="11.7109375" style="97" customWidth="1"/>
    <col min="12808" max="12808" width="16.7109375" style="97" customWidth="1"/>
    <col min="12809" max="12809" width="11.7109375" style="97" customWidth="1"/>
    <col min="12810" max="12810" width="16.7109375" style="97" customWidth="1"/>
    <col min="12811" max="12811" width="11.7109375" style="97" customWidth="1"/>
    <col min="12812" max="12812" width="16.7109375" style="97" customWidth="1"/>
    <col min="12813" max="12813" width="11.7109375" style="97" customWidth="1"/>
    <col min="12814" max="13057" width="9.140625" style="97"/>
    <col min="13058" max="13058" width="16.7109375" style="97" customWidth="1"/>
    <col min="13059" max="13059" width="11.7109375" style="97" customWidth="1"/>
    <col min="13060" max="13060" width="16.7109375" style="97" customWidth="1"/>
    <col min="13061" max="13061" width="11.7109375" style="97" customWidth="1"/>
    <col min="13062" max="13062" width="16.7109375" style="97" customWidth="1"/>
    <col min="13063" max="13063" width="11.7109375" style="97" customWidth="1"/>
    <col min="13064" max="13064" width="16.7109375" style="97" customWidth="1"/>
    <col min="13065" max="13065" width="11.7109375" style="97" customWidth="1"/>
    <col min="13066" max="13066" width="16.7109375" style="97" customWidth="1"/>
    <col min="13067" max="13067" width="11.7109375" style="97" customWidth="1"/>
    <col min="13068" max="13068" width="16.7109375" style="97" customWidth="1"/>
    <col min="13069" max="13069" width="11.7109375" style="97" customWidth="1"/>
    <col min="13070" max="13313" width="9.140625" style="97"/>
    <col min="13314" max="13314" width="16.7109375" style="97" customWidth="1"/>
    <col min="13315" max="13315" width="11.7109375" style="97" customWidth="1"/>
    <col min="13316" max="13316" width="16.7109375" style="97" customWidth="1"/>
    <col min="13317" max="13317" width="11.7109375" style="97" customWidth="1"/>
    <col min="13318" max="13318" width="16.7109375" style="97" customWidth="1"/>
    <col min="13319" max="13319" width="11.7109375" style="97" customWidth="1"/>
    <col min="13320" max="13320" width="16.7109375" style="97" customWidth="1"/>
    <col min="13321" max="13321" width="11.7109375" style="97" customWidth="1"/>
    <col min="13322" max="13322" width="16.7109375" style="97" customWidth="1"/>
    <col min="13323" max="13323" width="11.7109375" style="97" customWidth="1"/>
    <col min="13324" max="13324" width="16.7109375" style="97" customWidth="1"/>
    <col min="13325" max="13325" width="11.7109375" style="97" customWidth="1"/>
    <col min="13326" max="13569" width="9.140625" style="97"/>
    <col min="13570" max="13570" width="16.7109375" style="97" customWidth="1"/>
    <col min="13571" max="13571" width="11.7109375" style="97" customWidth="1"/>
    <col min="13572" max="13572" width="16.7109375" style="97" customWidth="1"/>
    <col min="13573" max="13573" width="11.7109375" style="97" customWidth="1"/>
    <col min="13574" max="13574" width="16.7109375" style="97" customWidth="1"/>
    <col min="13575" max="13575" width="11.7109375" style="97" customWidth="1"/>
    <col min="13576" max="13576" width="16.7109375" style="97" customWidth="1"/>
    <col min="13577" max="13577" width="11.7109375" style="97" customWidth="1"/>
    <col min="13578" max="13578" width="16.7109375" style="97" customWidth="1"/>
    <col min="13579" max="13579" width="11.7109375" style="97" customWidth="1"/>
    <col min="13580" max="13580" width="16.7109375" style="97" customWidth="1"/>
    <col min="13581" max="13581" width="11.7109375" style="97" customWidth="1"/>
    <col min="13582" max="13825" width="9.140625" style="97"/>
    <col min="13826" max="13826" width="16.7109375" style="97" customWidth="1"/>
    <col min="13827" max="13827" width="11.7109375" style="97" customWidth="1"/>
    <col min="13828" max="13828" width="16.7109375" style="97" customWidth="1"/>
    <col min="13829" max="13829" width="11.7109375" style="97" customWidth="1"/>
    <col min="13830" max="13830" width="16.7109375" style="97" customWidth="1"/>
    <col min="13831" max="13831" width="11.7109375" style="97" customWidth="1"/>
    <col min="13832" max="13832" width="16.7109375" style="97" customWidth="1"/>
    <col min="13833" max="13833" width="11.7109375" style="97" customWidth="1"/>
    <col min="13834" max="13834" width="16.7109375" style="97" customWidth="1"/>
    <col min="13835" max="13835" width="11.7109375" style="97" customWidth="1"/>
    <col min="13836" max="13836" width="16.7109375" style="97" customWidth="1"/>
    <col min="13837" max="13837" width="11.7109375" style="97" customWidth="1"/>
    <col min="13838" max="14081" width="9.140625" style="97"/>
    <col min="14082" max="14082" width="16.7109375" style="97" customWidth="1"/>
    <col min="14083" max="14083" width="11.7109375" style="97" customWidth="1"/>
    <col min="14084" max="14084" width="16.7109375" style="97" customWidth="1"/>
    <col min="14085" max="14085" width="11.7109375" style="97" customWidth="1"/>
    <col min="14086" max="14086" width="16.7109375" style="97" customWidth="1"/>
    <col min="14087" max="14087" width="11.7109375" style="97" customWidth="1"/>
    <col min="14088" max="14088" width="16.7109375" style="97" customWidth="1"/>
    <col min="14089" max="14089" width="11.7109375" style="97" customWidth="1"/>
    <col min="14090" max="14090" width="16.7109375" style="97" customWidth="1"/>
    <col min="14091" max="14091" width="11.7109375" style="97" customWidth="1"/>
    <col min="14092" max="14092" width="16.7109375" style="97" customWidth="1"/>
    <col min="14093" max="14093" width="11.7109375" style="97" customWidth="1"/>
    <col min="14094" max="14337" width="9.140625" style="97"/>
    <col min="14338" max="14338" width="16.7109375" style="97" customWidth="1"/>
    <col min="14339" max="14339" width="11.7109375" style="97" customWidth="1"/>
    <col min="14340" max="14340" width="16.7109375" style="97" customWidth="1"/>
    <col min="14341" max="14341" width="11.7109375" style="97" customWidth="1"/>
    <col min="14342" max="14342" width="16.7109375" style="97" customWidth="1"/>
    <col min="14343" max="14343" width="11.7109375" style="97" customWidth="1"/>
    <col min="14344" max="14344" width="16.7109375" style="97" customWidth="1"/>
    <col min="14345" max="14345" width="11.7109375" style="97" customWidth="1"/>
    <col min="14346" max="14346" width="16.7109375" style="97" customWidth="1"/>
    <col min="14347" max="14347" width="11.7109375" style="97" customWidth="1"/>
    <col min="14348" max="14348" width="16.7109375" style="97" customWidth="1"/>
    <col min="14349" max="14349" width="11.7109375" style="97" customWidth="1"/>
    <col min="14350" max="14593" width="9.140625" style="97"/>
    <col min="14594" max="14594" width="16.7109375" style="97" customWidth="1"/>
    <col min="14595" max="14595" width="11.7109375" style="97" customWidth="1"/>
    <col min="14596" max="14596" width="16.7109375" style="97" customWidth="1"/>
    <col min="14597" max="14597" width="11.7109375" style="97" customWidth="1"/>
    <col min="14598" max="14598" width="16.7109375" style="97" customWidth="1"/>
    <col min="14599" max="14599" width="11.7109375" style="97" customWidth="1"/>
    <col min="14600" max="14600" width="16.7109375" style="97" customWidth="1"/>
    <col min="14601" max="14601" width="11.7109375" style="97" customWidth="1"/>
    <col min="14602" max="14602" width="16.7109375" style="97" customWidth="1"/>
    <col min="14603" max="14603" width="11.7109375" style="97" customWidth="1"/>
    <col min="14604" max="14604" width="16.7109375" style="97" customWidth="1"/>
    <col min="14605" max="14605" width="11.7109375" style="97" customWidth="1"/>
    <col min="14606" max="14849" width="9.140625" style="97"/>
    <col min="14850" max="14850" width="16.7109375" style="97" customWidth="1"/>
    <col min="14851" max="14851" width="11.7109375" style="97" customWidth="1"/>
    <col min="14852" max="14852" width="16.7109375" style="97" customWidth="1"/>
    <col min="14853" max="14853" width="11.7109375" style="97" customWidth="1"/>
    <col min="14854" max="14854" width="16.7109375" style="97" customWidth="1"/>
    <col min="14855" max="14855" width="11.7109375" style="97" customWidth="1"/>
    <col min="14856" max="14856" width="16.7109375" style="97" customWidth="1"/>
    <col min="14857" max="14857" width="11.7109375" style="97" customWidth="1"/>
    <col min="14858" max="14858" width="16.7109375" style="97" customWidth="1"/>
    <col min="14859" max="14859" width="11.7109375" style="97" customWidth="1"/>
    <col min="14860" max="14860" width="16.7109375" style="97" customWidth="1"/>
    <col min="14861" max="14861" width="11.7109375" style="97" customWidth="1"/>
    <col min="14862" max="15105" width="9.140625" style="97"/>
    <col min="15106" max="15106" width="16.7109375" style="97" customWidth="1"/>
    <col min="15107" max="15107" width="11.7109375" style="97" customWidth="1"/>
    <col min="15108" max="15108" width="16.7109375" style="97" customWidth="1"/>
    <col min="15109" max="15109" width="11.7109375" style="97" customWidth="1"/>
    <col min="15110" max="15110" width="16.7109375" style="97" customWidth="1"/>
    <col min="15111" max="15111" width="11.7109375" style="97" customWidth="1"/>
    <col min="15112" max="15112" width="16.7109375" style="97" customWidth="1"/>
    <col min="15113" max="15113" width="11.7109375" style="97" customWidth="1"/>
    <col min="15114" max="15114" width="16.7109375" style="97" customWidth="1"/>
    <col min="15115" max="15115" width="11.7109375" style="97" customWidth="1"/>
    <col min="15116" max="15116" width="16.7109375" style="97" customWidth="1"/>
    <col min="15117" max="15117" width="11.7109375" style="97" customWidth="1"/>
    <col min="15118" max="15361" width="9.140625" style="97"/>
    <col min="15362" max="15362" width="16.7109375" style="97" customWidth="1"/>
    <col min="15363" max="15363" width="11.7109375" style="97" customWidth="1"/>
    <col min="15364" max="15364" width="16.7109375" style="97" customWidth="1"/>
    <col min="15365" max="15365" width="11.7109375" style="97" customWidth="1"/>
    <col min="15366" max="15366" width="16.7109375" style="97" customWidth="1"/>
    <col min="15367" max="15367" width="11.7109375" style="97" customWidth="1"/>
    <col min="15368" max="15368" width="16.7109375" style="97" customWidth="1"/>
    <col min="15369" max="15369" width="11.7109375" style="97" customWidth="1"/>
    <col min="15370" max="15370" width="16.7109375" style="97" customWidth="1"/>
    <col min="15371" max="15371" width="11.7109375" style="97" customWidth="1"/>
    <col min="15372" max="15372" width="16.7109375" style="97" customWidth="1"/>
    <col min="15373" max="15373" width="11.7109375" style="97" customWidth="1"/>
    <col min="15374" max="15617" width="9.140625" style="97"/>
    <col min="15618" max="15618" width="16.7109375" style="97" customWidth="1"/>
    <col min="15619" max="15619" width="11.7109375" style="97" customWidth="1"/>
    <col min="15620" max="15620" width="16.7109375" style="97" customWidth="1"/>
    <col min="15621" max="15621" width="11.7109375" style="97" customWidth="1"/>
    <col min="15622" max="15622" width="16.7109375" style="97" customWidth="1"/>
    <col min="15623" max="15623" width="11.7109375" style="97" customWidth="1"/>
    <col min="15624" max="15624" width="16.7109375" style="97" customWidth="1"/>
    <col min="15625" max="15625" width="11.7109375" style="97" customWidth="1"/>
    <col min="15626" max="15626" width="16.7109375" style="97" customWidth="1"/>
    <col min="15627" max="15627" width="11.7109375" style="97" customWidth="1"/>
    <col min="15628" max="15628" width="16.7109375" style="97" customWidth="1"/>
    <col min="15629" max="15629" width="11.7109375" style="97" customWidth="1"/>
    <col min="15630" max="15873" width="9.140625" style="97"/>
    <col min="15874" max="15874" width="16.7109375" style="97" customWidth="1"/>
    <col min="15875" max="15875" width="11.7109375" style="97" customWidth="1"/>
    <col min="15876" max="15876" width="16.7109375" style="97" customWidth="1"/>
    <col min="15877" max="15877" width="11.7109375" style="97" customWidth="1"/>
    <col min="15878" max="15878" width="16.7109375" style="97" customWidth="1"/>
    <col min="15879" max="15879" width="11.7109375" style="97" customWidth="1"/>
    <col min="15880" max="15880" width="16.7109375" style="97" customWidth="1"/>
    <col min="15881" max="15881" width="11.7109375" style="97" customWidth="1"/>
    <col min="15882" max="15882" width="16.7109375" style="97" customWidth="1"/>
    <col min="15883" max="15883" width="11.7109375" style="97" customWidth="1"/>
    <col min="15884" max="15884" width="16.7109375" style="97" customWidth="1"/>
    <col min="15885" max="15885" width="11.7109375" style="97" customWidth="1"/>
    <col min="15886" max="16129" width="9.140625" style="97"/>
    <col min="16130" max="16130" width="16.7109375" style="97" customWidth="1"/>
    <col min="16131" max="16131" width="11.7109375" style="97" customWidth="1"/>
    <col min="16132" max="16132" width="16.7109375" style="97" customWidth="1"/>
    <col min="16133" max="16133" width="11.7109375" style="97" customWidth="1"/>
    <col min="16134" max="16134" width="16.7109375" style="97" customWidth="1"/>
    <col min="16135" max="16135" width="11.7109375" style="97" customWidth="1"/>
    <col min="16136" max="16136" width="16.7109375" style="97" customWidth="1"/>
    <col min="16137" max="16137" width="11.7109375" style="97" customWidth="1"/>
    <col min="16138" max="16138" width="16.7109375" style="97" customWidth="1"/>
    <col min="16139" max="16139" width="11.7109375" style="97" customWidth="1"/>
    <col min="16140" max="16140" width="16.7109375" style="97" customWidth="1"/>
    <col min="16141" max="16141" width="11.7109375" style="97" customWidth="1"/>
    <col min="16142" max="16384" width="9.140625" style="97"/>
  </cols>
  <sheetData>
    <row r="1" spans="1:18" ht="20.25" x14ac:dyDescent="0.2">
      <c r="A1" s="694" t="s">
        <v>405</v>
      </c>
      <c r="B1" s="694"/>
      <c r="C1" s="694"/>
      <c r="D1" s="694"/>
      <c r="E1" s="694"/>
      <c r="F1" s="694"/>
      <c r="G1" s="694"/>
      <c r="H1" s="694"/>
      <c r="I1" s="694"/>
      <c r="J1" s="694"/>
      <c r="K1" s="694"/>
      <c r="L1" s="694"/>
      <c r="M1" s="694"/>
      <c r="N1" s="96"/>
      <c r="O1" s="96"/>
      <c r="P1" s="96"/>
      <c r="Q1" s="96"/>
      <c r="R1" s="96"/>
    </row>
    <row r="2" spans="1:18" ht="20.25" x14ac:dyDescent="0.3">
      <c r="A2" s="695" t="s">
        <v>128</v>
      </c>
      <c r="B2" s="695"/>
      <c r="C2" s="695"/>
      <c r="D2" s="695"/>
      <c r="E2" s="695"/>
      <c r="F2" s="695"/>
      <c r="G2" s="695"/>
      <c r="H2" s="695"/>
      <c r="I2" s="695"/>
      <c r="J2" s="695"/>
      <c r="K2" s="695"/>
      <c r="L2" s="695"/>
      <c r="M2" s="695"/>
      <c r="N2" s="98"/>
      <c r="O2" s="98"/>
      <c r="P2" s="98"/>
      <c r="Q2" s="98"/>
      <c r="R2" s="98"/>
    </row>
    <row r="3" spans="1:18" ht="20.25" x14ac:dyDescent="0.2">
      <c r="A3" s="694" t="s">
        <v>5</v>
      </c>
      <c r="B3" s="694"/>
      <c r="C3" s="694"/>
      <c r="D3" s="694"/>
      <c r="E3" s="694"/>
      <c r="F3" s="694"/>
      <c r="G3" s="694"/>
      <c r="H3" s="694"/>
      <c r="I3" s="694"/>
      <c r="J3" s="694"/>
      <c r="K3" s="694"/>
      <c r="L3" s="694"/>
      <c r="M3" s="694"/>
      <c r="N3" s="96"/>
      <c r="O3" s="96"/>
      <c r="P3" s="96"/>
      <c r="Q3" s="96"/>
      <c r="R3" s="96"/>
    </row>
    <row r="4" spans="1:18" ht="15.75" x14ac:dyDescent="0.2">
      <c r="A4" s="99"/>
      <c r="B4" s="100"/>
      <c r="C4" s="100"/>
      <c r="D4" s="101"/>
      <c r="E4" s="101"/>
      <c r="F4" s="102"/>
      <c r="G4" s="101"/>
      <c r="H4" s="100"/>
      <c r="I4" s="100"/>
      <c r="J4" s="100"/>
      <c r="K4" s="100"/>
      <c r="L4" s="100"/>
      <c r="M4" s="103"/>
    </row>
    <row r="5" spans="1:18" ht="62.45" customHeight="1" x14ac:dyDescent="0.2">
      <c r="A5" s="696" t="s">
        <v>121</v>
      </c>
      <c r="B5" s="698" t="s">
        <v>8</v>
      </c>
      <c r="C5" s="699"/>
      <c r="D5" s="698" t="s">
        <v>129</v>
      </c>
      <c r="E5" s="699"/>
      <c r="F5" s="698" t="s">
        <v>130</v>
      </c>
      <c r="G5" s="700"/>
      <c r="H5" s="698" t="s">
        <v>131</v>
      </c>
      <c r="I5" s="701"/>
      <c r="J5" s="698" t="s">
        <v>132</v>
      </c>
      <c r="K5" s="699"/>
      <c r="L5" s="698" t="s">
        <v>9</v>
      </c>
      <c r="M5" s="702"/>
    </row>
    <row r="6" spans="1:18" ht="48" customHeight="1" x14ac:dyDescent="0.2">
      <c r="A6" s="697"/>
      <c r="B6" s="104" t="s">
        <v>10</v>
      </c>
      <c r="C6" s="104" t="s">
        <v>12</v>
      </c>
      <c r="D6" s="104" t="s">
        <v>10</v>
      </c>
      <c r="E6" s="104" t="s">
        <v>12</v>
      </c>
      <c r="F6" s="104" t="s">
        <v>10</v>
      </c>
      <c r="G6" s="104" t="s">
        <v>12</v>
      </c>
      <c r="H6" s="104" t="s">
        <v>10</v>
      </c>
      <c r="I6" s="104" t="s">
        <v>12</v>
      </c>
      <c r="J6" s="104" t="s">
        <v>10</v>
      </c>
      <c r="K6" s="104" t="s">
        <v>12</v>
      </c>
      <c r="L6" s="104" t="s">
        <v>10</v>
      </c>
      <c r="M6" s="105" t="s">
        <v>12</v>
      </c>
    </row>
    <row r="7" spans="1:18" s="290" customFormat="1" ht="85.5" x14ac:dyDescent="0.7">
      <c r="A7" s="285">
        <v>1</v>
      </c>
      <c r="B7" s="520" t="s">
        <v>439</v>
      </c>
      <c r="C7" s="518" t="s">
        <v>225</v>
      </c>
      <c r="D7" s="518" t="s">
        <v>419</v>
      </c>
      <c r="E7" s="287" t="s">
        <v>224</v>
      </c>
      <c r="F7" s="426" t="s">
        <v>243</v>
      </c>
      <c r="G7" s="287" t="s">
        <v>224</v>
      </c>
      <c r="H7" s="288" t="s">
        <v>446</v>
      </c>
      <c r="I7" s="287" t="s">
        <v>254</v>
      </c>
      <c r="J7" s="425" t="s">
        <v>244</v>
      </c>
      <c r="K7" s="428" t="s">
        <v>223</v>
      </c>
      <c r="L7" s="425" t="s">
        <v>248</v>
      </c>
      <c r="M7" s="289" t="s">
        <v>253</v>
      </c>
    </row>
    <row r="8" spans="1:18" s="290" customFormat="1" ht="85.5" x14ac:dyDescent="0.7">
      <c r="A8" s="285">
        <v>2</v>
      </c>
      <c r="B8" s="520" t="s">
        <v>440</v>
      </c>
      <c r="C8" s="518" t="s">
        <v>225</v>
      </c>
      <c r="D8" s="518" t="s">
        <v>445</v>
      </c>
      <c r="E8" s="287" t="s">
        <v>224</v>
      </c>
      <c r="F8" s="288" t="s">
        <v>251</v>
      </c>
      <c r="G8" s="287" t="s">
        <v>224</v>
      </c>
      <c r="H8" s="288" t="s">
        <v>447</v>
      </c>
      <c r="I8" s="287" t="s">
        <v>254</v>
      </c>
      <c r="J8" s="425" t="s">
        <v>245</v>
      </c>
      <c r="K8" s="427" t="s">
        <v>223</v>
      </c>
      <c r="L8" s="286"/>
      <c r="M8" s="289"/>
    </row>
    <row r="9" spans="1:18" s="290" customFormat="1" ht="48.75" thickBot="1" x14ac:dyDescent="0.75">
      <c r="A9" s="285">
        <v>3</v>
      </c>
      <c r="B9" s="520" t="s">
        <v>441</v>
      </c>
      <c r="C9" s="518" t="s">
        <v>225</v>
      </c>
      <c r="D9" s="518"/>
      <c r="E9" s="518"/>
      <c r="F9" s="288"/>
      <c r="G9" s="287"/>
      <c r="H9" s="288" t="s">
        <v>448</v>
      </c>
      <c r="I9" s="287" t="s">
        <v>252</v>
      </c>
      <c r="J9" s="425" t="s">
        <v>246</v>
      </c>
      <c r="K9" s="427" t="s">
        <v>223</v>
      </c>
      <c r="L9" s="286"/>
      <c r="M9" s="289"/>
    </row>
    <row r="10" spans="1:18" s="290" customFormat="1" ht="48.75" thickTop="1" x14ac:dyDescent="0.7">
      <c r="A10" s="285">
        <v>4</v>
      </c>
      <c r="B10" s="520" t="s">
        <v>442</v>
      </c>
      <c r="C10" s="518" t="s">
        <v>225</v>
      </c>
      <c r="D10" s="518"/>
      <c r="E10" s="517"/>
      <c r="F10" s="288"/>
      <c r="G10" s="287"/>
      <c r="H10" s="288" t="s">
        <v>449</v>
      </c>
      <c r="I10" s="287" t="s">
        <v>252</v>
      </c>
      <c r="J10" s="425" t="s">
        <v>247</v>
      </c>
      <c r="K10" s="427" t="s">
        <v>223</v>
      </c>
      <c r="L10" s="286"/>
      <c r="M10" s="289"/>
    </row>
    <row r="11" spans="1:18" s="290" customFormat="1" ht="48.75" thickBot="1" x14ac:dyDescent="0.75">
      <c r="A11" s="285">
        <v>5</v>
      </c>
      <c r="B11" s="520" t="s">
        <v>443</v>
      </c>
      <c r="C11" s="518" t="s">
        <v>225</v>
      </c>
      <c r="D11" s="518"/>
      <c r="E11" s="519"/>
      <c r="F11" s="288"/>
      <c r="G11" s="287"/>
      <c r="H11" s="288"/>
      <c r="I11" s="287"/>
      <c r="J11" s="286"/>
      <c r="K11" s="286"/>
      <c r="L11" s="286"/>
      <c r="M11" s="289"/>
    </row>
    <row r="12" spans="1:18" s="290" customFormat="1" ht="51" customHeight="1" thickTop="1" x14ac:dyDescent="0.7">
      <c r="A12" s="285">
        <v>6</v>
      </c>
      <c r="B12" s="520" t="s">
        <v>444</v>
      </c>
      <c r="C12" s="518" t="s">
        <v>225</v>
      </c>
      <c r="D12" s="518"/>
      <c r="E12" s="517"/>
      <c r="F12" s="291"/>
      <c r="G12" s="287"/>
      <c r="I12" s="286"/>
      <c r="J12" s="286"/>
      <c r="K12" s="286"/>
      <c r="L12" s="286"/>
      <c r="M12" s="289"/>
    </row>
    <row r="13" spans="1:18" s="290" customFormat="1" ht="27.6" customHeight="1" x14ac:dyDescent="0.7">
      <c r="A13" s="285">
        <v>7</v>
      </c>
      <c r="B13" s="286"/>
      <c r="C13" s="286"/>
      <c r="D13" s="287"/>
      <c r="E13" s="287"/>
      <c r="F13" s="288"/>
      <c r="G13" s="287"/>
      <c r="I13" s="286"/>
      <c r="J13" s="286"/>
      <c r="K13" s="286"/>
      <c r="L13" s="286"/>
      <c r="M13" s="289"/>
    </row>
    <row r="14" spans="1:18" s="290" customFormat="1" ht="27.6" customHeight="1" x14ac:dyDescent="0.7">
      <c r="A14" s="285">
        <v>8</v>
      </c>
      <c r="B14" s="286"/>
      <c r="C14" s="286"/>
      <c r="D14" s="287"/>
      <c r="E14" s="287"/>
      <c r="F14" s="288"/>
      <c r="G14" s="287"/>
      <c r="I14" s="286"/>
      <c r="J14" s="286"/>
      <c r="K14" s="286"/>
      <c r="L14" s="286"/>
      <c r="M14" s="289"/>
    </row>
    <row r="15" spans="1:18" s="290" customFormat="1" ht="27.6" customHeight="1" x14ac:dyDescent="0.7">
      <c r="A15" s="285">
        <v>9</v>
      </c>
      <c r="B15" s="286"/>
      <c r="C15" s="286"/>
      <c r="D15" s="287"/>
      <c r="E15" s="287"/>
      <c r="F15" s="288"/>
      <c r="G15" s="287"/>
      <c r="I15" s="286"/>
      <c r="J15" s="286"/>
      <c r="K15" s="286"/>
      <c r="L15" s="286"/>
      <c r="M15" s="289"/>
    </row>
    <row r="16" spans="1:18" s="290" customFormat="1" ht="27.6" customHeight="1" x14ac:dyDescent="0.7">
      <c r="A16" s="285">
        <v>10</v>
      </c>
      <c r="B16" s="292"/>
      <c r="C16" s="286"/>
      <c r="D16" s="287"/>
      <c r="E16" s="287"/>
      <c r="F16" s="288"/>
      <c r="G16" s="287"/>
      <c r="I16" s="286"/>
      <c r="J16" s="286"/>
      <c r="K16" s="286"/>
      <c r="L16" s="286"/>
      <c r="M16" s="289"/>
    </row>
    <row r="17" spans="1:13" s="290" customFormat="1" ht="27.6" customHeight="1" x14ac:dyDescent="0.7">
      <c r="A17" s="285">
        <v>11</v>
      </c>
      <c r="B17" s="292"/>
      <c r="C17" s="286"/>
      <c r="D17" s="287"/>
      <c r="E17" s="287"/>
      <c r="F17" s="287"/>
      <c r="G17" s="287"/>
      <c r="I17" s="286"/>
      <c r="J17" s="286"/>
      <c r="K17" s="286"/>
      <c r="L17" s="286"/>
      <c r="M17" s="289"/>
    </row>
    <row r="18" spans="1:13" s="290" customFormat="1" ht="27.6" customHeight="1" x14ac:dyDescent="0.7">
      <c r="A18" s="285">
        <v>12</v>
      </c>
      <c r="B18" s="292"/>
      <c r="C18" s="286"/>
      <c r="D18" s="287"/>
      <c r="E18" s="287"/>
      <c r="F18" s="287"/>
      <c r="G18" s="287"/>
      <c r="H18" s="286"/>
      <c r="I18" s="286"/>
      <c r="J18" s="286"/>
      <c r="K18" s="286"/>
      <c r="L18" s="286"/>
      <c r="M18" s="289"/>
    </row>
    <row r="19" spans="1:13" s="290" customFormat="1" ht="27.6" customHeight="1" x14ac:dyDescent="0.7">
      <c r="A19" s="285">
        <v>13</v>
      </c>
      <c r="B19" s="292"/>
      <c r="C19" s="286"/>
      <c r="D19" s="287"/>
      <c r="E19" s="287"/>
      <c r="F19" s="287"/>
      <c r="G19" s="287"/>
      <c r="H19" s="286"/>
      <c r="I19" s="286"/>
      <c r="J19" s="286"/>
      <c r="K19" s="286"/>
      <c r="L19" s="286"/>
      <c r="M19" s="289"/>
    </row>
    <row r="20" spans="1:13" s="290" customFormat="1" ht="27.6" customHeight="1" x14ac:dyDescent="0.7">
      <c r="A20" s="285">
        <v>14</v>
      </c>
      <c r="B20" s="292"/>
      <c r="C20" s="286"/>
      <c r="D20" s="287"/>
      <c r="E20" s="287"/>
      <c r="F20" s="287"/>
      <c r="G20" s="287"/>
      <c r="H20" s="286"/>
      <c r="I20" s="286"/>
      <c r="J20" s="286"/>
      <c r="K20" s="286"/>
      <c r="L20" s="286"/>
      <c r="M20" s="289"/>
    </row>
    <row r="21" spans="1:13" s="290" customFormat="1" ht="27.6" customHeight="1" x14ac:dyDescent="0.7">
      <c r="A21" s="285">
        <v>15</v>
      </c>
      <c r="B21" s="293"/>
      <c r="C21" s="286"/>
      <c r="D21" s="287"/>
      <c r="E21" s="287"/>
      <c r="F21" s="287"/>
      <c r="G21" s="287"/>
      <c r="H21" s="286"/>
      <c r="I21" s="286"/>
      <c r="J21" s="286"/>
      <c r="K21" s="286"/>
      <c r="L21" s="286"/>
      <c r="M21" s="289"/>
    </row>
    <row r="22" spans="1:13" s="290" customFormat="1" ht="27.6" customHeight="1" x14ac:dyDescent="0.7">
      <c r="A22" s="285">
        <v>16</v>
      </c>
      <c r="B22" s="293"/>
      <c r="C22" s="286"/>
      <c r="D22" s="287"/>
      <c r="E22" s="287"/>
      <c r="F22" s="287"/>
      <c r="G22" s="287"/>
      <c r="H22" s="286"/>
      <c r="I22" s="286"/>
      <c r="J22" s="286"/>
      <c r="K22" s="286"/>
      <c r="L22" s="286"/>
      <c r="M22" s="289"/>
    </row>
    <row r="23" spans="1:13" s="290" customFormat="1" ht="27.6" customHeight="1" x14ac:dyDescent="0.7">
      <c r="A23" s="285">
        <v>17</v>
      </c>
      <c r="B23" s="293"/>
      <c r="C23" s="286"/>
      <c r="D23" s="287"/>
      <c r="E23" s="287"/>
      <c r="F23" s="287"/>
      <c r="G23" s="287"/>
      <c r="H23" s="286"/>
      <c r="I23" s="286"/>
      <c r="J23" s="286"/>
      <c r="K23" s="286"/>
      <c r="L23" s="286"/>
      <c r="M23" s="289"/>
    </row>
    <row r="24" spans="1:13" s="290" customFormat="1" ht="27.6" customHeight="1" x14ac:dyDescent="0.7">
      <c r="A24" s="285">
        <v>18</v>
      </c>
      <c r="B24" s="293"/>
      <c r="C24" s="286"/>
      <c r="D24" s="287"/>
      <c r="E24" s="287"/>
      <c r="F24" s="287"/>
      <c r="G24" s="287"/>
      <c r="H24" s="286"/>
      <c r="I24" s="286"/>
      <c r="J24" s="286"/>
      <c r="K24" s="286"/>
      <c r="L24" s="286"/>
      <c r="M24" s="289"/>
    </row>
    <row r="25" spans="1:13" s="290" customFormat="1" ht="27.6" customHeight="1" thickBot="1" x14ac:dyDescent="0.75">
      <c r="A25" s="285">
        <v>19</v>
      </c>
      <c r="B25" s="294"/>
      <c r="C25" s="295"/>
      <c r="D25" s="296"/>
      <c r="E25" s="296"/>
      <c r="F25" s="296"/>
      <c r="G25" s="296"/>
      <c r="H25" s="295"/>
      <c r="I25" s="295"/>
      <c r="J25" s="295"/>
      <c r="K25" s="295"/>
      <c r="L25" s="295"/>
      <c r="M25" s="297"/>
    </row>
    <row r="26" spans="1:13" s="290" customFormat="1" ht="27.6" customHeight="1" thickBot="1" x14ac:dyDescent="0.75">
      <c r="A26" s="298" t="s">
        <v>4</v>
      </c>
      <c r="B26" s="299"/>
      <c r="C26" s="300"/>
      <c r="D26" s="301"/>
      <c r="E26" s="301"/>
      <c r="F26" s="301"/>
      <c r="G26" s="301"/>
      <c r="H26" s="300"/>
      <c r="I26" s="300"/>
      <c r="J26" s="300"/>
      <c r="K26" s="300"/>
      <c r="L26" s="300"/>
      <c r="M26" s="302"/>
    </row>
    <row r="27" spans="1:13" s="290" customFormat="1" ht="28.5" x14ac:dyDescent="0.7"/>
    <row r="28" spans="1:13" s="290" customFormat="1" ht="28.5" x14ac:dyDescent="0.7"/>
  </sheetData>
  <mergeCells count="10">
    <mergeCell ref="A1:M1"/>
    <mergeCell ref="A2:M2"/>
    <mergeCell ref="A3:M3"/>
    <mergeCell ref="A5:A6"/>
    <mergeCell ref="B5:C5"/>
    <mergeCell ref="D5:E5"/>
    <mergeCell ref="F5:G5"/>
    <mergeCell ref="H5:I5"/>
    <mergeCell ref="J5:K5"/>
    <mergeCell ref="L5:M5"/>
  </mergeCells>
  <printOptions horizontalCentered="1" verticalCentered="1"/>
  <pageMargins left="0" right="0" top="0" bottom="0" header="0" footer="0"/>
  <pageSetup paperSize="9" scale="7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S79"/>
  <sheetViews>
    <sheetView zoomScale="85" zoomScaleNormal="85" workbookViewId="0">
      <selection activeCell="F86" sqref="F86"/>
    </sheetView>
  </sheetViews>
  <sheetFormatPr defaultColWidth="9.140625" defaultRowHeight="12.75" x14ac:dyDescent="0.2"/>
  <cols>
    <col min="1" max="1" width="4.5703125" style="106" customWidth="1"/>
    <col min="2" max="2" width="13.42578125" style="106" customWidth="1"/>
    <col min="3" max="3" width="6.5703125" style="106" customWidth="1"/>
    <col min="4" max="4" width="7" style="165" customWidth="1"/>
    <col min="5" max="5" width="21.85546875" style="165" customWidth="1"/>
    <col min="6" max="6" width="14.5703125" style="165" customWidth="1"/>
    <col min="7" max="7" width="17.28515625" style="165" customWidth="1"/>
    <col min="8" max="8" width="25.5703125" style="165" customWidth="1"/>
    <col min="9" max="9" width="17" style="165" customWidth="1"/>
    <col min="10" max="256" width="9.140625" style="106"/>
    <col min="257" max="257" width="4.5703125" style="106" customWidth="1"/>
    <col min="258" max="258" width="13.42578125" style="106" customWidth="1"/>
    <col min="259" max="259" width="6.5703125" style="106" customWidth="1"/>
    <col min="260" max="260" width="7" style="106" customWidth="1"/>
    <col min="261" max="261" width="21.85546875" style="106" customWidth="1"/>
    <col min="262" max="262" width="14.5703125" style="106" customWidth="1"/>
    <col min="263" max="263" width="18.28515625" style="106" customWidth="1"/>
    <col min="264" max="264" width="25.5703125" style="106" customWidth="1"/>
    <col min="265" max="265" width="18.42578125" style="106" customWidth="1"/>
    <col min="266" max="512" width="9.140625" style="106"/>
    <col min="513" max="513" width="4.5703125" style="106" customWidth="1"/>
    <col min="514" max="514" width="13.42578125" style="106" customWidth="1"/>
    <col min="515" max="515" width="6.5703125" style="106" customWidth="1"/>
    <col min="516" max="516" width="7" style="106" customWidth="1"/>
    <col min="517" max="517" width="21.85546875" style="106" customWidth="1"/>
    <col min="518" max="518" width="14.5703125" style="106" customWidth="1"/>
    <col min="519" max="519" width="18.28515625" style="106" customWidth="1"/>
    <col min="520" max="520" width="25.5703125" style="106" customWidth="1"/>
    <col min="521" max="521" width="18.42578125" style="106" customWidth="1"/>
    <col min="522" max="768" width="9.140625" style="106"/>
    <col min="769" max="769" width="4.5703125" style="106" customWidth="1"/>
    <col min="770" max="770" width="13.42578125" style="106" customWidth="1"/>
    <col min="771" max="771" width="6.5703125" style="106" customWidth="1"/>
    <col min="772" max="772" width="7" style="106" customWidth="1"/>
    <col min="773" max="773" width="21.85546875" style="106" customWidth="1"/>
    <col min="774" max="774" width="14.5703125" style="106" customWidth="1"/>
    <col min="775" max="775" width="18.28515625" style="106" customWidth="1"/>
    <col min="776" max="776" width="25.5703125" style="106" customWidth="1"/>
    <col min="777" max="777" width="18.42578125" style="106" customWidth="1"/>
    <col min="778" max="1024" width="9.140625" style="106"/>
    <col min="1025" max="1025" width="4.5703125" style="106" customWidth="1"/>
    <col min="1026" max="1026" width="13.42578125" style="106" customWidth="1"/>
    <col min="1027" max="1027" width="6.5703125" style="106" customWidth="1"/>
    <col min="1028" max="1028" width="7" style="106" customWidth="1"/>
    <col min="1029" max="1029" width="21.85546875" style="106" customWidth="1"/>
    <col min="1030" max="1030" width="14.5703125" style="106" customWidth="1"/>
    <col min="1031" max="1031" width="18.28515625" style="106" customWidth="1"/>
    <col min="1032" max="1032" width="25.5703125" style="106" customWidth="1"/>
    <col min="1033" max="1033" width="18.42578125" style="106" customWidth="1"/>
    <col min="1034" max="1280" width="9.140625" style="106"/>
    <col min="1281" max="1281" width="4.5703125" style="106" customWidth="1"/>
    <col min="1282" max="1282" width="13.42578125" style="106" customWidth="1"/>
    <col min="1283" max="1283" width="6.5703125" style="106" customWidth="1"/>
    <col min="1284" max="1284" width="7" style="106" customWidth="1"/>
    <col min="1285" max="1285" width="21.85546875" style="106" customWidth="1"/>
    <col min="1286" max="1286" width="14.5703125" style="106" customWidth="1"/>
    <col min="1287" max="1287" width="18.28515625" style="106" customWidth="1"/>
    <col min="1288" max="1288" width="25.5703125" style="106" customWidth="1"/>
    <col min="1289" max="1289" width="18.42578125" style="106" customWidth="1"/>
    <col min="1290" max="1536" width="9.140625" style="106"/>
    <col min="1537" max="1537" width="4.5703125" style="106" customWidth="1"/>
    <col min="1538" max="1538" width="13.42578125" style="106" customWidth="1"/>
    <col min="1539" max="1539" width="6.5703125" style="106" customWidth="1"/>
    <col min="1540" max="1540" width="7" style="106" customWidth="1"/>
    <col min="1541" max="1541" width="21.85546875" style="106" customWidth="1"/>
    <col min="1542" max="1542" width="14.5703125" style="106" customWidth="1"/>
    <col min="1543" max="1543" width="18.28515625" style="106" customWidth="1"/>
    <col min="1544" max="1544" width="25.5703125" style="106" customWidth="1"/>
    <col min="1545" max="1545" width="18.42578125" style="106" customWidth="1"/>
    <col min="1546" max="1792" width="9.140625" style="106"/>
    <col min="1793" max="1793" width="4.5703125" style="106" customWidth="1"/>
    <col min="1794" max="1794" width="13.42578125" style="106" customWidth="1"/>
    <col min="1795" max="1795" width="6.5703125" style="106" customWidth="1"/>
    <col min="1796" max="1796" width="7" style="106" customWidth="1"/>
    <col min="1797" max="1797" width="21.85546875" style="106" customWidth="1"/>
    <col min="1798" max="1798" width="14.5703125" style="106" customWidth="1"/>
    <col min="1799" max="1799" width="18.28515625" style="106" customWidth="1"/>
    <col min="1800" max="1800" width="25.5703125" style="106" customWidth="1"/>
    <col min="1801" max="1801" width="18.42578125" style="106" customWidth="1"/>
    <col min="1802" max="2048" width="9.140625" style="106"/>
    <col min="2049" max="2049" width="4.5703125" style="106" customWidth="1"/>
    <col min="2050" max="2050" width="13.42578125" style="106" customWidth="1"/>
    <col min="2051" max="2051" width="6.5703125" style="106" customWidth="1"/>
    <col min="2052" max="2052" width="7" style="106" customWidth="1"/>
    <col min="2053" max="2053" width="21.85546875" style="106" customWidth="1"/>
    <col min="2054" max="2054" width="14.5703125" style="106" customWidth="1"/>
    <col min="2055" max="2055" width="18.28515625" style="106" customWidth="1"/>
    <col min="2056" max="2056" width="25.5703125" style="106" customWidth="1"/>
    <col min="2057" max="2057" width="18.42578125" style="106" customWidth="1"/>
    <col min="2058" max="2304" width="9.140625" style="106"/>
    <col min="2305" max="2305" width="4.5703125" style="106" customWidth="1"/>
    <col min="2306" max="2306" width="13.42578125" style="106" customWidth="1"/>
    <col min="2307" max="2307" width="6.5703125" style="106" customWidth="1"/>
    <col min="2308" max="2308" width="7" style="106" customWidth="1"/>
    <col min="2309" max="2309" width="21.85546875" style="106" customWidth="1"/>
    <col min="2310" max="2310" width="14.5703125" style="106" customWidth="1"/>
    <col min="2311" max="2311" width="18.28515625" style="106" customWidth="1"/>
    <col min="2312" max="2312" width="25.5703125" style="106" customWidth="1"/>
    <col min="2313" max="2313" width="18.42578125" style="106" customWidth="1"/>
    <col min="2314" max="2560" width="9.140625" style="106"/>
    <col min="2561" max="2561" width="4.5703125" style="106" customWidth="1"/>
    <col min="2562" max="2562" width="13.42578125" style="106" customWidth="1"/>
    <col min="2563" max="2563" width="6.5703125" style="106" customWidth="1"/>
    <col min="2564" max="2564" width="7" style="106" customWidth="1"/>
    <col min="2565" max="2565" width="21.85546875" style="106" customWidth="1"/>
    <col min="2566" max="2566" width="14.5703125" style="106" customWidth="1"/>
    <col min="2567" max="2567" width="18.28515625" style="106" customWidth="1"/>
    <col min="2568" max="2568" width="25.5703125" style="106" customWidth="1"/>
    <col min="2569" max="2569" width="18.42578125" style="106" customWidth="1"/>
    <col min="2570" max="2816" width="9.140625" style="106"/>
    <col min="2817" max="2817" width="4.5703125" style="106" customWidth="1"/>
    <col min="2818" max="2818" width="13.42578125" style="106" customWidth="1"/>
    <col min="2819" max="2819" width="6.5703125" style="106" customWidth="1"/>
    <col min="2820" max="2820" width="7" style="106" customWidth="1"/>
    <col min="2821" max="2821" width="21.85546875" style="106" customWidth="1"/>
    <col min="2822" max="2822" width="14.5703125" style="106" customWidth="1"/>
    <col min="2823" max="2823" width="18.28515625" style="106" customWidth="1"/>
    <col min="2824" max="2824" width="25.5703125" style="106" customWidth="1"/>
    <col min="2825" max="2825" width="18.42578125" style="106" customWidth="1"/>
    <col min="2826" max="3072" width="9.140625" style="106"/>
    <col min="3073" max="3073" width="4.5703125" style="106" customWidth="1"/>
    <col min="3074" max="3074" width="13.42578125" style="106" customWidth="1"/>
    <col min="3075" max="3075" width="6.5703125" style="106" customWidth="1"/>
    <col min="3076" max="3076" width="7" style="106" customWidth="1"/>
    <col min="3077" max="3077" width="21.85546875" style="106" customWidth="1"/>
    <col min="3078" max="3078" width="14.5703125" style="106" customWidth="1"/>
    <col min="3079" max="3079" width="18.28515625" style="106" customWidth="1"/>
    <col min="3080" max="3080" width="25.5703125" style="106" customWidth="1"/>
    <col min="3081" max="3081" width="18.42578125" style="106" customWidth="1"/>
    <col min="3082" max="3328" width="9.140625" style="106"/>
    <col min="3329" max="3329" width="4.5703125" style="106" customWidth="1"/>
    <col min="3330" max="3330" width="13.42578125" style="106" customWidth="1"/>
    <col min="3331" max="3331" width="6.5703125" style="106" customWidth="1"/>
    <col min="3332" max="3332" width="7" style="106" customWidth="1"/>
    <col min="3333" max="3333" width="21.85546875" style="106" customWidth="1"/>
    <col min="3334" max="3334" width="14.5703125" style="106" customWidth="1"/>
    <col min="3335" max="3335" width="18.28515625" style="106" customWidth="1"/>
    <col min="3336" max="3336" width="25.5703125" style="106" customWidth="1"/>
    <col min="3337" max="3337" width="18.42578125" style="106" customWidth="1"/>
    <col min="3338" max="3584" width="9.140625" style="106"/>
    <col min="3585" max="3585" width="4.5703125" style="106" customWidth="1"/>
    <col min="3586" max="3586" width="13.42578125" style="106" customWidth="1"/>
    <col min="3587" max="3587" width="6.5703125" style="106" customWidth="1"/>
    <col min="3588" max="3588" width="7" style="106" customWidth="1"/>
    <col min="3589" max="3589" width="21.85546875" style="106" customWidth="1"/>
    <col min="3590" max="3590" width="14.5703125" style="106" customWidth="1"/>
    <col min="3591" max="3591" width="18.28515625" style="106" customWidth="1"/>
    <col min="3592" max="3592" width="25.5703125" style="106" customWidth="1"/>
    <col min="3593" max="3593" width="18.42578125" style="106" customWidth="1"/>
    <col min="3594" max="3840" width="9.140625" style="106"/>
    <col min="3841" max="3841" width="4.5703125" style="106" customWidth="1"/>
    <col min="3842" max="3842" width="13.42578125" style="106" customWidth="1"/>
    <col min="3843" max="3843" width="6.5703125" style="106" customWidth="1"/>
    <col min="3844" max="3844" width="7" style="106" customWidth="1"/>
    <col min="3845" max="3845" width="21.85546875" style="106" customWidth="1"/>
    <col min="3846" max="3846" width="14.5703125" style="106" customWidth="1"/>
    <col min="3847" max="3847" width="18.28515625" style="106" customWidth="1"/>
    <col min="3848" max="3848" width="25.5703125" style="106" customWidth="1"/>
    <col min="3849" max="3849" width="18.42578125" style="106" customWidth="1"/>
    <col min="3850" max="4096" width="9.140625" style="106"/>
    <col min="4097" max="4097" width="4.5703125" style="106" customWidth="1"/>
    <col min="4098" max="4098" width="13.42578125" style="106" customWidth="1"/>
    <col min="4099" max="4099" width="6.5703125" style="106" customWidth="1"/>
    <col min="4100" max="4100" width="7" style="106" customWidth="1"/>
    <col min="4101" max="4101" width="21.85546875" style="106" customWidth="1"/>
    <col min="4102" max="4102" width="14.5703125" style="106" customWidth="1"/>
    <col min="4103" max="4103" width="18.28515625" style="106" customWidth="1"/>
    <col min="4104" max="4104" width="25.5703125" style="106" customWidth="1"/>
    <col min="4105" max="4105" width="18.42578125" style="106" customWidth="1"/>
    <col min="4106" max="4352" width="9.140625" style="106"/>
    <col min="4353" max="4353" width="4.5703125" style="106" customWidth="1"/>
    <col min="4354" max="4354" width="13.42578125" style="106" customWidth="1"/>
    <col min="4355" max="4355" width="6.5703125" style="106" customWidth="1"/>
    <col min="4356" max="4356" width="7" style="106" customWidth="1"/>
    <col min="4357" max="4357" width="21.85546875" style="106" customWidth="1"/>
    <col min="4358" max="4358" width="14.5703125" style="106" customWidth="1"/>
    <col min="4359" max="4359" width="18.28515625" style="106" customWidth="1"/>
    <col min="4360" max="4360" width="25.5703125" style="106" customWidth="1"/>
    <col min="4361" max="4361" width="18.42578125" style="106" customWidth="1"/>
    <col min="4362" max="4608" width="9.140625" style="106"/>
    <col min="4609" max="4609" width="4.5703125" style="106" customWidth="1"/>
    <col min="4610" max="4610" width="13.42578125" style="106" customWidth="1"/>
    <col min="4611" max="4611" width="6.5703125" style="106" customWidth="1"/>
    <col min="4612" max="4612" width="7" style="106" customWidth="1"/>
    <col min="4613" max="4613" width="21.85546875" style="106" customWidth="1"/>
    <col min="4614" max="4614" width="14.5703125" style="106" customWidth="1"/>
    <col min="4615" max="4615" width="18.28515625" style="106" customWidth="1"/>
    <col min="4616" max="4616" width="25.5703125" style="106" customWidth="1"/>
    <col min="4617" max="4617" width="18.42578125" style="106" customWidth="1"/>
    <col min="4618" max="4864" width="9.140625" style="106"/>
    <col min="4865" max="4865" width="4.5703125" style="106" customWidth="1"/>
    <col min="4866" max="4866" width="13.42578125" style="106" customWidth="1"/>
    <col min="4867" max="4867" width="6.5703125" style="106" customWidth="1"/>
    <col min="4868" max="4868" width="7" style="106" customWidth="1"/>
    <col min="4869" max="4869" width="21.85546875" style="106" customWidth="1"/>
    <col min="4870" max="4870" width="14.5703125" style="106" customWidth="1"/>
    <col min="4871" max="4871" width="18.28515625" style="106" customWidth="1"/>
    <col min="4872" max="4872" width="25.5703125" style="106" customWidth="1"/>
    <col min="4873" max="4873" width="18.42578125" style="106" customWidth="1"/>
    <col min="4874" max="5120" width="9.140625" style="106"/>
    <col min="5121" max="5121" width="4.5703125" style="106" customWidth="1"/>
    <col min="5122" max="5122" width="13.42578125" style="106" customWidth="1"/>
    <col min="5123" max="5123" width="6.5703125" style="106" customWidth="1"/>
    <col min="5124" max="5124" width="7" style="106" customWidth="1"/>
    <col min="5125" max="5125" width="21.85546875" style="106" customWidth="1"/>
    <col min="5126" max="5126" width="14.5703125" style="106" customWidth="1"/>
    <col min="5127" max="5127" width="18.28515625" style="106" customWidth="1"/>
    <col min="5128" max="5128" width="25.5703125" style="106" customWidth="1"/>
    <col min="5129" max="5129" width="18.42578125" style="106" customWidth="1"/>
    <col min="5130" max="5376" width="9.140625" style="106"/>
    <col min="5377" max="5377" width="4.5703125" style="106" customWidth="1"/>
    <col min="5378" max="5378" width="13.42578125" style="106" customWidth="1"/>
    <col min="5379" max="5379" width="6.5703125" style="106" customWidth="1"/>
    <col min="5380" max="5380" width="7" style="106" customWidth="1"/>
    <col min="5381" max="5381" width="21.85546875" style="106" customWidth="1"/>
    <col min="5382" max="5382" width="14.5703125" style="106" customWidth="1"/>
    <col min="5383" max="5383" width="18.28515625" style="106" customWidth="1"/>
    <col min="5384" max="5384" width="25.5703125" style="106" customWidth="1"/>
    <col min="5385" max="5385" width="18.42578125" style="106" customWidth="1"/>
    <col min="5386" max="5632" width="9.140625" style="106"/>
    <col min="5633" max="5633" width="4.5703125" style="106" customWidth="1"/>
    <col min="5634" max="5634" width="13.42578125" style="106" customWidth="1"/>
    <col min="5635" max="5635" width="6.5703125" style="106" customWidth="1"/>
    <col min="5636" max="5636" width="7" style="106" customWidth="1"/>
    <col min="5637" max="5637" width="21.85546875" style="106" customWidth="1"/>
    <col min="5638" max="5638" width="14.5703125" style="106" customWidth="1"/>
    <col min="5639" max="5639" width="18.28515625" style="106" customWidth="1"/>
    <col min="5640" max="5640" width="25.5703125" style="106" customWidth="1"/>
    <col min="5641" max="5641" width="18.42578125" style="106" customWidth="1"/>
    <col min="5642" max="5888" width="9.140625" style="106"/>
    <col min="5889" max="5889" width="4.5703125" style="106" customWidth="1"/>
    <col min="5890" max="5890" width="13.42578125" style="106" customWidth="1"/>
    <col min="5891" max="5891" width="6.5703125" style="106" customWidth="1"/>
    <col min="5892" max="5892" width="7" style="106" customWidth="1"/>
    <col min="5893" max="5893" width="21.85546875" style="106" customWidth="1"/>
    <col min="5894" max="5894" width="14.5703125" style="106" customWidth="1"/>
    <col min="5895" max="5895" width="18.28515625" style="106" customWidth="1"/>
    <col min="5896" max="5896" width="25.5703125" style="106" customWidth="1"/>
    <col min="5897" max="5897" width="18.42578125" style="106" customWidth="1"/>
    <col min="5898" max="6144" width="9.140625" style="106"/>
    <col min="6145" max="6145" width="4.5703125" style="106" customWidth="1"/>
    <col min="6146" max="6146" width="13.42578125" style="106" customWidth="1"/>
    <col min="6147" max="6147" width="6.5703125" style="106" customWidth="1"/>
    <col min="6148" max="6148" width="7" style="106" customWidth="1"/>
    <col min="6149" max="6149" width="21.85546875" style="106" customWidth="1"/>
    <col min="6150" max="6150" width="14.5703125" style="106" customWidth="1"/>
    <col min="6151" max="6151" width="18.28515625" style="106" customWidth="1"/>
    <col min="6152" max="6152" width="25.5703125" style="106" customWidth="1"/>
    <col min="6153" max="6153" width="18.42578125" style="106" customWidth="1"/>
    <col min="6154" max="6400" width="9.140625" style="106"/>
    <col min="6401" max="6401" width="4.5703125" style="106" customWidth="1"/>
    <col min="6402" max="6402" width="13.42578125" style="106" customWidth="1"/>
    <col min="6403" max="6403" width="6.5703125" style="106" customWidth="1"/>
    <col min="6404" max="6404" width="7" style="106" customWidth="1"/>
    <col min="6405" max="6405" width="21.85546875" style="106" customWidth="1"/>
    <col min="6406" max="6406" width="14.5703125" style="106" customWidth="1"/>
    <col min="6407" max="6407" width="18.28515625" style="106" customWidth="1"/>
    <col min="6408" max="6408" width="25.5703125" style="106" customWidth="1"/>
    <col min="6409" max="6409" width="18.42578125" style="106" customWidth="1"/>
    <col min="6410" max="6656" width="9.140625" style="106"/>
    <col min="6657" max="6657" width="4.5703125" style="106" customWidth="1"/>
    <col min="6658" max="6658" width="13.42578125" style="106" customWidth="1"/>
    <col min="6659" max="6659" width="6.5703125" style="106" customWidth="1"/>
    <col min="6660" max="6660" width="7" style="106" customWidth="1"/>
    <col min="6661" max="6661" width="21.85546875" style="106" customWidth="1"/>
    <col min="6662" max="6662" width="14.5703125" style="106" customWidth="1"/>
    <col min="6663" max="6663" width="18.28515625" style="106" customWidth="1"/>
    <col min="6664" max="6664" width="25.5703125" style="106" customWidth="1"/>
    <col min="6665" max="6665" width="18.42578125" style="106" customWidth="1"/>
    <col min="6666" max="6912" width="9.140625" style="106"/>
    <col min="6913" max="6913" width="4.5703125" style="106" customWidth="1"/>
    <col min="6914" max="6914" width="13.42578125" style="106" customWidth="1"/>
    <col min="6915" max="6915" width="6.5703125" style="106" customWidth="1"/>
    <col min="6916" max="6916" width="7" style="106" customWidth="1"/>
    <col min="6917" max="6917" width="21.85546875" style="106" customWidth="1"/>
    <col min="6918" max="6918" width="14.5703125" style="106" customWidth="1"/>
    <col min="6919" max="6919" width="18.28515625" style="106" customWidth="1"/>
    <col min="6920" max="6920" width="25.5703125" style="106" customWidth="1"/>
    <col min="6921" max="6921" width="18.42578125" style="106" customWidth="1"/>
    <col min="6922" max="7168" width="9.140625" style="106"/>
    <col min="7169" max="7169" width="4.5703125" style="106" customWidth="1"/>
    <col min="7170" max="7170" width="13.42578125" style="106" customWidth="1"/>
    <col min="7171" max="7171" width="6.5703125" style="106" customWidth="1"/>
    <col min="7172" max="7172" width="7" style="106" customWidth="1"/>
    <col min="7173" max="7173" width="21.85546875" style="106" customWidth="1"/>
    <col min="7174" max="7174" width="14.5703125" style="106" customWidth="1"/>
    <col min="7175" max="7175" width="18.28515625" style="106" customWidth="1"/>
    <col min="7176" max="7176" width="25.5703125" style="106" customWidth="1"/>
    <col min="7177" max="7177" width="18.42578125" style="106" customWidth="1"/>
    <col min="7178" max="7424" width="9.140625" style="106"/>
    <col min="7425" max="7425" width="4.5703125" style="106" customWidth="1"/>
    <col min="7426" max="7426" width="13.42578125" style="106" customWidth="1"/>
    <col min="7427" max="7427" width="6.5703125" style="106" customWidth="1"/>
    <col min="7428" max="7428" width="7" style="106" customWidth="1"/>
    <col min="7429" max="7429" width="21.85546875" style="106" customWidth="1"/>
    <col min="7430" max="7430" width="14.5703125" style="106" customWidth="1"/>
    <col min="7431" max="7431" width="18.28515625" style="106" customWidth="1"/>
    <col min="7432" max="7432" width="25.5703125" style="106" customWidth="1"/>
    <col min="7433" max="7433" width="18.42578125" style="106" customWidth="1"/>
    <col min="7434" max="7680" width="9.140625" style="106"/>
    <col min="7681" max="7681" width="4.5703125" style="106" customWidth="1"/>
    <col min="7682" max="7682" width="13.42578125" style="106" customWidth="1"/>
    <col min="7683" max="7683" width="6.5703125" style="106" customWidth="1"/>
    <col min="7684" max="7684" width="7" style="106" customWidth="1"/>
    <col min="7685" max="7685" width="21.85546875" style="106" customWidth="1"/>
    <col min="7686" max="7686" width="14.5703125" style="106" customWidth="1"/>
    <col min="7687" max="7687" width="18.28515625" style="106" customWidth="1"/>
    <col min="7688" max="7688" width="25.5703125" style="106" customWidth="1"/>
    <col min="7689" max="7689" width="18.42578125" style="106" customWidth="1"/>
    <col min="7690" max="7936" width="9.140625" style="106"/>
    <col min="7937" max="7937" width="4.5703125" style="106" customWidth="1"/>
    <col min="7938" max="7938" width="13.42578125" style="106" customWidth="1"/>
    <col min="7939" max="7939" width="6.5703125" style="106" customWidth="1"/>
    <col min="7940" max="7940" width="7" style="106" customWidth="1"/>
    <col min="7941" max="7941" width="21.85546875" style="106" customWidth="1"/>
    <col min="7942" max="7942" width="14.5703125" style="106" customWidth="1"/>
    <col min="7943" max="7943" width="18.28515625" style="106" customWidth="1"/>
    <col min="7944" max="7944" width="25.5703125" style="106" customWidth="1"/>
    <col min="7945" max="7945" width="18.42578125" style="106" customWidth="1"/>
    <col min="7946" max="8192" width="9.140625" style="106"/>
    <col min="8193" max="8193" width="4.5703125" style="106" customWidth="1"/>
    <col min="8194" max="8194" width="13.42578125" style="106" customWidth="1"/>
    <col min="8195" max="8195" width="6.5703125" style="106" customWidth="1"/>
    <col min="8196" max="8196" width="7" style="106" customWidth="1"/>
    <col min="8197" max="8197" width="21.85546875" style="106" customWidth="1"/>
    <col min="8198" max="8198" width="14.5703125" style="106" customWidth="1"/>
    <col min="8199" max="8199" width="18.28515625" style="106" customWidth="1"/>
    <col min="8200" max="8200" width="25.5703125" style="106" customWidth="1"/>
    <col min="8201" max="8201" width="18.42578125" style="106" customWidth="1"/>
    <col min="8202" max="8448" width="9.140625" style="106"/>
    <col min="8449" max="8449" width="4.5703125" style="106" customWidth="1"/>
    <col min="8450" max="8450" width="13.42578125" style="106" customWidth="1"/>
    <col min="8451" max="8451" width="6.5703125" style="106" customWidth="1"/>
    <col min="8452" max="8452" width="7" style="106" customWidth="1"/>
    <col min="8453" max="8453" width="21.85546875" style="106" customWidth="1"/>
    <col min="8454" max="8454" width="14.5703125" style="106" customWidth="1"/>
    <col min="8455" max="8455" width="18.28515625" style="106" customWidth="1"/>
    <col min="8456" max="8456" width="25.5703125" style="106" customWidth="1"/>
    <col min="8457" max="8457" width="18.42578125" style="106" customWidth="1"/>
    <col min="8458" max="8704" width="9.140625" style="106"/>
    <col min="8705" max="8705" width="4.5703125" style="106" customWidth="1"/>
    <col min="8706" max="8706" width="13.42578125" style="106" customWidth="1"/>
    <col min="8707" max="8707" width="6.5703125" style="106" customWidth="1"/>
    <col min="8708" max="8708" width="7" style="106" customWidth="1"/>
    <col min="8709" max="8709" width="21.85546875" style="106" customWidth="1"/>
    <col min="8710" max="8710" width="14.5703125" style="106" customWidth="1"/>
    <col min="8711" max="8711" width="18.28515625" style="106" customWidth="1"/>
    <col min="8712" max="8712" width="25.5703125" style="106" customWidth="1"/>
    <col min="8713" max="8713" width="18.42578125" style="106" customWidth="1"/>
    <col min="8714" max="8960" width="9.140625" style="106"/>
    <col min="8961" max="8961" width="4.5703125" style="106" customWidth="1"/>
    <col min="8962" max="8962" width="13.42578125" style="106" customWidth="1"/>
    <col min="8963" max="8963" width="6.5703125" style="106" customWidth="1"/>
    <col min="8964" max="8964" width="7" style="106" customWidth="1"/>
    <col min="8965" max="8965" width="21.85546875" style="106" customWidth="1"/>
    <col min="8966" max="8966" width="14.5703125" style="106" customWidth="1"/>
    <col min="8967" max="8967" width="18.28515625" style="106" customWidth="1"/>
    <col min="8968" max="8968" width="25.5703125" style="106" customWidth="1"/>
    <col min="8969" max="8969" width="18.42578125" style="106" customWidth="1"/>
    <col min="8970" max="9216" width="9.140625" style="106"/>
    <col min="9217" max="9217" width="4.5703125" style="106" customWidth="1"/>
    <col min="9218" max="9218" width="13.42578125" style="106" customWidth="1"/>
    <col min="9219" max="9219" width="6.5703125" style="106" customWidth="1"/>
    <col min="9220" max="9220" width="7" style="106" customWidth="1"/>
    <col min="9221" max="9221" width="21.85546875" style="106" customWidth="1"/>
    <col min="9222" max="9222" width="14.5703125" style="106" customWidth="1"/>
    <col min="9223" max="9223" width="18.28515625" style="106" customWidth="1"/>
    <col min="9224" max="9224" width="25.5703125" style="106" customWidth="1"/>
    <col min="9225" max="9225" width="18.42578125" style="106" customWidth="1"/>
    <col min="9226" max="9472" width="9.140625" style="106"/>
    <col min="9473" max="9473" width="4.5703125" style="106" customWidth="1"/>
    <col min="9474" max="9474" width="13.42578125" style="106" customWidth="1"/>
    <col min="9475" max="9475" width="6.5703125" style="106" customWidth="1"/>
    <col min="9476" max="9476" width="7" style="106" customWidth="1"/>
    <col min="9477" max="9477" width="21.85546875" style="106" customWidth="1"/>
    <col min="9478" max="9478" width="14.5703125" style="106" customWidth="1"/>
    <col min="9479" max="9479" width="18.28515625" style="106" customWidth="1"/>
    <col min="9480" max="9480" width="25.5703125" style="106" customWidth="1"/>
    <col min="9481" max="9481" width="18.42578125" style="106" customWidth="1"/>
    <col min="9482" max="9728" width="9.140625" style="106"/>
    <col min="9729" max="9729" width="4.5703125" style="106" customWidth="1"/>
    <col min="9730" max="9730" width="13.42578125" style="106" customWidth="1"/>
    <col min="9731" max="9731" width="6.5703125" style="106" customWidth="1"/>
    <col min="9732" max="9732" width="7" style="106" customWidth="1"/>
    <col min="9733" max="9733" width="21.85546875" style="106" customWidth="1"/>
    <col min="9734" max="9734" width="14.5703125" style="106" customWidth="1"/>
    <col min="9735" max="9735" width="18.28515625" style="106" customWidth="1"/>
    <col min="9736" max="9736" width="25.5703125" style="106" customWidth="1"/>
    <col min="9737" max="9737" width="18.42578125" style="106" customWidth="1"/>
    <col min="9738" max="9984" width="9.140625" style="106"/>
    <col min="9985" max="9985" width="4.5703125" style="106" customWidth="1"/>
    <col min="9986" max="9986" width="13.42578125" style="106" customWidth="1"/>
    <col min="9987" max="9987" width="6.5703125" style="106" customWidth="1"/>
    <col min="9988" max="9988" width="7" style="106" customWidth="1"/>
    <col min="9989" max="9989" width="21.85546875" style="106" customWidth="1"/>
    <col min="9990" max="9990" width="14.5703125" style="106" customWidth="1"/>
    <col min="9991" max="9991" width="18.28515625" style="106" customWidth="1"/>
    <col min="9992" max="9992" width="25.5703125" style="106" customWidth="1"/>
    <col min="9993" max="9993" width="18.42578125" style="106" customWidth="1"/>
    <col min="9994" max="10240" width="9.140625" style="106"/>
    <col min="10241" max="10241" width="4.5703125" style="106" customWidth="1"/>
    <col min="10242" max="10242" width="13.42578125" style="106" customWidth="1"/>
    <col min="10243" max="10243" width="6.5703125" style="106" customWidth="1"/>
    <col min="10244" max="10244" width="7" style="106" customWidth="1"/>
    <col min="10245" max="10245" width="21.85546875" style="106" customWidth="1"/>
    <col min="10246" max="10246" width="14.5703125" style="106" customWidth="1"/>
    <col min="10247" max="10247" width="18.28515625" style="106" customWidth="1"/>
    <col min="10248" max="10248" width="25.5703125" style="106" customWidth="1"/>
    <col min="10249" max="10249" width="18.42578125" style="106" customWidth="1"/>
    <col min="10250" max="10496" width="9.140625" style="106"/>
    <col min="10497" max="10497" width="4.5703125" style="106" customWidth="1"/>
    <col min="10498" max="10498" width="13.42578125" style="106" customWidth="1"/>
    <col min="10499" max="10499" width="6.5703125" style="106" customWidth="1"/>
    <col min="10500" max="10500" width="7" style="106" customWidth="1"/>
    <col min="10501" max="10501" width="21.85546875" style="106" customWidth="1"/>
    <col min="10502" max="10502" width="14.5703125" style="106" customWidth="1"/>
    <col min="10503" max="10503" width="18.28515625" style="106" customWidth="1"/>
    <col min="10504" max="10504" width="25.5703125" style="106" customWidth="1"/>
    <col min="10505" max="10505" width="18.42578125" style="106" customWidth="1"/>
    <col min="10506" max="10752" width="9.140625" style="106"/>
    <col min="10753" max="10753" width="4.5703125" style="106" customWidth="1"/>
    <col min="10754" max="10754" width="13.42578125" style="106" customWidth="1"/>
    <col min="10755" max="10755" width="6.5703125" style="106" customWidth="1"/>
    <col min="10756" max="10756" width="7" style="106" customWidth="1"/>
    <col min="10757" max="10757" width="21.85546875" style="106" customWidth="1"/>
    <col min="10758" max="10758" width="14.5703125" style="106" customWidth="1"/>
    <col min="10759" max="10759" width="18.28515625" style="106" customWidth="1"/>
    <col min="10760" max="10760" width="25.5703125" style="106" customWidth="1"/>
    <col min="10761" max="10761" width="18.42578125" style="106" customWidth="1"/>
    <col min="10762" max="11008" width="9.140625" style="106"/>
    <col min="11009" max="11009" width="4.5703125" style="106" customWidth="1"/>
    <col min="11010" max="11010" width="13.42578125" style="106" customWidth="1"/>
    <col min="11011" max="11011" width="6.5703125" style="106" customWidth="1"/>
    <col min="11012" max="11012" width="7" style="106" customWidth="1"/>
    <col min="11013" max="11013" width="21.85546875" style="106" customWidth="1"/>
    <col min="11014" max="11014" width="14.5703125" style="106" customWidth="1"/>
    <col min="11015" max="11015" width="18.28515625" style="106" customWidth="1"/>
    <col min="11016" max="11016" width="25.5703125" style="106" customWidth="1"/>
    <col min="11017" max="11017" width="18.42578125" style="106" customWidth="1"/>
    <col min="11018" max="11264" width="9.140625" style="106"/>
    <col min="11265" max="11265" width="4.5703125" style="106" customWidth="1"/>
    <col min="11266" max="11266" width="13.42578125" style="106" customWidth="1"/>
    <col min="11267" max="11267" width="6.5703125" style="106" customWidth="1"/>
    <col min="11268" max="11268" width="7" style="106" customWidth="1"/>
    <col min="11269" max="11269" width="21.85546875" style="106" customWidth="1"/>
    <col min="11270" max="11270" width="14.5703125" style="106" customWidth="1"/>
    <col min="11271" max="11271" width="18.28515625" style="106" customWidth="1"/>
    <col min="11272" max="11272" width="25.5703125" style="106" customWidth="1"/>
    <col min="11273" max="11273" width="18.42578125" style="106" customWidth="1"/>
    <col min="11274" max="11520" width="9.140625" style="106"/>
    <col min="11521" max="11521" width="4.5703125" style="106" customWidth="1"/>
    <col min="11522" max="11522" width="13.42578125" style="106" customWidth="1"/>
    <col min="11523" max="11523" width="6.5703125" style="106" customWidth="1"/>
    <col min="11524" max="11524" width="7" style="106" customWidth="1"/>
    <col min="11525" max="11525" width="21.85546875" style="106" customWidth="1"/>
    <col min="11526" max="11526" width="14.5703125" style="106" customWidth="1"/>
    <col min="11527" max="11527" width="18.28515625" style="106" customWidth="1"/>
    <col min="11528" max="11528" width="25.5703125" style="106" customWidth="1"/>
    <col min="11529" max="11529" width="18.42578125" style="106" customWidth="1"/>
    <col min="11530" max="11776" width="9.140625" style="106"/>
    <col min="11777" max="11777" width="4.5703125" style="106" customWidth="1"/>
    <col min="11778" max="11778" width="13.42578125" style="106" customWidth="1"/>
    <col min="11779" max="11779" width="6.5703125" style="106" customWidth="1"/>
    <col min="11780" max="11780" width="7" style="106" customWidth="1"/>
    <col min="11781" max="11781" width="21.85546875" style="106" customWidth="1"/>
    <col min="11782" max="11782" width="14.5703125" style="106" customWidth="1"/>
    <col min="11783" max="11783" width="18.28515625" style="106" customWidth="1"/>
    <col min="11784" max="11784" width="25.5703125" style="106" customWidth="1"/>
    <col min="11785" max="11785" width="18.42578125" style="106" customWidth="1"/>
    <col min="11786" max="12032" width="9.140625" style="106"/>
    <col min="12033" max="12033" width="4.5703125" style="106" customWidth="1"/>
    <col min="12034" max="12034" width="13.42578125" style="106" customWidth="1"/>
    <col min="12035" max="12035" width="6.5703125" style="106" customWidth="1"/>
    <col min="12036" max="12036" width="7" style="106" customWidth="1"/>
    <col min="12037" max="12037" width="21.85546875" style="106" customWidth="1"/>
    <col min="12038" max="12038" width="14.5703125" style="106" customWidth="1"/>
    <col min="12039" max="12039" width="18.28515625" style="106" customWidth="1"/>
    <col min="12040" max="12040" width="25.5703125" style="106" customWidth="1"/>
    <col min="12041" max="12041" width="18.42578125" style="106" customWidth="1"/>
    <col min="12042" max="12288" width="9.140625" style="106"/>
    <col min="12289" max="12289" width="4.5703125" style="106" customWidth="1"/>
    <col min="12290" max="12290" width="13.42578125" style="106" customWidth="1"/>
    <col min="12291" max="12291" width="6.5703125" style="106" customWidth="1"/>
    <col min="12292" max="12292" width="7" style="106" customWidth="1"/>
    <col min="12293" max="12293" width="21.85546875" style="106" customWidth="1"/>
    <col min="12294" max="12294" width="14.5703125" style="106" customWidth="1"/>
    <col min="12295" max="12295" width="18.28515625" style="106" customWidth="1"/>
    <col min="12296" max="12296" width="25.5703125" style="106" customWidth="1"/>
    <col min="12297" max="12297" width="18.42578125" style="106" customWidth="1"/>
    <col min="12298" max="12544" width="9.140625" style="106"/>
    <col min="12545" max="12545" width="4.5703125" style="106" customWidth="1"/>
    <col min="12546" max="12546" width="13.42578125" style="106" customWidth="1"/>
    <col min="12547" max="12547" width="6.5703125" style="106" customWidth="1"/>
    <col min="12548" max="12548" width="7" style="106" customWidth="1"/>
    <col min="12549" max="12549" width="21.85546875" style="106" customWidth="1"/>
    <col min="12550" max="12550" width="14.5703125" style="106" customWidth="1"/>
    <col min="12551" max="12551" width="18.28515625" style="106" customWidth="1"/>
    <col min="12552" max="12552" width="25.5703125" style="106" customWidth="1"/>
    <col min="12553" max="12553" width="18.42578125" style="106" customWidth="1"/>
    <col min="12554" max="12800" width="9.140625" style="106"/>
    <col min="12801" max="12801" width="4.5703125" style="106" customWidth="1"/>
    <col min="12802" max="12802" width="13.42578125" style="106" customWidth="1"/>
    <col min="12803" max="12803" width="6.5703125" style="106" customWidth="1"/>
    <col min="12804" max="12804" width="7" style="106" customWidth="1"/>
    <col min="12805" max="12805" width="21.85546875" style="106" customWidth="1"/>
    <col min="12806" max="12806" width="14.5703125" style="106" customWidth="1"/>
    <col min="12807" max="12807" width="18.28515625" style="106" customWidth="1"/>
    <col min="12808" max="12808" width="25.5703125" style="106" customWidth="1"/>
    <col min="12809" max="12809" width="18.42578125" style="106" customWidth="1"/>
    <col min="12810" max="13056" width="9.140625" style="106"/>
    <col min="13057" max="13057" width="4.5703125" style="106" customWidth="1"/>
    <col min="13058" max="13058" width="13.42578125" style="106" customWidth="1"/>
    <col min="13059" max="13059" width="6.5703125" style="106" customWidth="1"/>
    <col min="13060" max="13060" width="7" style="106" customWidth="1"/>
    <col min="13061" max="13061" width="21.85546875" style="106" customWidth="1"/>
    <col min="13062" max="13062" width="14.5703125" style="106" customWidth="1"/>
    <col min="13063" max="13063" width="18.28515625" style="106" customWidth="1"/>
    <col min="13064" max="13064" width="25.5703125" style="106" customWidth="1"/>
    <col min="13065" max="13065" width="18.42578125" style="106" customWidth="1"/>
    <col min="13066" max="13312" width="9.140625" style="106"/>
    <col min="13313" max="13313" width="4.5703125" style="106" customWidth="1"/>
    <col min="13314" max="13314" width="13.42578125" style="106" customWidth="1"/>
    <col min="13315" max="13315" width="6.5703125" style="106" customWidth="1"/>
    <col min="13316" max="13316" width="7" style="106" customWidth="1"/>
    <col min="13317" max="13317" width="21.85546875" style="106" customWidth="1"/>
    <col min="13318" max="13318" width="14.5703125" style="106" customWidth="1"/>
    <col min="13319" max="13319" width="18.28515625" style="106" customWidth="1"/>
    <col min="13320" max="13320" width="25.5703125" style="106" customWidth="1"/>
    <col min="13321" max="13321" width="18.42578125" style="106" customWidth="1"/>
    <col min="13322" max="13568" width="9.140625" style="106"/>
    <col min="13569" max="13569" width="4.5703125" style="106" customWidth="1"/>
    <col min="13570" max="13570" width="13.42578125" style="106" customWidth="1"/>
    <col min="13571" max="13571" width="6.5703125" style="106" customWidth="1"/>
    <col min="13572" max="13572" width="7" style="106" customWidth="1"/>
    <col min="13573" max="13573" width="21.85546875" style="106" customWidth="1"/>
    <col min="13574" max="13574" width="14.5703125" style="106" customWidth="1"/>
    <col min="13575" max="13575" width="18.28515625" style="106" customWidth="1"/>
    <col min="13576" max="13576" width="25.5703125" style="106" customWidth="1"/>
    <col min="13577" max="13577" width="18.42578125" style="106" customWidth="1"/>
    <col min="13578" max="13824" width="9.140625" style="106"/>
    <col min="13825" max="13825" width="4.5703125" style="106" customWidth="1"/>
    <col min="13826" max="13826" width="13.42578125" style="106" customWidth="1"/>
    <col min="13827" max="13827" width="6.5703125" style="106" customWidth="1"/>
    <col min="13828" max="13828" width="7" style="106" customWidth="1"/>
    <col min="13829" max="13829" width="21.85546875" style="106" customWidth="1"/>
    <col min="13830" max="13830" width="14.5703125" style="106" customWidth="1"/>
    <col min="13831" max="13831" width="18.28515625" style="106" customWidth="1"/>
    <col min="13832" max="13832" width="25.5703125" style="106" customWidth="1"/>
    <col min="13833" max="13833" width="18.42578125" style="106" customWidth="1"/>
    <col min="13834" max="14080" width="9.140625" style="106"/>
    <col min="14081" max="14081" width="4.5703125" style="106" customWidth="1"/>
    <col min="14082" max="14082" width="13.42578125" style="106" customWidth="1"/>
    <col min="14083" max="14083" width="6.5703125" style="106" customWidth="1"/>
    <col min="14084" max="14084" width="7" style="106" customWidth="1"/>
    <col min="14085" max="14085" width="21.85546875" style="106" customWidth="1"/>
    <col min="14086" max="14086" width="14.5703125" style="106" customWidth="1"/>
    <col min="14087" max="14087" width="18.28515625" style="106" customWidth="1"/>
    <col min="14088" max="14088" width="25.5703125" style="106" customWidth="1"/>
    <col min="14089" max="14089" width="18.42578125" style="106" customWidth="1"/>
    <col min="14090" max="14336" width="9.140625" style="106"/>
    <col min="14337" max="14337" width="4.5703125" style="106" customWidth="1"/>
    <col min="14338" max="14338" width="13.42578125" style="106" customWidth="1"/>
    <col min="14339" max="14339" width="6.5703125" style="106" customWidth="1"/>
    <col min="14340" max="14340" width="7" style="106" customWidth="1"/>
    <col min="14341" max="14341" width="21.85546875" style="106" customWidth="1"/>
    <col min="14342" max="14342" width="14.5703125" style="106" customWidth="1"/>
    <col min="14343" max="14343" width="18.28515625" style="106" customWidth="1"/>
    <col min="14344" max="14344" width="25.5703125" style="106" customWidth="1"/>
    <col min="14345" max="14345" width="18.42578125" style="106" customWidth="1"/>
    <col min="14346" max="14592" width="9.140625" style="106"/>
    <col min="14593" max="14593" width="4.5703125" style="106" customWidth="1"/>
    <col min="14594" max="14594" width="13.42578125" style="106" customWidth="1"/>
    <col min="14595" max="14595" width="6.5703125" style="106" customWidth="1"/>
    <col min="14596" max="14596" width="7" style="106" customWidth="1"/>
    <col min="14597" max="14597" width="21.85546875" style="106" customWidth="1"/>
    <col min="14598" max="14598" width="14.5703125" style="106" customWidth="1"/>
    <col min="14599" max="14599" width="18.28515625" style="106" customWidth="1"/>
    <col min="14600" max="14600" width="25.5703125" style="106" customWidth="1"/>
    <col min="14601" max="14601" width="18.42578125" style="106" customWidth="1"/>
    <col min="14602" max="14848" width="9.140625" style="106"/>
    <col min="14849" max="14849" width="4.5703125" style="106" customWidth="1"/>
    <col min="14850" max="14850" width="13.42578125" style="106" customWidth="1"/>
    <col min="14851" max="14851" width="6.5703125" style="106" customWidth="1"/>
    <col min="14852" max="14852" width="7" style="106" customWidth="1"/>
    <col min="14853" max="14853" width="21.85546875" style="106" customWidth="1"/>
    <col min="14854" max="14854" width="14.5703125" style="106" customWidth="1"/>
    <col min="14855" max="14855" width="18.28515625" style="106" customWidth="1"/>
    <col min="14856" max="14856" width="25.5703125" style="106" customWidth="1"/>
    <col min="14857" max="14857" width="18.42578125" style="106" customWidth="1"/>
    <col min="14858" max="15104" width="9.140625" style="106"/>
    <col min="15105" max="15105" width="4.5703125" style="106" customWidth="1"/>
    <col min="15106" max="15106" width="13.42578125" style="106" customWidth="1"/>
    <col min="15107" max="15107" width="6.5703125" style="106" customWidth="1"/>
    <col min="15108" max="15108" width="7" style="106" customWidth="1"/>
    <col min="15109" max="15109" width="21.85546875" style="106" customWidth="1"/>
    <col min="15110" max="15110" width="14.5703125" style="106" customWidth="1"/>
    <col min="15111" max="15111" width="18.28515625" style="106" customWidth="1"/>
    <col min="15112" max="15112" width="25.5703125" style="106" customWidth="1"/>
    <col min="15113" max="15113" width="18.42578125" style="106" customWidth="1"/>
    <col min="15114" max="15360" width="9.140625" style="106"/>
    <col min="15361" max="15361" width="4.5703125" style="106" customWidth="1"/>
    <col min="15362" max="15362" width="13.42578125" style="106" customWidth="1"/>
    <col min="15363" max="15363" width="6.5703125" style="106" customWidth="1"/>
    <col min="15364" max="15364" width="7" style="106" customWidth="1"/>
    <col min="15365" max="15365" width="21.85546875" style="106" customWidth="1"/>
    <col min="15366" max="15366" width="14.5703125" style="106" customWidth="1"/>
    <col min="15367" max="15367" width="18.28515625" style="106" customWidth="1"/>
    <col min="15368" max="15368" width="25.5703125" style="106" customWidth="1"/>
    <col min="15369" max="15369" width="18.42578125" style="106" customWidth="1"/>
    <col min="15370" max="15616" width="9.140625" style="106"/>
    <col min="15617" max="15617" width="4.5703125" style="106" customWidth="1"/>
    <col min="15618" max="15618" width="13.42578125" style="106" customWidth="1"/>
    <col min="15619" max="15619" width="6.5703125" style="106" customWidth="1"/>
    <col min="15620" max="15620" width="7" style="106" customWidth="1"/>
    <col min="15621" max="15621" width="21.85546875" style="106" customWidth="1"/>
    <col min="15622" max="15622" width="14.5703125" style="106" customWidth="1"/>
    <col min="15623" max="15623" width="18.28515625" style="106" customWidth="1"/>
    <col min="15624" max="15624" width="25.5703125" style="106" customWidth="1"/>
    <col min="15625" max="15625" width="18.42578125" style="106" customWidth="1"/>
    <col min="15626" max="15872" width="9.140625" style="106"/>
    <col min="15873" max="15873" width="4.5703125" style="106" customWidth="1"/>
    <col min="15874" max="15874" width="13.42578125" style="106" customWidth="1"/>
    <col min="15875" max="15875" width="6.5703125" style="106" customWidth="1"/>
    <col min="15876" max="15876" width="7" style="106" customWidth="1"/>
    <col min="15877" max="15877" width="21.85546875" style="106" customWidth="1"/>
    <col min="15878" max="15878" width="14.5703125" style="106" customWidth="1"/>
    <col min="15879" max="15879" width="18.28515625" style="106" customWidth="1"/>
    <col min="15880" max="15880" width="25.5703125" style="106" customWidth="1"/>
    <col min="15881" max="15881" width="18.42578125" style="106" customWidth="1"/>
    <col min="15882" max="16128" width="9.140625" style="106"/>
    <col min="16129" max="16129" width="4.5703125" style="106" customWidth="1"/>
    <col min="16130" max="16130" width="13.42578125" style="106" customWidth="1"/>
    <col min="16131" max="16131" width="6.5703125" style="106" customWidth="1"/>
    <col min="16132" max="16132" width="7" style="106" customWidth="1"/>
    <col min="16133" max="16133" width="21.85546875" style="106" customWidth="1"/>
    <col min="16134" max="16134" width="14.5703125" style="106" customWidth="1"/>
    <col min="16135" max="16135" width="18.28515625" style="106" customWidth="1"/>
    <col min="16136" max="16136" width="25.5703125" style="106" customWidth="1"/>
    <col min="16137" max="16137" width="18.42578125" style="106" customWidth="1"/>
    <col min="16138" max="16384" width="9.140625" style="106"/>
  </cols>
  <sheetData>
    <row r="1" spans="1:9" s="13" customFormat="1" ht="29.1" customHeight="1" x14ac:dyDescent="0.2">
      <c r="A1" s="706" t="s">
        <v>405</v>
      </c>
      <c r="B1" s="707"/>
      <c r="C1" s="707"/>
      <c r="D1" s="707"/>
      <c r="E1" s="707"/>
      <c r="F1" s="707"/>
      <c r="G1" s="707"/>
      <c r="H1" s="707"/>
      <c r="I1" s="708"/>
    </row>
    <row r="2" spans="1:9" s="13" customFormat="1" ht="9.6" customHeight="1" x14ac:dyDescent="0.2">
      <c r="A2" s="709" t="s">
        <v>26</v>
      </c>
      <c r="B2" s="710"/>
      <c r="C2" s="710"/>
      <c r="D2" s="710"/>
      <c r="E2" s="710"/>
      <c r="F2" s="710"/>
      <c r="G2" s="710"/>
      <c r="H2" s="710"/>
      <c r="I2" s="711"/>
    </row>
    <row r="3" spans="1:9" ht="15.6" customHeight="1" x14ac:dyDescent="0.2">
      <c r="A3" s="709"/>
      <c r="B3" s="710"/>
      <c r="C3" s="710"/>
      <c r="D3" s="710"/>
      <c r="E3" s="710"/>
      <c r="F3" s="710"/>
      <c r="G3" s="710"/>
      <c r="H3" s="710"/>
      <c r="I3" s="711"/>
    </row>
    <row r="4" spans="1:9" ht="15" x14ac:dyDescent="0.25">
      <c r="A4" s="712"/>
      <c r="B4" s="713"/>
      <c r="C4" s="713"/>
      <c r="D4" s="713"/>
      <c r="E4" s="713"/>
      <c r="F4" s="713"/>
      <c r="G4" s="713"/>
      <c r="H4" s="713"/>
      <c r="I4" s="714"/>
    </row>
    <row r="5" spans="1:9" ht="42" customHeight="1" x14ac:dyDescent="0.2">
      <c r="A5" s="107" t="s">
        <v>118</v>
      </c>
      <c r="B5" s="108" t="s">
        <v>27</v>
      </c>
      <c r="C5" s="108" t="s">
        <v>133</v>
      </c>
      <c r="D5" s="108" t="s">
        <v>83</v>
      </c>
      <c r="E5" s="429" t="s">
        <v>250</v>
      </c>
      <c r="F5" s="109" t="s">
        <v>29</v>
      </c>
      <c r="G5" s="109" t="s">
        <v>11</v>
      </c>
      <c r="H5" s="108" t="s">
        <v>30</v>
      </c>
      <c r="I5" s="110" t="s">
        <v>31</v>
      </c>
    </row>
    <row r="6" spans="1:9" ht="30" customHeight="1" x14ac:dyDescent="0.7">
      <c r="A6" s="111">
        <v>1</v>
      </c>
      <c r="B6" s="112" t="s">
        <v>450</v>
      </c>
      <c r="C6" s="113">
        <v>1</v>
      </c>
      <c r="D6" s="162">
        <v>2</v>
      </c>
      <c r="E6" s="163" t="str">
        <f>'1. HR Plan'!D9</f>
        <v>Adil</v>
      </c>
      <c r="F6" s="163" t="str">
        <f>'1. HR Plan'!E9</f>
        <v>Vaccinator</v>
      </c>
      <c r="G6" s="163">
        <f>'1. HR Plan'!F9</f>
        <v>0</v>
      </c>
      <c r="H6" s="303" t="str">
        <f>'UC Consolidated Sheet Page-1'!B12</f>
        <v>غازی پورہ سکول</v>
      </c>
      <c r="I6" s="164"/>
    </row>
    <row r="7" spans="1:9" ht="30" customHeight="1" x14ac:dyDescent="0.7">
      <c r="A7" s="111">
        <v>2</v>
      </c>
      <c r="B7" s="112" t="s">
        <v>450</v>
      </c>
      <c r="C7" s="113">
        <v>1</v>
      </c>
      <c r="D7" s="162">
        <v>3</v>
      </c>
      <c r="E7" s="163" t="str">
        <f>'1. HR Plan'!D10</f>
        <v>Nagina Iram</v>
      </c>
      <c r="F7" s="163" t="str">
        <f>'1. HR Plan'!E10</f>
        <v>LHW</v>
      </c>
      <c r="G7" s="163">
        <f>'1. HR Plan'!F10</f>
        <v>0</v>
      </c>
      <c r="H7" s="303" t="str">
        <f>'UC Consolidated Sheet Page-1'!B16</f>
        <v>ماجھی پورہ سکول</v>
      </c>
      <c r="I7" s="164"/>
    </row>
    <row r="8" spans="1:9" ht="30" customHeight="1" x14ac:dyDescent="0.7">
      <c r="A8" s="111">
        <v>4</v>
      </c>
      <c r="B8" s="112" t="s">
        <v>450</v>
      </c>
      <c r="C8" s="113">
        <v>1</v>
      </c>
      <c r="D8" s="162">
        <v>4</v>
      </c>
      <c r="E8" s="163" t="str">
        <f>'1. HR Plan'!D11</f>
        <v>Farzana Iqbal</v>
      </c>
      <c r="F8" s="163" t="str">
        <f>'1. HR Plan'!E11</f>
        <v>LHW</v>
      </c>
      <c r="G8" s="163">
        <f>'1. HR Plan'!F11</f>
        <v>0</v>
      </c>
      <c r="H8" s="303" t="str">
        <f>'UC Consolidated Sheet Page-1'!B22</f>
        <v>نسیم lhw</v>
      </c>
      <c r="I8" s="164"/>
    </row>
    <row r="9" spans="1:9" ht="30" hidden="1" customHeight="1" x14ac:dyDescent="0.7">
      <c r="A9" s="111">
        <v>5</v>
      </c>
      <c r="B9" s="112" t="s">
        <v>174</v>
      </c>
      <c r="C9" s="113">
        <v>1</v>
      </c>
      <c r="D9" s="162">
        <v>5</v>
      </c>
      <c r="E9" s="163">
        <f>'1. HR Plan'!D12</f>
        <v>0</v>
      </c>
      <c r="F9" s="163">
        <f>'1. HR Plan'!E12</f>
        <v>0</v>
      </c>
      <c r="G9" s="163">
        <f>'1. HR Plan'!F12</f>
        <v>0</v>
      </c>
      <c r="H9" s="303">
        <f>'UC Consolidated Sheet Page-1'!B27</f>
        <v>0</v>
      </c>
      <c r="I9" s="164"/>
    </row>
    <row r="10" spans="1:9" ht="30" customHeight="1" x14ac:dyDescent="0.7">
      <c r="A10" s="111">
        <v>2</v>
      </c>
      <c r="B10" s="112" t="s">
        <v>450</v>
      </c>
      <c r="C10" s="113">
        <v>1</v>
      </c>
      <c r="D10" s="162">
        <v>1</v>
      </c>
      <c r="E10" s="163" t="str">
        <f>'1. HR Plan'!D8</f>
        <v>Kamran Allah Ditta</v>
      </c>
      <c r="F10" s="163" t="str">
        <f>'1. HR Plan'!E8</f>
        <v>Vaccinator</v>
      </c>
      <c r="G10" s="163">
        <f>'1. HR Plan'!F8</f>
        <v>0</v>
      </c>
      <c r="H10" s="303" t="str">
        <f>'UC Consolidated Sheet Page-1'!B6</f>
        <v>سکول رحمت پورہ</v>
      </c>
      <c r="I10" s="164"/>
    </row>
    <row r="11" spans="1:9" ht="30" hidden="1" customHeight="1" x14ac:dyDescent="0.7">
      <c r="A11" s="111">
        <v>4</v>
      </c>
      <c r="B11" s="112" t="s">
        <v>174</v>
      </c>
      <c r="C11" s="113">
        <v>1</v>
      </c>
      <c r="D11" s="162">
        <v>4</v>
      </c>
      <c r="E11" s="163" t="str">
        <f>'1. HR Plan'!D13</f>
        <v xml:space="preserve"> </v>
      </c>
      <c r="F11" s="163" t="str">
        <f>'1. HR Plan'!E13</f>
        <v xml:space="preserve"> </v>
      </c>
      <c r="G11" s="163" t="str">
        <f>'1. HR Plan'!F13</f>
        <v xml:space="preserve"> </v>
      </c>
      <c r="H11" s="304"/>
      <c r="I11" s="164"/>
    </row>
    <row r="12" spans="1:9" ht="30" customHeight="1" x14ac:dyDescent="0.7">
      <c r="A12" s="111">
        <v>10</v>
      </c>
      <c r="B12" s="112" t="s">
        <v>451</v>
      </c>
      <c r="C12" s="113">
        <v>2</v>
      </c>
      <c r="D12" s="162">
        <v>4</v>
      </c>
      <c r="E12" s="163" t="str">
        <f t="shared" ref="E12:G14" si="0">E8</f>
        <v>Farzana Iqbal</v>
      </c>
      <c r="F12" s="163" t="str">
        <f t="shared" si="0"/>
        <v>LHW</v>
      </c>
      <c r="G12" s="163">
        <f t="shared" si="0"/>
        <v>0</v>
      </c>
      <c r="H12" s="303" t="str">
        <f>'UC Consolidated Sheet Page-1'!E22</f>
        <v>حکیم مظہر</v>
      </c>
      <c r="I12" s="164"/>
    </row>
    <row r="13" spans="1:9" ht="30" hidden="1" customHeight="1" x14ac:dyDescent="0.7">
      <c r="A13" s="111">
        <v>11</v>
      </c>
      <c r="B13" s="112" t="s">
        <v>178</v>
      </c>
      <c r="C13" s="113">
        <v>2</v>
      </c>
      <c r="D13" s="162">
        <v>5</v>
      </c>
      <c r="E13" s="163">
        <f t="shared" si="0"/>
        <v>0</v>
      </c>
      <c r="F13" s="163">
        <f t="shared" si="0"/>
        <v>0</v>
      </c>
      <c r="G13" s="163">
        <f t="shared" si="0"/>
        <v>0</v>
      </c>
      <c r="H13" s="303">
        <f>'UC Consolidated Sheet Page-1'!E27</f>
        <v>0</v>
      </c>
      <c r="I13" s="164"/>
    </row>
    <row r="14" spans="1:9" ht="30" customHeight="1" x14ac:dyDescent="0.7">
      <c r="A14" s="111">
        <v>3</v>
      </c>
      <c r="B14" s="112" t="s">
        <v>451</v>
      </c>
      <c r="C14" s="113">
        <v>2</v>
      </c>
      <c r="D14" s="162">
        <v>1</v>
      </c>
      <c r="E14" s="163" t="str">
        <f t="shared" si="0"/>
        <v>Kamran Allah Ditta</v>
      </c>
      <c r="F14" s="163" t="str">
        <f t="shared" si="0"/>
        <v>Vaccinator</v>
      </c>
      <c r="G14" s="163">
        <f t="shared" si="0"/>
        <v>0</v>
      </c>
      <c r="H14" s="303" t="str">
        <f>'UC Consolidated Sheet Page-1'!E7</f>
        <v>ماسٹر خضر 0306593757</v>
      </c>
      <c r="I14" s="164"/>
    </row>
    <row r="15" spans="1:9" ht="30" customHeight="1" x14ac:dyDescent="0.7">
      <c r="A15" s="111">
        <v>4</v>
      </c>
      <c r="B15" s="112" t="s">
        <v>451</v>
      </c>
      <c r="C15" s="113">
        <v>2</v>
      </c>
      <c r="D15" s="162">
        <v>2</v>
      </c>
      <c r="E15" s="163" t="str">
        <f t="shared" ref="E15:G15" si="1">E6</f>
        <v>Adil</v>
      </c>
      <c r="F15" s="163" t="str">
        <f t="shared" si="1"/>
        <v>Vaccinator</v>
      </c>
      <c r="G15" s="163">
        <f t="shared" si="1"/>
        <v>0</v>
      </c>
      <c r="H15" s="303" t="str">
        <f>'UC Consolidated Sheet Page-1'!E11</f>
        <v>حافظ منیر احمد 03055026422</v>
      </c>
      <c r="I15" s="164"/>
    </row>
    <row r="16" spans="1:9" ht="30" customHeight="1" x14ac:dyDescent="0.7">
      <c r="A16" s="111">
        <v>7</v>
      </c>
      <c r="B16" s="112" t="s">
        <v>451</v>
      </c>
      <c r="C16" s="113">
        <v>2</v>
      </c>
      <c r="D16" s="162">
        <v>3</v>
      </c>
      <c r="E16" s="163" t="str">
        <f t="shared" ref="E16:G16" si="2">E7</f>
        <v>Nagina Iram</v>
      </c>
      <c r="F16" s="163" t="str">
        <f t="shared" si="2"/>
        <v>LHW</v>
      </c>
      <c r="G16" s="163">
        <f t="shared" si="2"/>
        <v>0</v>
      </c>
      <c r="H16" s="303" t="str">
        <f>'UC Consolidated Sheet Page-1'!E17</f>
        <v>اکرام</v>
      </c>
      <c r="I16" s="164"/>
    </row>
    <row r="17" spans="1:9" ht="30" hidden="1" customHeight="1" x14ac:dyDescent="0.7">
      <c r="A17" s="111">
        <v>8</v>
      </c>
      <c r="B17" s="112" t="s">
        <v>178</v>
      </c>
      <c r="C17" s="113">
        <v>2</v>
      </c>
      <c r="D17" s="162">
        <v>4</v>
      </c>
      <c r="E17" s="163" t="str">
        <f t="shared" ref="E17:G17" si="3">E11</f>
        <v xml:space="preserve"> </v>
      </c>
      <c r="F17" s="163" t="str">
        <f t="shared" si="3"/>
        <v xml:space="preserve"> </v>
      </c>
      <c r="G17" s="163" t="str">
        <f t="shared" si="3"/>
        <v xml:space="preserve"> </v>
      </c>
      <c r="H17" s="305">
        <f>H11</f>
        <v>0</v>
      </c>
      <c r="I17" s="164"/>
    </row>
    <row r="18" spans="1:9" ht="30" customHeight="1" x14ac:dyDescent="0.7">
      <c r="A18" s="111">
        <v>5</v>
      </c>
      <c r="B18" s="112" t="s">
        <v>452</v>
      </c>
      <c r="C18" s="113">
        <v>3</v>
      </c>
      <c r="D18" s="162">
        <v>1</v>
      </c>
      <c r="E18" s="163" t="str">
        <f t="shared" ref="E18:G18" si="4">E14</f>
        <v>Kamran Allah Ditta</v>
      </c>
      <c r="F18" s="163" t="str">
        <f t="shared" si="4"/>
        <v>Vaccinator</v>
      </c>
      <c r="G18" s="163">
        <f t="shared" si="4"/>
        <v>0</v>
      </c>
      <c r="H18" s="303" t="str">
        <f>'UC Consolidated Sheet Page-1'!H7</f>
        <v>شوکت کالونی نمبر2</v>
      </c>
      <c r="I18" s="164"/>
    </row>
    <row r="19" spans="1:9" ht="30" customHeight="1" x14ac:dyDescent="0.7">
      <c r="A19" s="111">
        <v>6</v>
      </c>
      <c r="B19" s="112" t="s">
        <v>452</v>
      </c>
      <c r="C19" s="113">
        <v>3</v>
      </c>
      <c r="D19" s="162">
        <v>2</v>
      </c>
      <c r="E19" s="163" t="str">
        <f t="shared" ref="E19:G19" si="5">E15</f>
        <v>Adil</v>
      </c>
      <c r="F19" s="163" t="str">
        <f t="shared" si="5"/>
        <v>Vaccinator</v>
      </c>
      <c r="G19" s="163">
        <f t="shared" si="5"/>
        <v>0</v>
      </c>
      <c r="H19" s="303" t="str">
        <f>'UC Consolidated Sheet Page-2'!H12</f>
        <v>ملک شوکت</v>
      </c>
      <c r="I19" s="164"/>
    </row>
    <row r="20" spans="1:9" ht="30" customHeight="1" x14ac:dyDescent="0.7">
      <c r="A20" s="111">
        <v>16</v>
      </c>
      <c r="B20" s="112" t="s">
        <v>452</v>
      </c>
      <c r="C20" s="113">
        <v>3</v>
      </c>
      <c r="D20" s="162">
        <v>4</v>
      </c>
      <c r="E20" s="163" t="str">
        <f>E12</f>
        <v>Farzana Iqbal</v>
      </c>
      <c r="F20" s="163" t="str">
        <f>F12</f>
        <v>LHW</v>
      </c>
      <c r="G20" s="163">
        <f>G12</f>
        <v>0</v>
      </c>
      <c r="H20" s="303">
        <f>'UC Consolidated Sheet Page-1'!H22</f>
        <v>0</v>
      </c>
      <c r="I20" s="164"/>
    </row>
    <row r="21" spans="1:9" ht="30" customHeight="1" x14ac:dyDescent="0.7">
      <c r="A21" s="111">
        <v>11</v>
      </c>
      <c r="B21" s="112" t="s">
        <v>452</v>
      </c>
      <c r="C21" s="113">
        <v>3</v>
      </c>
      <c r="D21" s="162">
        <v>3</v>
      </c>
      <c r="E21" s="163" t="str">
        <f t="shared" ref="E21:G21" si="6">E16</f>
        <v>Nagina Iram</v>
      </c>
      <c r="F21" s="163" t="str">
        <f t="shared" si="6"/>
        <v>LHW</v>
      </c>
      <c r="G21" s="163">
        <f t="shared" si="6"/>
        <v>0</v>
      </c>
      <c r="H21" s="303" t="str">
        <f>'UC Consolidated Sheet Page-1'!H17</f>
        <v xml:space="preserve">چوہدری منیر </v>
      </c>
      <c r="I21" s="164"/>
    </row>
    <row r="22" spans="1:9" ht="30" hidden="1" customHeight="1" x14ac:dyDescent="0.7">
      <c r="A22" s="111">
        <v>17</v>
      </c>
      <c r="B22" s="112" t="s">
        <v>179</v>
      </c>
      <c r="C22" s="113">
        <v>3</v>
      </c>
      <c r="D22" s="162">
        <v>5</v>
      </c>
      <c r="E22" s="163">
        <f>E13</f>
        <v>0</v>
      </c>
      <c r="F22" s="163">
        <f>F13</f>
        <v>0</v>
      </c>
      <c r="G22" s="163">
        <f>G13</f>
        <v>0</v>
      </c>
      <c r="H22" s="303">
        <f>'UC Consolidated Sheet Page-1'!H27</f>
        <v>0</v>
      </c>
      <c r="I22" s="164"/>
    </row>
    <row r="23" spans="1:9" ht="30" hidden="1" customHeight="1" x14ac:dyDescent="0.7">
      <c r="A23" s="111">
        <v>12</v>
      </c>
      <c r="B23" s="112" t="s">
        <v>179</v>
      </c>
      <c r="C23" s="113">
        <v>3</v>
      </c>
      <c r="D23" s="162">
        <v>4</v>
      </c>
      <c r="E23" s="163" t="str">
        <f t="shared" ref="E23:G23" si="7">E17</f>
        <v xml:space="preserve"> </v>
      </c>
      <c r="F23" s="163" t="str">
        <f t="shared" si="7"/>
        <v xml:space="preserve"> </v>
      </c>
      <c r="G23" s="163" t="str">
        <f t="shared" si="7"/>
        <v xml:space="preserve"> </v>
      </c>
      <c r="H23" s="305">
        <f>H17</f>
        <v>0</v>
      </c>
      <c r="I23" s="164"/>
    </row>
    <row r="24" spans="1:9" ht="30" customHeight="1" x14ac:dyDescent="0.7">
      <c r="A24" s="111">
        <v>13</v>
      </c>
      <c r="B24" s="112" t="s">
        <v>453</v>
      </c>
      <c r="C24" s="113">
        <v>4</v>
      </c>
      <c r="D24" s="162">
        <v>4</v>
      </c>
      <c r="E24" s="163" t="str">
        <f>E20</f>
        <v>Farzana Iqbal</v>
      </c>
      <c r="F24" s="163" t="str">
        <f>F20</f>
        <v>LHW</v>
      </c>
      <c r="G24" s="163">
        <f>G20</f>
        <v>0</v>
      </c>
      <c r="H24" s="303" t="str">
        <f>'UC Consolidated Sheet Page-2'!B22</f>
        <v>عمران خادم</v>
      </c>
      <c r="I24" s="164"/>
    </row>
    <row r="25" spans="1:9" ht="30" hidden="1" customHeight="1" x14ac:dyDescent="0.7">
      <c r="A25" s="111">
        <v>23</v>
      </c>
      <c r="B25" s="112" t="s">
        <v>180</v>
      </c>
      <c r="C25" s="113">
        <v>4</v>
      </c>
      <c r="D25" s="162">
        <v>5</v>
      </c>
      <c r="E25" s="163">
        <f>E22</f>
        <v>0</v>
      </c>
      <c r="F25" s="163">
        <f>F22</f>
        <v>0</v>
      </c>
      <c r="G25" s="163">
        <f>G22</f>
        <v>0</v>
      </c>
      <c r="H25" s="303">
        <f>'UC Consolidated Sheet Page-2'!B27</f>
        <v>0</v>
      </c>
      <c r="I25" s="164"/>
    </row>
    <row r="26" spans="1:9" ht="30" customHeight="1" x14ac:dyDescent="0.7">
      <c r="A26" s="111">
        <v>7</v>
      </c>
      <c r="B26" s="112" t="s">
        <v>453</v>
      </c>
      <c r="C26" s="113">
        <v>4</v>
      </c>
      <c r="D26" s="162">
        <v>1</v>
      </c>
      <c r="E26" s="163" t="str">
        <f t="shared" ref="E26:G26" si="8">E18</f>
        <v>Kamran Allah Ditta</v>
      </c>
      <c r="F26" s="163" t="str">
        <f t="shared" si="8"/>
        <v>Vaccinator</v>
      </c>
      <c r="G26" s="163">
        <f t="shared" si="8"/>
        <v>0</v>
      </c>
      <c r="H26" s="303" t="str">
        <f>'UC Consolidated Sheet Page-2'!B7</f>
        <v xml:space="preserve">احمد  اعوان </v>
      </c>
      <c r="I26" s="164"/>
    </row>
    <row r="27" spans="1:9" ht="30" customHeight="1" x14ac:dyDescent="0.7">
      <c r="A27" s="111">
        <v>8</v>
      </c>
      <c r="B27" s="112" t="s">
        <v>453</v>
      </c>
      <c r="C27" s="113">
        <v>4</v>
      </c>
      <c r="D27" s="162">
        <v>2</v>
      </c>
      <c r="E27" s="163" t="str">
        <f t="shared" ref="E27:G27" si="9">E19</f>
        <v>Adil</v>
      </c>
      <c r="F27" s="163" t="str">
        <f t="shared" si="9"/>
        <v>Vaccinator</v>
      </c>
      <c r="G27" s="163">
        <f t="shared" si="9"/>
        <v>0</v>
      </c>
      <c r="H27" s="303" t="str">
        <f>'UC Consolidated Sheet Page-2'!B12</f>
        <v xml:space="preserve"> زبیر کا گھر</v>
      </c>
      <c r="I27" s="164"/>
    </row>
    <row r="28" spans="1:9" ht="30" customHeight="1" x14ac:dyDescent="0.7">
      <c r="A28" s="111">
        <v>16</v>
      </c>
      <c r="B28" s="112" t="s">
        <v>453</v>
      </c>
      <c r="C28" s="113">
        <v>4</v>
      </c>
      <c r="D28" s="162">
        <v>3</v>
      </c>
      <c r="E28" s="163" t="str">
        <f t="shared" ref="E28:G28" si="10">E21</f>
        <v>Nagina Iram</v>
      </c>
      <c r="F28" s="163" t="str">
        <f t="shared" si="10"/>
        <v>LHW</v>
      </c>
      <c r="G28" s="163">
        <f t="shared" si="10"/>
        <v>0</v>
      </c>
      <c r="H28" s="303" t="str">
        <f>'UC Consolidated Sheet Page-2'!B17</f>
        <v>ڈاکٹر عبدالغفور کلینک</v>
      </c>
      <c r="I28" s="164"/>
    </row>
    <row r="29" spans="1:9" ht="30" hidden="1" customHeight="1" x14ac:dyDescent="0.7">
      <c r="A29" s="111">
        <v>17</v>
      </c>
      <c r="B29" s="112" t="s">
        <v>180</v>
      </c>
      <c r="C29" s="113">
        <v>4</v>
      </c>
      <c r="D29" s="162">
        <v>4</v>
      </c>
      <c r="E29" s="163" t="str">
        <f t="shared" ref="E29:G29" si="11">E23</f>
        <v xml:space="preserve"> </v>
      </c>
      <c r="F29" s="163" t="str">
        <f t="shared" si="11"/>
        <v xml:space="preserve"> </v>
      </c>
      <c r="G29" s="163" t="str">
        <f t="shared" si="11"/>
        <v xml:space="preserve"> </v>
      </c>
      <c r="H29" s="305">
        <f>H23</f>
        <v>0</v>
      </c>
      <c r="I29" s="164"/>
    </row>
    <row r="30" spans="1:9" ht="30" customHeight="1" x14ac:dyDescent="0.7">
      <c r="A30" s="111">
        <v>9</v>
      </c>
      <c r="B30" s="112" t="s">
        <v>454</v>
      </c>
      <c r="C30" s="113">
        <v>5</v>
      </c>
      <c r="D30" s="162">
        <v>1</v>
      </c>
      <c r="E30" s="163" t="str">
        <f t="shared" ref="E30:G30" si="12">E26</f>
        <v>Kamran Allah Ditta</v>
      </c>
      <c r="F30" s="163" t="str">
        <f t="shared" si="12"/>
        <v>Vaccinator</v>
      </c>
      <c r="G30" s="163">
        <f t="shared" si="12"/>
        <v>0</v>
      </c>
      <c r="H30" s="303" t="str">
        <f>'UC Consolidated Sheet Page-2'!E7</f>
        <v>اشفاق</v>
      </c>
      <c r="I30" s="164"/>
    </row>
    <row r="31" spans="1:9" ht="30" customHeight="1" x14ac:dyDescent="0.7">
      <c r="A31" s="111">
        <v>10</v>
      </c>
      <c r="B31" s="112" t="s">
        <v>454</v>
      </c>
      <c r="C31" s="113">
        <v>5</v>
      </c>
      <c r="D31" s="162">
        <v>2</v>
      </c>
      <c r="E31" s="163" t="str">
        <f t="shared" ref="E31:G31" si="13">E27</f>
        <v>Adil</v>
      </c>
      <c r="F31" s="163" t="str">
        <f t="shared" si="13"/>
        <v>Vaccinator</v>
      </c>
      <c r="G31" s="163">
        <f t="shared" si="13"/>
        <v>0</v>
      </c>
      <c r="H31" s="303" t="str">
        <f>'UC Consolidated Sheet Page-2'!E12</f>
        <v>راؤ پراپرٹی ڈیلر</v>
      </c>
      <c r="I31" s="164"/>
    </row>
    <row r="32" spans="1:9" ht="30" hidden="1" customHeight="1" x14ac:dyDescent="0.7">
      <c r="A32" s="111">
        <v>29</v>
      </c>
      <c r="B32" s="112" t="s">
        <v>454</v>
      </c>
      <c r="C32" s="113">
        <v>5</v>
      </c>
      <c r="D32" s="162">
        <v>5</v>
      </c>
      <c r="E32" s="163">
        <f>E25</f>
        <v>0</v>
      </c>
      <c r="F32" s="163">
        <f>F25</f>
        <v>0</v>
      </c>
      <c r="G32" s="163">
        <f>G25</f>
        <v>0</v>
      </c>
      <c r="H32" s="303">
        <f>'UC Consolidated Sheet Page-2'!E27</f>
        <v>0</v>
      </c>
      <c r="I32" s="164"/>
    </row>
    <row r="33" spans="1:9" ht="30" hidden="1" customHeight="1" x14ac:dyDescent="0.7">
      <c r="A33" s="111">
        <v>20</v>
      </c>
      <c r="B33" s="112" t="s">
        <v>454</v>
      </c>
      <c r="C33" s="113">
        <v>5</v>
      </c>
      <c r="D33" s="162">
        <v>4</v>
      </c>
      <c r="E33" s="163" t="str">
        <f>E29</f>
        <v xml:space="preserve"> </v>
      </c>
      <c r="F33" s="163" t="str">
        <f>F29</f>
        <v xml:space="preserve"> </v>
      </c>
      <c r="G33" s="163" t="str">
        <f>G29</f>
        <v xml:space="preserve"> </v>
      </c>
      <c r="H33" s="305">
        <f>H29</f>
        <v>0</v>
      </c>
      <c r="I33" s="164"/>
    </row>
    <row r="34" spans="1:9" ht="30" customHeight="1" x14ac:dyDescent="0.7">
      <c r="A34" s="111">
        <v>21</v>
      </c>
      <c r="B34" s="112" t="s">
        <v>454</v>
      </c>
      <c r="C34" s="113">
        <v>5</v>
      </c>
      <c r="D34" s="162">
        <v>3</v>
      </c>
      <c r="E34" s="163" t="str">
        <f t="shared" ref="E34:G34" si="14">E28</f>
        <v>Nagina Iram</v>
      </c>
      <c r="F34" s="163" t="str">
        <f t="shared" si="14"/>
        <v>LHW</v>
      </c>
      <c r="G34" s="163">
        <f t="shared" si="14"/>
        <v>0</v>
      </c>
      <c r="H34" s="303" t="str">
        <f>'UC Consolidated Sheet Page-2'!E17</f>
        <v>قاری سعید</v>
      </c>
      <c r="I34" s="164"/>
    </row>
    <row r="35" spans="1:9" ht="30" customHeight="1" x14ac:dyDescent="0.7">
      <c r="A35" s="111">
        <v>28</v>
      </c>
      <c r="B35" s="112" t="s">
        <v>454</v>
      </c>
      <c r="C35" s="113">
        <v>5</v>
      </c>
      <c r="D35" s="162">
        <v>4</v>
      </c>
      <c r="E35" s="163" t="str">
        <f>E24</f>
        <v>Farzana Iqbal</v>
      </c>
      <c r="F35" s="163" t="str">
        <f>F24</f>
        <v>LHW</v>
      </c>
      <c r="G35" s="163">
        <f>G24</f>
        <v>0</v>
      </c>
      <c r="H35" s="303" t="str">
        <f>'UC Consolidated Sheet Page-2'!E22</f>
        <v>چوہدری فضل</v>
      </c>
      <c r="I35" s="164"/>
    </row>
    <row r="36" spans="1:9" ht="30" customHeight="1" x14ac:dyDescent="0.7">
      <c r="A36" s="111">
        <v>34</v>
      </c>
      <c r="B36" s="112" t="s">
        <v>455</v>
      </c>
      <c r="C36" s="113">
        <v>6</v>
      </c>
      <c r="D36" s="162">
        <v>4</v>
      </c>
      <c r="E36" s="163" t="str">
        <f>E35</f>
        <v>Farzana Iqbal</v>
      </c>
      <c r="F36" s="163" t="str">
        <f>F35</f>
        <v>LHW</v>
      </c>
      <c r="G36" s="163">
        <f>G35</f>
        <v>0</v>
      </c>
      <c r="H36" s="303" t="str">
        <f>'UC Consolidated Sheet Page-2'!H22</f>
        <v xml:space="preserve">عابد حسین </v>
      </c>
      <c r="I36" s="164"/>
    </row>
    <row r="37" spans="1:9" ht="30" hidden="1" customHeight="1" x14ac:dyDescent="0.7">
      <c r="A37" s="111">
        <v>35</v>
      </c>
      <c r="B37" s="112" t="s">
        <v>181</v>
      </c>
      <c r="C37" s="113">
        <v>6</v>
      </c>
      <c r="D37" s="162">
        <v>5</v>
      </c>
      <c r="E37" s="163">
        <f>E32</f>
        <v>0</v>
      </c>
      <c r="F37" s="163">
        <f>F32</f>
        <v>0</v>
      </c>
      <c r="G37" s="163">
        <f>G32</f>
        <v>0</v>
      </c>
      <c r="H37" s="303">
        <f>'UC Consolidated Sheet Page-2'!H27</f>
        <v>0</v>
      </c>
      <c r="I37" s="164"/>
    </row>
    <row r="38" spans="1:9" ht="30" customHeight="1" x14ac:dyDescent="0.7">
      <c r="A38" s="111">
        <v>11</v>
      </c>
      <c r="B38" s="112" t="s">
        <v>455</v>
      </c>
      <c r="C38" s="113">
        <v>6</v>
      </c>
      <c r="D38" s="162">
        <v>1</v>
      </c>
      <c r="E38" s="163" t="str">
        <f t="shared" ref="E38:G38" si="15">E30</f>
        <v>Kamran Allah Ditta</v>
      </c>
      <c r="F38" s="163" t="str">
        <f t="shared" si="15"/>
        <v>Vaccinator</v>
      </c>
      <c r="G38" s="163">
        <f t="shared" si="15"/>
        <v>0</v>
      </c>
      <c r="H38" s="303" t="str">
        <f>'UC Consolidated Sheet Page-2'!H7</f>
        <v>سکول مشتاق سٹی</v>
      </c>
      <c r="I38" s="164"/>
    </row>
    <row r="39" spans="1:9" ht="30" customHeight="1" x14ac:dyDescent="0.7">
      <c r="A39" s="111">
        <v>12</v>
      </c>
      <c r="B39" s="112" t="s">
        <v>455</v>
      </c>
      <c r="C39" s="113">
        <v>6</v>
      </c>
      <c r="D39" s="162">
        <v>2</v>
      </c>
      <c r="E39" s="163" t="str">
        <f t="shared" ref="E39:G39" si="16">E31</f>
        <v>Adil</v>
      </c>
      <c r="F39" s="163" t="str">
        <f t="shared" si="16"/>
        <v>Vaccinator</v>
      </c>
      <c r="G39" s="163">
        <f t="shared" si="16"/>
        <v>0</v>
      </c>
      <c r="H39" s="303" t="str">
        <f>'UC Consolidated Sheet Page-2'!H12</f>
        <v>ملک شوکت</v>
      </c>
      <c r="I39" s="164"/>
    </row>
    <row r="40" spans="1:9" ht="30" customHeight="1" x14ac:dyDescent="0.7">
      <c r="A40" s="111">
        <v>24</v>
      </c>
      <c r="B40" s="112" t="s">
        <v>455</v>
      </c>
      <c r="C40" s="113">
        <v>6</v>
      </c>
      <c r="D40" s="162">
        <v>3</v>
      </c>
      <c r="E40" s="163" t="str">
        <f t="shared" ref="E40:G40" si="17">E34</f>
        <v>Nagina Iram</v>
      </c>
      <c r="F40" s="163" t="str">
        <f t="shared" si="17"/>
        <v>LHW</v>
      </c>
      <c r="G40" s="163">
        <f t="shared" si="17"/>
        <v>0</v>
      </c>
      <c r="H40" s="303" t="str">
        <f>'UC Consolidated Sheet Page-2'!H17</f>
        <v>چوہدری سعید کی بیٹھک</v>
      </c>
      <c r="I40" s="164"/>
    </row>
    <row r="41" spans="1:9" ht="30" hidden="1" customHeight="1" x14ac:dyDescent="0.7">
      <c r="A41" s="111">
        <v>25</v>
      </c>
      <c r="B41" s="112" t="s">
        <v>181</v>
      </c>
      <c r="C41" s="113">
        <v>6</v>
      </c>
      <c r="D41" s="162">
        <v>4</v>
      </c>
      <c r="E41" s="163" t="str">
        <f>E33</f>
        <v xml:space="preserve"> </v>
      </c>
      <c r="F41" s="163" t="str">
        <f>F33</f>
        <v xml:space="preserve"> </v>
      </c>
      <c r="G41" s="163" t="str">
        <f>G33</f>
        <v xml:space="preserve"> </v>
      </c>
      <c r="H41" s="305">
        <f>H33</f>
        <v>0</v>
      </c>
      <c r="I41" s="164"/>
    </row>
    <row r="42" spans="1:9" ht="30" customHeight="1" x14ac:dyDescent="0.7">
      <c r="A42" s="111">
        <v>13</v>
      </c>
      <c r="B42" s="112" t="s">
        <v>456</v>
      </c>
      <c r="C42" s="113">
        <v>7</v>
      </c>
      <c r="D42" s="162">
        <v>1</v>
      </c>
      <c r="E42" s="163" t="str">
        <f t="shared" ref="E42:G42" si="18">E38</f>
        <v>Kamran Allah Ditta</v>
      </c>
      <c r="F42" s="163" t="str">
        <f t="shared" si="18"/>
        <v>Vaccinator</v>
      </c>
      <c r="G42" s="163">
        <f t="shared" si="18"/>
        <v>0</v>
      </c>
      <c r="H42" s="303" t="str">
        <f>'UC Consolidated Sheet Page-3'!B7</f>
        <v>چوہدری عمران</v>
      </c>
      <c r="I42" s="164"/>
    </row>
    <row r="43" spans="1:9" ht="30" customHeight="1" x14ac:dyDescent="0.7">
      <c r="A43" s="111">
        <v>14</v>
      </c>
      <c r="B43" s="112" t="s">
        <v>456</v>
      </c>
      <c r="C43" s="113">
        <v>7</v>
      </c>
      <c r="D43" s="162">
        <v>2</v>
      </c>
      <c r="E43" s="163" t="str">
        <f t="shared" ref="E43:G43" si="19">E39</f>
        <v>Adil</v>
      </c>
      <c r="F43" s="163" t="str">
        <f t="shared" si="19"/>
        <v>Vaccinator</v>
      </c>
      <c r="G43" s="163">
        <f t="shared" si="19"/>
        <v>0</v>
      </c>
      <c r="H43" s="303" t="str">
        <f>'UC Consolidated Sheet Page-3'!B12</f>
        <v xml:space="preserve">اللہ بخش سبزی والا </v>
      </c>
      <c r="I43" s="164"/>
    </row>
    <row r="44" spans="1:9" ht="30" customHeight="1" x14ac:dyDescent="0.7">
      <c r="A44" s="111">
        <v>28</v>
      </c>
      <c r="B44" s="112" t="s">
        <v>456</v>
      </c>
      <c r="C44" s="113">
        <v>7</v>
      </c>
      <c r="D44" s="162">
        <v>3</v>
      </c>
      <c r="E44" s="163" t="str">
        <f t="shared" ref="E44:G44" si="20">E40</f>
        <v>Nagina Iram</v>
      </c>
      <c r="F44" s="163" t="str">
        <f t="shared" si="20"/>
        <v>LHW</v>
      </c>
      <c r="G44" s="163">
        <f t="shared" si="20"/>
        <v>0</v>
      </c>
      <c r="H44" s="303" t="str">
        <f>'UC Consolidated Sheet Page-3'!B17</f>
        <v>ہیلتھ ہاؤس نایاب سٹی</v>
      </c>
      <c r="I44" s="164"/>
    </row>
    <row r="45" spans="1:9" ht="30" customHeight="1" x14ac:dyDescent="0.7">
      <c r="A45" s="111">
        <v>40</v>
      </c>
      <c r="B45" s="112" t="s">
        <v>456</v>
      </c>
      <c r="C45" s="113">
        <v>7</v>
      </c>
      <c r="D45" s="162">
        <v>4</v>
      </c>
      <c r="E45" s="163" t="str">
        <f t="shared" ref="E45:G46" si="21">E36</f>
        <v>Farzana Iqbal</v>
      </c>
      <c r="F45" s="163" t="str">
        <f t="shared" si="21"/>
        <v>LHW</v>
      </c>
      <c r="G45" s="163">
        <f t="shared" si="21"/>
        <v>0</v>
      </c>
      <c r="H45" s="303" t="str">
        <f>'UC Consolidated Sheet Page-3'!B21</f>
        <v>سکول، موضع بھینی</v>
      </c>
      <c r="I45" s="164"/>
    </row>
    <row r="46" spans="1:9" ht="30" hidden="1" customHeight="1" x14ac:dyDescent="0.7">
      <c r="A46" s="111">
        <v>41</v>
      </c>
      <c r="B46" s="112" t="s">
        <v>182</v>
      </c>
      <c r="C46" s="113">
        <v>7</v>
      </c>
      <c r="D46" s="162">
        <v>5</v>
      </c>
      <c r="E46" s="163">
        <f t="shared" si="21"/>
        <v>0</v>
      </c>
      <c r="F46" s="163">
        <f t="shared" si="21"/>
        <v>0</v>
      </c>
      <c r="G46" s="163">
        <f t="shared" si="21"/>
        <v>0</v>
      </c>
      <c r="H46" s="303">
        <f>'UC Consolidated Sheet Page-3'!B26</f>
        <v>0</v>
      </c>
      <c r="I46" s="164"/>
    </row>
    <row r="47" spans="1:9" ht="30" hidden="1" customHeight="1" x14ac:dyDescent="0.7">
      <c r="A47" s="111">
        <v>29</v>
      </c>
      <c r="B47" s="112" t="s">
        <v>182</v>
      </c>
      <c r="C47" s="113">
        <v>7</v>
      </c>
      <c r="D47" s="162">
        <v>4</v>
      </c>
      <c r="E47" s="163" t="str">
        <f t="shared" ref="E47:G47" si="22">E41</f>
        <v xml:space="preserve"> </v>
      </c>
      <c r="F47" s="163" t="str">
        <f t="shared" si="22"/>
        <v xml:space="preserve"> </v>
      </c>
      <c r="G47" s="163" t="str">
        <f t="shared" si="22"/>
        <v xml:space="preserve"> </v>
      </c>
      <c r="H47" s="305">
        <f>H41</f>
        <v>0</v>
      </c>
      <c r="I47" s="164"/>
    </row>
    <row r="48" spans="1:9" ht="30" customHeight="1" x14ac:dyDescent="0.7">
      <c r="A48" s="111">
        <v>46</v>
      </c>
      <c r="B48" s="112" t="s">
        <v>457</v>
      </c>
      <c r="C48" s="113">
        <v>8</v>
      </c>
      <c r="D48" s="162">
        <v>4</v>
      </c>
      <c r="E48" s="163" t="str">
        <f t="shared" ref="E48:G50" si="23">E45</f>
        <v>Farzana Iqbal</v>
      </c>
      <c r="F48" s="163" t="str">
        <f t="shared" si="23"/>
        <v>LHW</v>
      </c>
      <c r="G48" s="163">
        <f t="shared" si="23"/>
        <v>0</v>
      </c>
      <c r="H48" s="303" t="str">
        <f>'UC Consolidated Sheet Page-3'!E21</f>
        <v>سکول جتھاں واالا</v>
      </c>
      <c r="I48" s="164"/>
    </row>
    <row r="49" spans="1:9" ht="30" hidden="1" customHeight="1" x14ac:dyDescent="0.7">
      <c r="A49" s="111">
        <v>47</v>
      </c>
      <c r="B49" s="112" t="s">
        <v>183</v>
      </c>
      <c r="C49" s="113">
        <v>8</v>
      </c>
      <c r="D49" s="162">
        <v>5</v>
      </c>
      <c r="E49" s="163">
        <f t="shared" si="23"/>
        <v>0</v>
      </c>
      <c r="F49" s="163">
        <f t="shared" si="23"/>
        <v>0</v>
      </c>
      <c r="G49" s="163">
        <f t="shared" si="23"/>
        <v>0</v>
      </c>
      <c r="H49" s="303">
        <f>'UC Consolidated Sheet Page-3'!E27</f>
        <v>0</v>
      </c>
      <c r="I49" s="164"/>
    </row>
    <row r="50" spans="1:9" ht="30" hidden="1" customHeight="1" x14ac:dyDescent="0.7">
      <c r="A50" s="111">
        <v>30</v>
      </c>
      <c r="B50" s="112" t="s">
        <v>183</v>
      </c>
      <c r="C50" s="113">
        <v>8</v>
      </c>
      <c r="D50" s="162">
        <v>4</v>
      </c>
      <c r="E50" s="163" t="str">
        <f t="shared" si="23"/>
        <v xml:space="preserve"> </v>
      </c>
      <c r="F50" s="163" t="str">
        <f t="shared" si="23"/>
        <v xml:space="preserve"> </v>
      </c>
      <c r="G50" s="163" t="str">
        <f t="shared" si="23"/>
        <v xml:space="preserve"> </v>
      </c>
      <c r="H50" s="306">
        <f>H47</f>
        <v>0</v>
      </c>
      <c r="I50" s="164"/>
    </row>
    <row r="51" spans="1:9" ht="30" customHeight="1" x14ac:dyDescent="0.7">
      <c r="A51" s="111">
        <v>15</v>
      </c>
      <c r="B51" s="112" t="s">
        <v>457</v>
      </c>
      <c r="C51" s="113">
        <v>8</v>
      </c>
      <c r="D51" s="162">
        <v>1</v>
      </c>
      <c r="E51" s="163" t="str">
        <f t="shared" ref="E51:G51" si="24">E42</f>
        <v>Kamran Allah Ditta</v>
      </c>
      <c r="F51" s="163" t="str">
        <f t="shared" si="24"/>
        <v>Vaccinator</v>
      </c>
      <c r="G51" s="163">
        <f t="shared" si="24"/>
        <v>0</v>
      </c>
      <c r="H51" s="303" t="str">
        <f>'UC Consolidated Sheet Page-3'!E6</f>
        <v xml:space="preserve">گورنمنٹ  گرلز پرائمری سکول </v>
      </c>
      <c r="I51" s="164"/>
    </row>
    <row r="52" spans="1:9" ht="30" customHeight="1" x14ac:dyDescent="0.7">
      <c r="A52" s="111">
        <v>16</v>
      </c>
      <c r="B52" s="112" t="s">
        <v>457</v>
      </c>
      <c r="C52" s="113">
        <v>8</v>
      </c>
      <c r="D52" s="162">
        <v>2</v>
      </c>
      <c r="E52" s="163" t="str">
        <f t="shared" ref="E52:G52" si="25">E43</f>
        <v>Adil</v>
      </c>
      <c r="F52" s="163" t="str">
        <f t="shared" si="25"/>
        <v>Vaccinator</v>
      </c>
      <c r="G52" s="163">
        <f t="shared" si="25"/>
        <v>0</v>
      </c>
      <c r="H52" s="303" t="str">
        <f>'UC Consolidated Sheet Page-3'!E12</f>
        <v>امیر کلینک ، رخسانہ ہیلتھ ہاؤس</v>
      </c>
      <c r="I52" s="164"/>
    </row>
    <row r="53" spans="1:9" ht="30" customHeight="1" x14ac:dyDescent="0.7">
      <c r="A53" s="111">
        <v>33</v>
      </c>
      <c r="B53" s="112" t="s">
        <v>457</v>
      </c>
      <c r="C53" s="113">
        <v>8</v>
      </c>
      <c r="D53" s="162">
        <v>3</v>
      </c>
      <c r="E53" s="163" t="str">
        <f t="shared" ref="E53:G53" si="26">E44</f>
        <v>Nagina Iram</v>
      </c>
      <c r="F53" s="163" t="str">
        <f t="shared" si="26"/>
        <v>LHW</v>
      </c>
      <c r="G53" s="163">
        <f t="shared" si="26"/>
        <v>0</v>
      </c>
      <c r="H53" s="303" t="str">
        <f>'UC Consolidated Sheet Page-3'!E16</f>
        <v>ممتاز ہیلتھ ہاؤس</v>
      </c>
      <c r="I53" s="164"/>
    </row>
    <row r="54" spans="1:9" ht="30" customHeight="1" x14ac:dyDescent="0.7">
      <c r="A54" s="111">
        <v>17</v>
      </c>
      <c r="B54" s="112" t="s">
        <v>458</v>
      </c>
      <c r="C54" s="113">
        <v>9</v>
      </c>
      <c r="D54" s="162">
        <v>1</v>
      </c>
      <c r="E54" s="163" t="str">
        <f t="shared" ref="E54:G54" si="27">E51</f>
        <v>Kamran Allah Ditta</v>
      </c>
      <c r="F54" s="163" t="str">
        <f t="shared" si="27"/>
        <v>Vaccinator</v>
      </c>
      <c r="G54" s="163">
        <f t="shared" si="27"/>
        <v>0</v>
      </c>
      <c r="H54" s="303" t="str">
        <f>'UC Consolidated Sheet Page-3'!H6</f>
        <v>سکول انتخاب ٹاؤن</v>
      </c>
      <c r="I54" s="164"/>
    </row>
    <row r="55" spans="1:9" ht="30" customHeight="1" x14ac:dyDescent="0.7">
      <c r="A55" s="111">
        <v>35</v>
      </c>
      <c r="B55" s="112" t="s">
        <v>458</v>
      </c>
      <c r="C55" s="113">
        <v>9</v>
      </c>
      <c r="D55" s="162">
        <v>3</v>
      </c>
      <c r="E55" s="163" t="str">
        <f>E53</f>
        <v>Nagina Iram</v>
      </c>
      <c r="F55" s="163" t="str">
        <f>F53</f>
        <v>LHW</v>
      </c>
      <c r="G55" s="163">
        <f>G53</f>
        <v>0</v>
      </c>
      <c r="H55" s="303" t="str">
        <f>'UC Consolidated Sheet Page-3'!H16</f>
        <v>سکول علی ٹاؤن</v>
      </c>
      <c r="I55" s="164"/>
    </row>
    <row r="56" spans="1:9" ht="30" customHeight="1" x14ac:dyDescent="0.7">
      <c r="A56" s="111">
        <v>36</v>
      </c>
      <c r="B56" s="112" t="s">
        <v>458</v>
      </c>
      <c r="C56" s="113">
        <v>9</v>
      </c>
      <c r="D56" s="162">
        <v>4</v>
      </c>
      <c r="E56" s="163" t="str">
        <f t="shared" ref="E56:G57" si="28">E48</f>
        <v>Farzana Iqbal</v>
      </c>
      <c r="F56" s="163" t="str">
        <f t="shared" si="28"/>
        <v>LHW</v>
      </c>
      <c r="G56" s="163">
        <f t="shared" si="28"/>
        <v>0</v>
      </c>
      <c r="H56" s="303" t="str">
        <f>'UC Consolidated Sheet Page-3'!H21</f>
        <v>سکول علی ٹاؤن</v>
      </c>
      <c r="I56" s="164"/>
    </row>
    <row r="57" spans="1:9" ht="30" hidden="1" customHeight="1" x14ac:dyDescent="0.7">
      <c r="A57" s="111">
        <v>53</v>
      </c>
      <c r="B57" s="112" t="s">
        <v>184</v>
      </c>
      <c r="C57" s="113">
        <v>9</v>
      </c>
      <c r="D57" s="162">
        <v>5</v>
      </c>
      <c r="E57" s="163">
        <f t="shared" si="28"/>
        <v>0</v>
      </c>
      <c r="F57" s="163">
        <f t="shared" si="28"/>
        <v>0</v>
      </c>
      <c r="G57" s="163">
        <f t="shared" si="28"/>
        <v>0</v>
      </c>
      <c r="H57" s="303">
        <f>'UC Consolidated Sheet Page-3'!H26</f>
        <v>0</v>
      </c>
      <c r="I57" s="164"/>
    </row>
    <row r="58" spans="1:9" ht="30" customHeight="1" x14ac:dyDescent="0.7">
      <c r="A58" s="111">
        <v>18</v>
      </c>
      <c r="B58" s="112" t="s">
        <v>458</v>
      </c>
      <c r="C58" s="113">
        <v>9</v>
      </c>
      <c r="D58" s="162">
        <v>2</v>
      </c>
      <c r="E58" s="163" t="str">
        <f t="shared" ref="E58:G58" si="29">E52</f>
        <v>Adil</v>
      </c>
      <c r="F58" s="163" t="str">
        <f t="shared" si="29"/>
        <v>Vaccinator</v>
      </c>
      <c r="G58" s="163">
        <f t="shared" si="29"/>
        <v>0</v>
      </c>
      <c r="H58" s="303" t="str">
        <f>'UC Consolidated Sheet Page-3'!H12</f>
        <v>اللہ بخش آرائیں</v>
      </c>
      <c r="I58" s="164"/>
    </row>
    <row r="59" spans="1:9" ht="30" hidden="1" customHeight="1" x14ac:dyDescent="0.7">
      <c r="A59" s="111">
        <v>38</v>
      </c>
      <c r="B59" s="112" t="s">
        <v>184</v>
      </c>
      <c r="C59" s="113">
        <v>9</v>
      </c>
      <c r="D59" s="162">
        <v>4</v>
      </c>
      <c r="E59" s="163" t="str">
        <f>E50</f>
        <v xml:space="preserve"> </v>
      </c>
      <c r="F59" s="163" t="str">
        <f>F50</f>
        <v xml:space="preserve"> </v>
      </c>
      <c r="G59" s="163" t="str">
        <f>G50</f>
        <v xml:space="preserve"> </v>
      </c>
      <c r="H59" s="305">
        <f>H47</f>
        <v>0</v>
      </c>
      <c r="I59" s="164"/>
    </row>
    <row r="60" spans="1:9" ht="30" customHeight="1" x14ac:dyDescent="0.7">
      <c r="A60" s="111">
        <v>19</v>
      </c>
      <c r="B60" s="112" t="s">
        <v>459</v>
      </c>
      <c r="C60" s="113">
        <v>10</v>
      </c>
      <c r="D60" s="162">
        <v>1</v>
      </c>
      <c r="E60" s="163" t="str">
        <f t="shared" ref="E60:G60" si="30">E54</f>
        <v>Kamran Allah Ditta</v>
      </c>
      <c r="F60" s="163" t="str">
        <f t="shared" si="30"/>
        <v>Vaccinator</v>
      </c>
      <c r="G60" s="163">
        <f t="shared" si="30"/>
        <v>0</v>
      </c>
      <c r="H60" s="303" t="str">
        <f>'UC Consolidated Sheet Page-4'!B6</f>
        <v>سکول علی ٹاؤن نمبر2</v>
      </c>
      <c r="I60" s="164"/>
    </row>
    <row r="61" spans="1:9" ht="30" customHeight="1" x14ac:dyDescent="0.7">
      <c r="A61" s="111">
        <v>20</v>
      </c>
      <c r="B61" s="112" t="s">
        <v>459</v>
      </c>
      <c r="C61" s="113">
        <v>10</v>
      </c>
      <c r="D61" s="162">
        <v>2</v>
      </c>
      <c r="E61" s="163" t="str">
        <f t="shared" ref="E61:G61" si="31">E58</f>
        <v>Adil</v>
      </c>
      <c r="F61" s="163" t="str">
        <f t="shared" si="31"/>
        <v>Vaccinator</v>
      </c>
      <c r="G61" s="163">
        <f t="shared" si="31"/>
        <v>0</v>
      </c>
      <c r="H61" s="303" t="str">
        <f>'UC Consolidated Sheet Page-4'!B12</f>
        <v>حفیظ الرحمٰن</v>
      </c>
      <c r="I61" s="164"/>
    </row>
    <row r="62" spans="1:9" ht="30" customHeight="1" x14ac:dyDescent="0.7">
      <c r="A62" s="111">
        <v>41</v>
      </c>
      <c r="B62" s="112" t="s">
        <v>459</v>
      </c>
      <c r="C62" s="113">
        <v>10</v>
      </c>
      <c r="D62" s="162">
        <v>3</v>
      </c>
      <c r="E62" s="163" t="str">
        <f>E55</f>
        <v>Nagina Iram</v>
      </c>
      <c r="F62" s="163" t="str">
        <f>F55</f>
        <v>LHW</v>
      </c>
      <c r="G62" s="163">
        <f>G55</f>
        <v>0</v>
      </c>
      <c r="H62" s="303" t="str">
        <f>'UC Consolidated Sheet Page-4'!B16</f>
        <v>سکول بھاگسار والا</v>
      </c>
      <c r="I62" s="164"/>
    </row>
    <row r="63" spans="1:9" ht="30" hidden="1" customHeight="1" x14ac:dyDescent="0.7">
      <c r="A63" s="111">
        <v>59</v>
      </c>
      <c r="B63" s="112" t="s">
        <v>459</v>
      </c>
      <c r="C63" s="113">
        <v>10</v>
      </c>
      <c r="D63" s="162">
        <v>5</v>
      </c>
      <c r="E63" s="163">
        <f>E57</f>
        <v>0</v>
      </c>
      <c r="F63" s="163">
        <f>F57</f>
        <v>0</v>
      </c>
      <c r="G63" s="163">
        <f>G57</f>
        <v>0</v>
      </c>
      <c r="H63" s="303">
        <f>'UC Consolidated Sheet Page-4'!B26</f>
        <v>0</v>
      </c>
      <c r="I63" s="164"/>
    </row>
    <row r="64" spans="1:9" ht="30" customHeight="1" x14ac:dyDescent="0.7">
      <c r="A64" s="111">
        <v>58</v>
      </c>
      <c r="B64" s="112" t="s">
        <v>459</v>
      </c>
      <c r="C64" s="113">
        <v>10</v>
      </c>
      <c r="D64" s="162">
        <v>4</v>
      </c>
      <c r="E64" s="163" t="str">
        <f>E56</f>
        <v>Farzana Iqbal</v>
      </c>
      <c r="F64" s="163" t="str">
        <f>F56</f>
        <v>LHW</v>
      </c>
      <c r="G64" s="163">
        <f>G56</f>
        <v>0</v>
      </c>
      <c r="H64" s="303" t="str">
        <f>'UC Consolidated Sheet Page-4'!B21</f>
        <v>ملک عباس</v>
      </c>
      <c r="I64" s="164"/>
    </row>
    <row r="65" spans="1:45" ht="30" hidden="1" customHeight="1" x14ac:dyDescent="0.7">
      <c r="A65" s="111">
        <v>42</v>
      </c>
      <c r="B65" s="112" t="s">
        <v>185</v>
      </c>
      <c r="C65" s="113">
        <v>10</v>
      </c>
      <c r="D65" s="162">
        <v>4</v>
      </c>
      <c r="E65" s="163" t="str">
        <f t="shared" ref="E65:G65" si="32">E59</f>
        <v xml:space="preserve"> </v>
      </c>
      <c r="F65" s="163" t="str">
        <f t="shared" si="32"/>
        <v xml:space="preserve"> </v>
      </c>
      <c r="G65" s="163" t="str">
        <f t="shared" si="32"/>
        <v xml:space="preserve"> </v>
      </c>
      <c r="H65" s="305">
        <f>H59</f>
        <v>0</v>
      </c>
      <c r="I65" s="164"/>
    </row>
    <row r="66" spans="1:45" ht="30" hidden="1" customHeight="1" x14ac:dyDescent="0.7">
      <c r="A66" s="111">
        <v>65</v>
      </c>
      <c r="B66" s="112" t="s">
        <v>186</v>
      </c>
      <c r="C66" s="113">
        <v>11</v>
      </c>
      <c r="D66" s="162">
        <v>5</v>
      </c>
      <c r="E66" s="163">
        <f>E63</f>
        <v>0</v>
      </c>
      <c r="F66" s="163">
        <f>F63</f>
        <v>0</v>
      </c>
      <c r="G66" s="163">
        <f>G63</f>
        <v>0</v>
      </c>
      <c r="H66" s="303">
        <f>'UC Consolidated Sheet Page-4'!E26</f>
        <v>0</v>
      </c>
      <c r="I66" s="164"/>
    </row>
    <row r="67" spans="1:45" ht="30" customHeight="1" x14ac:dyDescent="0.7">
      <c r="A67" s="111">
        <v>21</v>
      </c>
      <c r="B67" s="112" t="s">
        <v>460</v>
      </c>
      <c r="C67" s="113">
        <v>11</v>
      </c>
      <c r="D67" s="162">
        <v>1</v>
      </c>
      <c r="E67" s="163" t="str">
        <f t="shared" ref="E67:G67" si="33">E60</f>
        <v>Kamran Allah Ditta</v>
      </c>
      <c r="F67" s="163" t="str">
        <f t="shared" si="33"/>
        <v>Vaccinator</v>
      </c>
      <c r="G67" s="163">
        <f t="shared" si="33"/>
        <v>0</v>
      </c>
      <c r="H67" s="303" t="str">
        <f>'UC Consolidated Sheet Page-4'!E6</f>
        <v>سدرہ ہاؤس</v>
      </c>
      <c r="I67" s="164"/>
    </row>
    <row r="68" spans="1:45" ht="30" customHeight="1" x14ac:dyDescent="0.7">
      <c r="A68" s="111">
        <v>22</v>
      </c>
      <c r="B68" s="112" t="s">
        <v>460</v>
      </c>
      <c r="C68" s="113">
        <v>11</v>
      </c>
      <c r="D68" s="162">
        <v>2</v>
      </c>
      <c r="E68" s="163" t="str">
        <f t="shared" ref="E68:G68" si="34">E61</f>
        <v>Adil</v>
      </c>
      <c r="F68" s="163" t="str">
        <f t="shared" si="34"/>
        <v>Vaccinator</v>
      </c>
      <c r="G68" s="163">
        <f t="shared" si="34"/>
        <v>0</v>
      </c>
      <c r="H68" s="303" t="str">
        <f>'UC Consolidated Sheet Page-4'!E11</f>
        <v>سکول شاہیں ٹاؤن</v>
      </c>
      <c r="I68" s="164"/>
    </row>
    <row r="69" spans="1:45" ht="30" customHeight="1" x14ac:dyDescent="0.7">
      <c r="A69" s="111">
        <v>45</v>
      </c>
      <c r="B69" s="112" t="s">
        <v>460</v>
      </c>
      <c r="C69" s="113">
        <v>11</v>
      </c>
      <c r="D69" s="162">
        <v>3</v>
      </c>
      <c r="E69" s="163" t="str">
        <f t="shared" ref="E69:G69" si="35">E62</f>
        <v>Nagina Iram</v>
      </c>
      <c r="F69" s="163" t="str">
        <f t="shared" si="35"/>
        <v>LHW</v>
      </c>
      <c r="G69" s="163">
        <f t="shared" si="35"/>
        <v>0</v>
      </c>
      <c r="H69" s="303" t="str">
        <f>'UC Consolidated Sheet Page-4'!E16</f>
        <v>مظہر نمبردار</v>
      </c>
      <c r="I69" s="164"/>
    </row>
    <row r="70" spans="1:45" ht="30" customHeight="1" x14ac:dyDescent="0.7">
      <c r="A70" s="111">
        <v>64</v>
      </c>
      <c r="B70" s="112" t="s">
        <v>460</v>
      </c>
      <c r="C70" s="113">
        <v>11</v>
      </c>
      <c r="D70" s="162">
        <v>4</v>
      </c>
      <c r="E70" s="163" t="str">
        <f t="shared" ref="E70:G70" si="36">E64</f>
        <v>Farzana Iqbal</v>
      </c>
      <c r="F70" s="163" t="str">
        <f t="shared" si="36"/>
        <v>LHW</v>
      </c>
      <c r="G70" s="163">
        <f t="shared" si="36"/>
        <v>0</v>
      </c>
      <c r="H70" s="303" t="str">
        <f>'UC Consolidated Sheet Page-4'!E21</f>
        <v>شہباز،</v>
      </c>
      <c r="I70" s="164"/>
    </row>
    <row r="71" spans="1:45" ht="30" hidden="1" customHeight="1" x14ac:dyDescent="0.7">
      <c r="A71" s="111">
        <v>46</v>
      </c>
      <c r="B71" s="112" t="s">
        <v>186</v>
      </c>
      <c r="C71" s="113">
        <v>11</v>
      </c>
      <c r="D71" s="162">
        <v>4</v>
      </c>
      <c r="E71" s="163" t="str">
        <f t="shared" ref="E71:G71" si="37">E65</f>
        <v xml:space="preserve"> </v>
      </c>
      <c r="F71" s="163" t="str">
        <f t="shared" si="37"/>
        <v xml:space="preserve"> </v>
      </c>
      <c r="G71" s="163" t="str">
        <f t="shared" si="37"/>
        <v xml:space="preserve"> </v>
      </c>
      <c r="H71" s="305">
        <f>H65</f>
        <v>0</v>
      </c>
      <c r="I71" s="164"/>
    </row>
    <row r="72" spans="1:45" ht="30" customHeight="1" x14ac:dyDescent="0.7">
      <c r="A72" s="111">
        <v>23</v>
      </c>
      <c r="B72" s="112" t="s">
        <v>461</v>
      </c>
      <c r="C72" s="113">
        <v>12</v>
      </c>
      <c r="D72" s="162">
        <v>1</v>
      </c>
      <c r="E72" s="163" t="str">
        <f t="shared" ref="E72:G72" si="38">E67</f>
        <v>Kamran Allah Ditta</v>
      </c>
      <c r="F72" s="163" t="str">
        <f t="shared" si="38"/>
        <v>Vaccinator</v>
      </c>
      <c r="G72" s="163">
        <f t="shared" si="38"/>
        <v>0</v>
      </c>
      <c r="H72" s="303" t="str">
        <f>'UC Consolidated Sheet Page-4'!H6</f>
        <v>محمد شفیع</v>
      </c>
      <c r="I72" s="164"/>
    </row>
    <row r="73" spans="1:45" ht="30" customHeight="1" x14ac:dyDescent="0.7">
      <c r="A73" s="111">
        <v>24</v>
      </c>
      <c r="B73" s="112" t="s">
        <v>461</v>
      </c>
      <c r="C73" s="113">
        <v>12</v>
      </c>
      <c r="D73" s="162">
        <v>2</v>
      </c>
      <c r="E73" s="163" t="str">
        <f t="shared" ref="E73:G73" si="39">E68</f>
        <v>Adil</v>
      </c>
      <c r="F73" s="163" t="str">
        <f t="shared" si="39"/>
        <v>Vaccinator</v>
      </c>
      <c r="G73" s="163">
        <f t="shared" si="39"/>
        <v>0</v>
      </c>
      <c r="H73" s="303" t="str">
        <f>'UC Consolidated Sheet Page-4'!H11</f>
        <v>مڈ وائف ہاؤس</v>
      </c>
      <c r="I73" s="164"/>
    </row>
    <row r="74" spans="1:45" ht="30" customHeight="1" x14ac:dyDescent="0.7">
      <c r="A74" s="111">
        <v>49</v>
      </c>
      <c r="B74" s="112" t="s">
        <v>461</v>
      </c>
      <c r="C74" s="113">
        <v>12</v>
      </c>
      <c r="D74" s="162">
        <v>3</v>
      </c>
      <c r="E74" s="163" t="str">
        <f t="shared" ref="E74:G74" si="40">E69</f>
        <v>Nagina Iram</v>
      </c>
      <c r="F74" s="163" t="str">
        <f t="shared" si="40"/>
        <v>LHW</v>
      </c>
      <c r="G74" s="163">
        <f t="shared" si="40"/>
        <v>0</v>
      </c>
      <c r="H74" s="303" t="str">
        <f>'UC Consolidated Sheet Page-4'!H16</f>
        <v>رانا اکمل</v>
      </c>
      <c r="I74" s="164"/>
    </row>
    <row r="75" spans="1:45" ht="30" customHeight="1" x14ac:dyDescent="0.7">
      <c r="A75" s="111">
        <v>70</v>
      </c>
      <c r="B75" s="112" t="s">
        <v>461</v>
      </c>
      <c r="C75" s="113">
        <v>12</v>
      </c>
      <c r="D75" s="162">
        <v>4</v>
      </c>
      <c r="E75" s="163" t="str">
        <f t="shared" ref="E75:G75" si="41">E70</f>
        <v>Farzana Iqbal</v>
      </c>
      <c r="F75" s="163" t="str">
        <f t="shared" si="41"/>
        <v>LHW</v>
      </c>
      <c r="G75" s="163">
        <f t="shared" si="41"/>
        <v>0</v>
      </c>
      <c r="H75" s="303" t="str">
        <f>'UC Consolidated Sheet Page-4'!H21</f>
        <v>رانا مشتاق</v>
      </c>
      <c r="I75" s="164"/>
    </row>
    <row r="76" spans="1:45" ht="30" hidden="1" customHeight="1" x14ac:dyDescent="0.7">
      <c r="A76" s="111">
        <v>71</v>
      </c>
      <c r="B76" s="112" t="s">
        <v>175</v>
      </c>
      <c r="C76" s="113">
        <v>12</v>
      </c>
      <c r="D76" s="162">
        <v>5</v>
      </c>
      <c r="E76" s="163">
        <f>E66</f>
        <v>0</v>
      </c>
      <c r="F76" s="163">
        <f>F66</f>
        <v>0</v>
      </c>
      <c r="G76" s="163">
        <f>G66</f>
        <v>0</v>
      </c>
      <c r="H76" s="303">
        <f>'UC Consolidated Sheet Page-4'!H26</f>
        <v>0</v>
      </c>
      <c r="I76" s="164"/>
    </row>
    <row r="77" spans="1:45" ht="30" hidden="1" customHeight="1" x14ac:dyDescent="0.7">
      <c r="A77" s="111">
        <v>50</v>
      </c>
      <c r="B77" s="112" t="s">
        <v>175</v>
      </c>
      <c r="C77" s="113">
        <v>12</v>
      </c>
      <c r="D77" s="162">
        <v>4</v>
      </c>
      <c r="E77" s="163" t="str">
        <f t="shared" ref="E77:G77" si="42">E71</f>
        <v xml:space="preserve"> </v>
      </c>
      <c r="F77" s="163" t="str">
        <f t="shared" si="42"/>
        <v xml:space="preserve"> </v>
      </c>
      <c r="G77" s="163" t="str">
        <f t="shared" si="42"/>
        <v xml:space="preserve"> </v>
      </c>
      <c r="H77" s="305">
        <f>H71</f>
        <v>0</v>
      </c>
      <c r="I77" s="164"/>
    </row>
    <row r="78" spans="1:45" s="13" customFormat="1" ht="21" customHeight="1" x14ac:dyDescent="0.25">
      <c r="A78" s="715" t="s">
        <v>134</v>
      </c>
      <c r="B78" s="716"/>
      <c r="C78" s="716"/>
      <c r="D78" s="716"/>
      <c r="E78" s="716"/>
      <c r="F78" s="716"/>
      <c r="G78" s="717"/>
      <c r="H78" s="718" t="s">
        <v>135</v>
      </c>
      <c r="I78" s="719"/>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row>
    <row r="79" spans="1:45" ht="15.75" thickBot="1" x14ac:dyDescent="0.25">
      <c r="A79" s="703"/>
      <c r="B79" s="704"/>
      <c r="C79" s="704"/>
      <c r="D79" s="704"/>
      <c r="E79" s="704"/>
      <c r="F79" s="704"/>
      <c r="G79" s="704"/>
      <c r="H79" s="704"/>
      <c r="I79" s="705"/>
    </row>
  </sheetData>
  <mergeCells count="6">
    <mergeCell ref="A79:I79"/>
    <mergeCell ref="A1:I1"/>
    <mergeCell ref="A2:I3"/>
    <mergeCell ref="A4:I4"/>
    <mergeCell ref="A78:G78"/>
    <mergeCell ref="H78:I78"/>
  </mergeCells>
  <printOptions horizontalCentered="1" verticalCentered="1"/>
  <pageMargins left="0" right="0" top="0" bottom="0" header="0" footer="0"/>
  <pageSetup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0"/>
  <sheetViews>
    <sheetView topLeftCell="A4" workbookViewId="0">
      <selection activeCell="H9" sqref="H9"/>
    </sheetView>
  </sheetViews>
  <sheetFormatPr defaultColWidth="9.140625" defaultRowHeight="15" x14ac:dyDescent="0.25"/>
  <cols>
    <col min="1" max="1" width="7" customWidth="1"/>
    <col min="2" max="2" width="23.85546875" style="455" customWidth="1"/>
    <col min="3" max="3" width="26.42578125" customWidth="1"/>
    <col min="4" max="4" width="14.7109375" customWidth="1"/>
    <col min="5" max="5" width="15.28515625" customWidth="1"/>
    <col min="6" max="7" width="17.42578125" customWidth="1"/>
    <col min="8" max="8" width="25.42578125" customWidth="1"/>
  </cols>
  <sheetData>
    <row r="1" spans="1:8" ht="20.25" x14ac:dyDescent="0.3">
      <c r="A1" s="720" t="s">
        <v>405</v>
      </c>
      <c r="B1" s="720"/>
      <c r="C1" s="720"/>
      <c r="D1" s="720"/>
      <c r="E1" s="720"/>
      <c r="F1" s="720"/>
      <c r="G1" s="720"/>
      <c r="H1" s="720"/>
    </row>
    <row r="2" spans="1:8" ht="20.25" x14ac:dyDescent="0.3">
      <c r="A2" s="721" t="s">
        <v>67</v>
      </c>
      <c r="B2" s="721"/>
      <c r="C2" s="721"/>
      <c r="D2" s="721"/>
      <c r="E2" s="721"/>
      <c r="F2" s="721"/>
      <c r="G2" s="721"/>
      <c r="H2" s="721"/>
    </row>
    <row r="3" spans="1:8" ht="20.25" x14ac:dyDescent="0.3">
      <c r="A3" s="115"/>
      <c r="B3" s="452"/>
      <c r="C3" s="116"/>
      <c r="D3" s="116"/>
      <c r="E3" s="116"/>
      <c r="F3" s="116"/>
      <c r="G3" s="116"/>
      <c r="H3" s="117"/>
    </row>
    <row r="4" spans="1:8" ht="78" customHeight="1" x14ac:dyDescent="0.25">
      <c r="A4" s="32" t="s">
        <v>133</v>
      </c>
      <c r="B4" s="33" t="s">
        <v>44</v>
      </c>
      <c r="C4" s="34" t="s">
        <v>45</v>
      </c>
      <c r="D4" s="33" t="s">
        <v>46</v>
      </c>
      <c r="E4" s="118" t="s">
        <v>136</v>
      </c>
      <c r="F4" s="118" t="s">
        <v>137</v>
      </c>
      <c r="G4" s="118" t="s">
        <v>138</v>
      </c>
      <c r="H4" s="119" t="s">
        <v>139</v>
      </c>
    </row>
    <row r="5" spans="1:8" ht="35.1" customHeight="1" x14ac:dyDescent="0.25">
      <c r="A5" s="35">
        <v>1</v>
      </c>
      <c r="B5" s="451" t="str">
        <f>'Title UCMO'!F12</f>
        <v>BHU Zeenat Medical Center</v>
      </c>
      <c r="C5" s="584" t="s">
        <v>761</v>
      </c>
      <c r="D5" s="214" t="s">
        <v>231</v>
      </c>
      <c r="E5" s="215">
        <v>1556</v>
      </c>
      <c r="F5" s="215" t="s">
        <v>773</v>
      </c>
      <c r="G5" s="215" t="s">
        <v>774</v>
      </c>
      <c r="H5" s="216" t="s">
        <v>249</v>
      </c>
    </row>
    <row r="6" spans="1:8" ht="35.1" customHeight="1" x14ac:dyDescent="0.25">
      <c r="A6" s="35">
        <v>2</v>
      </c>
      <c r="B6" s="451" t="str">
        <f>B5</f>
        <v>BHU Zeenat Medical Center</v>
      </c>
      <c r="C6" s="584" t="s">
        <v>762</v>
      </c>
      <c r="D6" s="214" t="s">
        <v>231</v>
      </c>
      <c r="E6" s="215">
        <v>1556</v>
      </c>
      <c r="F6" s="215" t="s">
        <v>773</v>
      </c>
      <c r="G6" s="215" t="s">
        <v>774</v>
      </c>
      <c r="H6" s="216" t="s">
        <v>249</v>
      </c>
    </row>
    <row r="7" spans="1:8" ht="35.1" customHeight="1" x14ac:dyDescent="0.25">
      <c r="A7" s="35">
        <v>3</v>
      </c>
      <c r="B7" s="451" t="str">
        <f t="shared" ref="B7:B16" si="0">B6</f>
        <v>BHU Zeenat Medical Center</v>
      </c>
      <c r="C7" s="584" t="s">
        <v>763</v>
      </c>
      <c r="D7" s="214" t="s">
        <v>231</v>
      </c>
      <c r="E7" s="215">
        <v>1556</v>
      </c>
      <c r="F7" s="215" t="s">
        <v>773</v>
      </c>
      <c r="G7" s="215" t="s">
        <v>774</v>
      </c>
      <c r="H7" s="216" t="s">
        <v>249</v>
      </c>
    </row>
    <row r="8" spans="1:8" ht="35.1" customHeight="1" x14ac:dyDescent="0.25">
      <c r="A8" s="35">
        <v>4</v>
      </c>
      <c r="B8" s="451" t="str">
        <f t="shared" si="0"/>
        <v>BHU Zeenat Medical Center</v>
      </c>
      <c r="C8" s="584" t="s">
        <v>764</v>
      </c>
      <c r="D8" s="214" t="s">
        <v>231</v>
      </c>
      <c r="E8" s="215">
        <v>1556</v>
      </c>
      <c r="F8" s="215" t="s">
        <v>773</v>
      </c>
      <c r="G8" s="215" t="s">
        <v>774</v>
      </c>
      <c r="H8" s="216" t="s">
        <v>249</v>
      </c>
    </row>
    <row r="9" spans="1:8" ht="35.1" customHeight="1" x14ac:dyDescent="0.25">
      <c r="A9" s="35">
        <v>5</v>
      </c>
      <c r="B9" s="451" t="str">
        <f t="shared" si="0"/>
        <v>BHU Zeenat Medical Center</v>
      </c>
      <c r="C9" s="584" t="s">
        <v>765</v>
      </c>
      <c r="D9" s="214" t="s">
        <v>231</v>
      </c>
      <c r="E9" s="215">
        <v>1556</v>
      </c>
      <c r="F9" s="215" t="s">
        <v>773</v>
      </c>
      <c r="G9" s="215" t="s">
        <v>774</v>
      </c>
      <c r="H9" s="216" t="s">
        <v>249</v>
      </c>
    </row>
    <row r="10" spans="1:8" ht="35.1" customHeight="1" x14ac:dyDescent="0.25">
      <c r="A10" s="35">
        <v>6</v>
      </c>
      <c r="B10" s="451" t="str">
        <f t="shared" si="0"/>
        <v>BHU Zeenat Medical Center</v>
      </c>
      <c r="C10" s="584" t="s">
        <v>766</v>
      </c>
      <c r="D10" s="214" t="s">
        <v>231</v>
      </c>
      <c r="E10" s="215">
        <v>1556</v>
      </c>
      <c r="F10" s="215" t="s">
        <v>773</v>
      </c>
      <c r="G10" s="215" t="s">
        <v>774</v>
      </c>
      <c r="H10" s="216" t="s">
        <v>249</v>
      </c>
    </row>
    <row r="11" spans="1:8" ht="35.1" customHeight="1" x14ac:dyDescent="0.25">
      <c r="A11" s="35">
        <v>7</v>
      </c>
      <c r="B11" s="451" t="str">
        <f t="shared" si="0"/>
        <v>BHU Zeenat Medical Center</v>
      </c>
      <c r="C11" s="584" t="s">
        <v>767</v>
      </c>
      <c r="D11" s="214" t="s">
        <v>231</v>
      </c>
      <c r="E11" s="215">
        <v>1556</v>
      </c>
      <c r="F11" s="215" t="s">
        <v>773</v>
      </c>
      <c r="G11" s="215" t="s">
        <v>774</v>
      </c>
      <c r="H11" s="216" t="s">
        <v>249</v>
      </c>
    </row>
    <row r="12" spans="1:8" ht="35.1" customHeight="1" x14ac:dyDescent="0.25">
      <c r="A12" s="35">
        <v>8</v>
      </c>
      <c r="B12" s="451" t="str">
        <f t="shared" si="0"/>
        <v>BHU Zeenat Medical Center</v>
      </c>
      <c r="C12" s="584" t="s">
        <v>768</v>
      </c>
      <c r="D12" s="214" t="s">
        <v>231</v>
      </c>
      <c r="E12" s="215">
        <v>1556</v>
      </c>
      <c r="F12" s="215" t="s">
        <v>773</v>
      </c>
      <c r="G12" s="215" t="s">
        <v>774</v>
      </c>
      <c r="H12" s="216" t="s">
        <v>249</v>
      </c>
    </row>
    <row r="13" spans="1:8" ht="35.1" customHeight="1" x14ac:dyDescent="0.25">
      <c r="A13" s="35">
        <v>9</v>
      </c>
      <c r="B13" s="451" t="str">
        <f t="shared" si="0"/>
        <v>BHU Zeenat Medical Center</v>
      </c>
      <c r="C13" s="584" t="s">
        <v>769</v>
      </c>
      <c r="D13" s="214" t="s">
        <v>231</v>
      </c>
      <c r="E13" s="215">
        <v>1556</v>
      </c>
      <c r="F13" s="215" t="s">
        <v>773</v>
      </c>
      <c r="G13" s="215" t="s">
        <v>774</v>
      </c>
      <c r="H13" s="216" t="s">
        <v>249</v>
      </c>
    </row>
    <row r="14" spans="1:8" ht="35.1" customHeight="1" x14ac:dyDescent="0.25">
      <c r="A14" s="35">
        <v>10</v>
      </c>
      <c r="B14" s="451" t="str">
        <f t="shared" si="0"/>
        <v>BHU Zeenat Medical Center</v>
      </c>
      <c r="C14" s="584" t="s">
        <v>770</v>
      </c>
      <c r="D14" s="214" t="s">
        <v>231</v>
      </c>
      <c r="E14" s="215">
        <v>1556</v>
      </c>
      <c r="F14" s="215" t="s">
        <v>773</v>
      </c>
      <c r="G14" s="215" t="s">
        <v>774</v>
      </c>
      <c r="H14" s="216" t="s">
        <v>249</v>
      </c>
    </row>
    <row r="15" spans="1:8" ht="35.1" customHeight="1" x14ac:dyDescent="0.25">
      <c r="A15" s="35">
        <v>11</v>
      </c>
      <c r="B15" s="451" t="str">
        <f t="shared" si="0"/>
        <v>BHU Zeenat Medical Center</v>
      </c>
      <c r="C15" s="584" t="s">
        <v>771</v>
      </c>
      <c r="D15" s="214" t="s">
        <v>231</v>
      </c>
      <c r="E15" s="215">
        <v>1556</v>
      </c>
      <c r="F15" s="215" t="s">
        <v>773</v>
      </c>
      <c r="G15" s="215" t="s">
        <v>774</v>
      </c>
      <c r="H15" s="216" t="s">
        <v>249</v>
      </c>
    </row>
    <row r="16" spans="1:8" ht="35.1" customHeight="1" x14ac:dyDescent="0.25">
      <c r="A16" s="35">
        <v>12</v>
      </c>
      <c r="B16" s="451" t="str">
        <f t="shared" si="0"/>
        <v>BHU Zeenat Medical Center</v>
      </c>
      <c r="C16" s="584" t="s">
        <v>772</v>
      </c>
      <c r="D16" s="214" t="s">
        <v>231</v>
      </c>
      <c r="E16" s="215">
        <v>1556</v>
      </c>
      <c r="F16" s="215" t="s">
        <v>773</v>
      </c>
      <c r="G16" s="215" t="s">
        <v>774</v>
      </c>
      <c r="H16" s="216" t="s">
        <v>249</v>
      </c>
    </row>
    <row r="17" spans="1:8" ht="15.75" x14ac:dyDescent="0.25">
      <c r="A17" s="120"/>
      <c r="B17" s="453"/>
      <c r="C17" s="121"/>
      <c r="D17" s="121"/>
      <c r="E17" s="121"/>
      <c r="F17" s="121"/>
      <c r="G17" s="121"/>
      <c r="H17" s="122"/>
    </row>
    <row r="18" spans="1:8" ht="15.75" x14ac:dyDescent="0.25">
      <c r="A18" s="722" t="s">
        <v>140</v>
      </c>
      <c r="B18" s="723"/>
      <c r="C18" s="723"/>
      <c r="D18" s="723"/>
      <c r="E18" s="723"/>
      <c r="F18" s="723"/>
      <c r="G18" s="723"/>
      <c r="H18" s="724"/>
    </row>
    <row r="19" spans="1:8" ht="15.75" x14ac:dyDescent="0.25">
      <c r="A19" s="722" t="s">
        <v>141</v>
      </c>
      <c r="B19" s="723"/>
      <c r="C19" s="723"/>
      <c r="D19" s="723"/>
      <c r="E19" s="723"/>
      <c r="F19" s="723"/>
      <c r="G19" s="723"/>
      <c r="H19" s="724"/>
    </row>
    <row r="20" spans="1:8" ht="16.5" thickBot="1" x14ac:dyDescent="0.3">
      <c r="A20" s="123"/>
      <c r="B20" s="454"/>
      <c r="C20" s="124"/>
      <c r="D20" s="124"/>
      <c r="E20" s="124"/>
      <c r="F20" s="124"/>
      <c r="G20" s="124"/>
      <c r="H20" s="125"/>
    </row>
  </sheetData>
  <mergeCells count="4">
    <mergeCell ref="A1:H1"/>
    <mergeCell ref="A2:H2"/>
    <mergeCell ref="A18:H18"/>
    <mergeCell ref="A19:H19"/>
  </mergeCells>
  <printOptions horizontalCentered="1" verticalCentered="1"/>
  <pageMargins left="0" right="0" top="0" bottom="0" header="0" footer="0"/>
  <pageSetup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1"/>
  <sheetViews>
    <sheetView workbookViewId="0">
      <selection activeCell="G10" sqref="G10:H10"/>
    </sheetView>
  </sheetViews>
  <sheetFormatPr defaultColWidth="9.140625" defaultRowHeight="12.75" x14ac:dyDescent="0.2"/>
  <cols>
    <col min="1" max="1" width="7.85546875" style="106" customWidth="1"/>
    <col min="2" max="2" width="21.5703125" style="106" customWidth="1"/>
    <col min="3" max="3" width="16" style="106" customWidth="1"/>
    <col min="4" max="4" width="24.5703125" style="106" bestFit="1" customWidth="1"/>
    <col min="5" max="5" width="14.28515625" style="106" customWidth="1"/>
    <col min="6" max="6" width="16" style="106" customWidth="1"/>
    <col min="7" max="7" width="12.85546875" style="106" customWidth="1"/>
    <col min="8" max="8" width="14.42578125" style="106" customWidth="1"/>
    <col min="9" max="256" width="9.140625" style="106"/>
    <col min="257" max="257" width="7.85546875" style="106" customWidth="1"/>
    <col min="258" max="258" width="21.5703125" style="106" customWidth="1"/>
    <col min="259" max="259" width="18.28515625" style="106" customWidth="1"/>
    <col min="260" max="260" width="16.7109375" style="106" customWidth="1"/>
    <col min="261" max="261" width="18.85546875" style="106" customWidth="1"/>
    <col min="262" max="262" width="16" style="106" customWidth="1"/>
    <col min="263" max="263" width="25.28515625" style="106" customWidth="1"/>
    <col min="264" max="512" width="9.140625" style="106"/>
    <col min="513" max="513" width="7.85546875" style="106" customWidth="1"/>
    <col min="514" max="514" width="21.5703125" style="106" customWidth="1"/>
    <col min="515" max="515" width="18.28515625" style="106" customWidth="1"/>
    <col min="516" max="516" width="16.7109375" style="106" customWidth="1"/>
    <col min="517" max="517" width="18.85546875" style="106" customWidth="1"/>
    <col min="518" max="518" width="16" style="106" customWidth="1"/>
    <col min="519" max="519" width="25.28515625" style="106" customWidth="1"/>
    <col min="520" max="768" width="9.140625" style="106"/>
    <col min="769" max="769" width="7.85546875" style="106" customWidth="1"/>
    <col min="770" max="770" width="21.5703125" style="106" customWidth="1"/>
    <col min="771" max="771" width="18.28515625" style="106" customWidth="1"/>
    <col min="772" max="772" width="16.7109375" style="106" customWidth="1"/>
    <col min="773" max="773" width="18.85546875" style="106" customWidth="1"/>
    <col min="774" max="774" width="16" style="106" customWidth="1"/>
    <col min="775" max="775" width="25.28515625" style="106" customWidth="1"/>
    <col min="776" max="1024" width="9.140625" style="106"/>
    <col min="1025" max="1025" width="7.85546875" style="106" customWidth="1"/>
    <col min="1026" max="1026" width="21.5703125" style="106" customWidth="1"/>
    <col min="1027" max="1027" width="18.28515625" style="106" customWidth="1"/>
    <col min="1028" max="1028" width="16.7109375" style="106" customWidth="1"/>
    <col min="1029" max="1029" width="18.85546875" style="106" customWidth="1"/>
    <col min="1030" max="1030" width="16" style="106" customWidth="1"/>
    <col min="1031" max="1031" width="25.28515625" style="106" customWidth="1"/>
    <col min="1032" max="1280" width="9.140625" style="106"/>
    <col min="1281" max="1281" width="7.85546875" style="106" customWidth="1"/>
    <col min="1282" max="1282" width="21.5703125" style="106" customWidth="1"/>
    <col min="1283" max="1283" width="18.28515625" style="106" customWidth="1"/>
    <col min="1284" max="1284" width="16.7109375" style="106" customWidth="1"/>
    <col min="1285" max="1285" width="18.85546875" style="106" customWidth="1"/>
    <col min="1286" max="1286" width="16" style="106" customWidth="1"/>
    <col min="1287" max="1287" width="25.28515625" style="106" customWidth="1"/>
    <col min="1288" max="1536" width="9.140625" style="106"/>
    <col min="1537" max="1537" width="7.85546875" style="106" customWidth="1"/>
    <col min="1538" max="1538" width="21.5703125" style="106" customWidth="1"/>
    <col min="1539" max="1539" width="18.28515625" style="106" customWidth="1"/>
    <col min="1540" max="1540" width="16.7109375" style="106" customWidth="1"/>
    <col min="1541" max="1541" width="18.85546875" style="106" customWidth="1"/>
    <col min="1542" max="1542" width="16" style="106" customWidth="1"/>
    <col min="1543" max="1543" width="25.28515625" style="106" customWidth="1"/>
    <col min="1544" max="1792" width="9.140625" style="106"/>
    <col min="1793" max="1793" width="7.85546875" style="106" customWidth="1"/>
    <col min="1794" max="1794" width="21.5703125" style="106" customWidth="1"/>
    <col min="1795" max="1795" width="18.28515625" style="106" customWidth="1"/>
    <col min="1796" max="1796" width="16.7109375" style="106" customWidth="1"/>
    <col min="1797" max="1797" width="18.85546875" style="106" customWidth="1"/>
    <col min="1798" max="1798" width="16" style="106" customWidth="1"/>
    <col min="1799" max="1799" width="25.28515625" style="106" customWidth="1"/>
    <col min="1800" max="2048" width="9.140625" style="106"/>
    <col min="2049" max="2049" width="7.85546875" style="106" customWidth="1"/>
    <col min="2050" max="2050" width="21.5703125" style="106" customWidth="1"/>
    <col min="2051" max="2051" width="18.28515625" style="106" customWidth="1"/>
    <col min="2052" max="2052" width="16.7109375" style="106" customWidth="1"/>
    <col min="2053" max="2053" width="18.85546875" style="106" customWidth="1"/>
    <col min="2054" max="2054" width="16" style="106" customWidth="1"/>
    <col min="2055" max="2055" width="25.28515625" style="106" customWidth="1"/>
    <col min="2056" max="2304" width="9.140625" style="106"/>
    <col min="2305" max="2305" width="7.85546875" style="106" customWidth="1"/>
    <col min="2306" max="2306" width="21.5703125" style="106" customWidth="1"/>
    <col min="2307" max="2307" width="18.28515625" style="106" customWidth="1"/>
    <col min="2308" max="2308" width="16.7109375" style="106" customWidth="1"/>
    <col min="2309" max="2309" width="18.85546875" style="106" customWidth="1"/>
    <col min="2310" max="2310" width="16" style="106" customWidth="1"/>
    <col min="2311" max="2311" width="25.28515625" style="106" customWidth="1"/>
    <col min="2312" max="2560" width="9.140625" style="106"/>
    <col min="2561" max="2561" width="7.85546875" style="106" customWidth="1"/>
    <col min="2562" max="2562" width="21.5703125" style="106" customWidth="1"/>
    <col min="2563" max="2563" width="18.28515625" style="106" customWidth="1"/>
    <col min="2564" max="2564" width="16.7109375" style="106" customWidth="1"/>
    <col min="2565" max="2565" width="18.85546875" style="106" customWidth="1"/>
    <col min="2566" max="2566" width="16" style="106" customWidth="1"/>
    <col min="2567" max="2567" width="25.28515625" style="106" customWidth="1"/>
    <col min="2568" max="2816" width="9.140625" style="106"/>
    <col min="2817" max="2817" width="7.85546875" style="106" customWidth="1"/>
    <col min="2818" max="2818" width="21.5703125" style="106" customWidth="1"/>
    <col min="2819" max="2819" width="18.28515625" style="106" customWidth="1"/>
    <col min="2820" max="2820" width="16.7109375" style="106" customWidth="1"/>
    <col min="2821" max="2821" width="18.85546875" style="106" customWidth="1"/>
    <col min="2822" max="2822" width="16" style="106" customWidth="1"/>
    <col min="2823" max="2823" width="25.28515625" style="106" customWidth="1"/>
    <col min="2824" max="3072" width="9.140625" style="106"/>
    <col min="3073" max="3073" width="7.85546875" style="106" customWidth="1"/>
    <col min="3074" max="3074" width="21.5703125" style="106" customWidth="1"/>
    <col min="3075" max="3075" width="18.28515625" style="106" customWidth="1"/>
    <col min="3076" max="3076" width="16.7109375" style="106" customWidth="1"/>
    <col min="3077" max="3077" width="18.85546875" style="106" customWidth="1"/>
    <col min="3078" max="3078" width="16" style="106" customWidth="1"/>
    <col min="3079" max="3079" width="25.28515625" style="106" customWidth="1"/>
    <col min="3080" max="3328" width="9.140625" style="106"/>
    <col min="3329" max="3329" width="7.85546875" style="106" customWidth="1"/>
    <col min="3330" max="3330" width="21.5703125" style="106" customWidth="1"/>
    <col min="3331" max="3331" width="18.28515625" style="106" customWidth="1"/>
    <col min="3332" max="3332" width="16.7109375" style="106" customWidth="1"/>
    <col min="3333" max="3333" width="18.85546875" style="106" customWidth="1"/>
    <col min="3334" max="3334" width="16" style="106" customWidth="1"/>
    <col min="3335" max="3335" width="25.28515625" style="106" customWidth="1"/>
    <col min="3336" max="3584" width="9.140625" style="106"/>
    <col min="3585" max="3585" width="7.85546875" style="106" customWidth="1"/>
    <col min="3586" max="3586" width="21.5703125" style="106" customWidth="1"/>
    <col min="3587" max="3587" width="18.28515625" style="106" customWidth="1"/>
    <col min="3588" max="3588" width="16.7109375" style="106" customWidth="1"/>
    <col min="3589" max="3589" width="18.85546875" style="106" customWidth="1"/>
    <col min="3590" max="3590" width="16" style="106" customWidth="1"/>
    <col min="3591" max="3591" width="25.28515625" style="106" customWidth="1"/>
    <col min="3592" max="3840" width="9.140625" style="106"/>
    <col min="3841" max="3841" width="7.85546875" style="106" customWidth="1"/>
    <col min="3842" max="3842" width="21.5703125" style="106" customWidth="1"/>
    <col min="3843" max="3843" width="18.28515625" style="106" customWidth="1"/>
    <col min="3844" max="3844" width="16.7109375" style="106" customWidth="1"/>
    <col min="3845" max="3845" width="18.85546875" style="106" customWidth="1"/>
    <col min="3846" max="3846" width="16" style="106" customWidth="1"/>
    <col min="3847" max="3847" width="25.28515625" style="106" customWidth="1"/>
    <col min="3848" max="4096" width="9.140625" style="106"/>
    <col min="4097" max="4097" width="7.85546875" style="106" customWidth="1"/>
    <col min="4098" max="4098" width="21.5703125" style="106" customWidth="1"/>
    <col min="4099" max="4099" width="18.28515625" style="106" customWidth="1"/>
    <col min="4100" max="4100" width="16.7109375" style="106" customWidth="1"/>
    <col min="4101" max="4101" width="18.85546875" style="106" customWidth="1"/>
    <col min="4102" max="4102" width="16" style="106" customWidth="1"/>
    <col min="4103" max="4103" width="25.28515625" style="106" customWidth="1"/>
    <col min="4104" max="4352" width="9.140625" style="106"/>
    <col min="4353" max="4353" width="7.85546875" style="106" customWidth="1"/>
    <col min="4354" max="4354" width="21.5703125" style="106" customWidth="1"/>
    <col min="4355" max="4355" width="18.28515625" style="106" customWidth="1"/>
    <col min="4356" max="4356" width="16.7109375" style="106" customWidth="1"/>
    <col min="4357" max="4357" width="18.85546875" style="106" customWidth="1"/>
    <col min="4358" max="4358" width="16" style="106" customWidth="1"/>
    <col min="4359" max="4359" width="25.28515625" style="106" customWidth="1"/>
    <col min="4360" max="4608" width="9.140625" style="106"/>
    <col min="4609" max="4609" width="7.85546875" style="106" customWidth="1"/>
    <col min="4610" max="4610" width="21.5703125" style="106" customWidth="1"/>
    <col min="4611" max="4611" width="18.28515625" style="106" customWidth="1"/>
    <col min="4612" max="4612" width="16.7109375" style="106" customWidth="1"/>
    <col min="4613" max="4613" width="18.85546875" style="106" customWidth="1"/>
    <col min="4614" max="4614" width="16" style="106" customWidth="1"/>
    <col min="4615" max="4615" width="25.28515625" style="106" customWidth="1"/>
    <col min="4616" max="4864" width="9.140625" style="106"/>
    <col min="4865" max="4865" width="7.85546875" style="106" customWidth="1"/>
    <col min="4866" max="4866" width="21.5703125" style="106" customWidth="1"/>
    <col min="4867" max="4867" width="18.28515625" style="106" customWidth="1"/>
    <col min="4868" max="4868" width="16.7109375" style="106" customWidth="1"/>
    <col min="4869" max="4869" width="18.85546875" style="106" customWidth="1"/>
    <col min="4870" max="4870" width="16" style="106" customWidth="1"/>
    <col min="4871" max="4871" width="25.28515625" style="106" customWidth="1"/>
    <col min="4872" max="5120" width="9.140625" style="106"/>
    <col min="5121" max="5121" width="7.85546875" style="106" customWidth="1"/>
    <col min="5122" max="5122" width="21.5703125" style="106" customWidth="1"/>
    <col min="5123" max="5123" width="18.28515625" style="106" customWidth="1"/>
    <col min="5124" max="5124" width="16.7109375" style="106" customWidth="1"/>
    <col min="5125" max="5125" width="18.85546875" style="106" customWidth="1"/>
    <col min="5126" max="5126" width="16" style="106" customWidth="1"/>
    <col min="5127" max="5127" width="25.28515625" style="106" customWidth="1"/>
    <col min="5128" max="5376" width="9.140625" style="106"/>
    <col min="5377" max="5377" width="7.85546875" style="106" customWidth="1"/>
    <col min="5378" max="5378" width="21.5703125" style="106" customWidth="1"/>
    <col min="5379" max="5379" width="18.28515625" style="106" customWidth="1"/>
    <col min="5380" max="5380" width="16.7109375" style="106" customWidth="1"/>
    <col min="5381" max="5381" width="18.85546875" style="106" customWidth="1"/>
    <col min="5382" max="5382" width="16" style="106" customWidth="1"/>
    <col min="5383" max="5383" width="25.28515625" style="106" customWidth="1"/>
    <col min="5384" max="5632" width="9.140625" style="106"/>
    <col min="5633" max="5633" width="7.85546875" style="106" customWidth="1"/>
    <col min="5634" max="5634" width="21.5703125" style="106" customWidth="1"/>
    <col min="5635" max="5635" width="18.28515625" style="106" customWidth="1"/>
    <col min="5636" max="5636" width="16.7109375" style="106" customWidth="1"/>
    <col min="5637" max="5637" width="18.85546875" style="106" customWidth="1"/>
    <col min="5638" max="5638" width="16" style="106" customWidth="1"/>
    <col min="5639" max="5639" width="25.28515625" style="106" customWidth="1"/>
    <col min="5640" max="5888" width="9.140625" style="106"/>
    <col min="5889" max="5889" width="7.85546875" style="106" customWidth="1"/>
    <col min="5890" max="5890" width="21.5703125" style="106" customWidth="1"/>
    <col min="5891" max="5891" width="18.28515625" style="106" customWidth="1"/>
    <col min="5892" max="5892" width="16.7109375" style="106" customWidth="1"/>
    <col min="5893" max="5893" width="18.85546875" style="106" customWidth="1"/>
    <col min="5894" max="5894" width="16" style="106" customWidth="1"/>
    <col min="5895" max="5895" width="25.28515625" style="106" customWidth="1"/>
    <col min="5896" max="6144" width="9.140625" style="106"/>
    <col min="6145" max="6145" width="7.85546875" style="106" customWidth="1"/>
    <col min="6146" max="6146" width="21.5703125" style="106" customWidth="1"/>
    <col min="6147" max="6147" width="18.28515625" style="106" customWidth="1"/>
    <col min="6148" max="6148" width="16.7109375" style="106" customWidth="1"/>
    <col min="6149" max="6149" width="18.85546875" style="106" customWidth="1"/>
    <col min="6150" max="6150" width="16" style="106" customWidth="1"/>
    <col min="6151" max="6151" width="25.28515625" style="106" customWidth="1"/>
    <col min="6152" max="6400" width="9.140625" style="106"/>
    <col min="6401" max="6401" width="7.85546875" style="106" customWidth="1"/>
    <col min="6402" max="6402" width="21.5703125" style="106" customWidth="1"/>
    <col min="6403" max="6403" width="18.28515625" style="106" customWidth="1"/>
    <col min="6404" max="6404" width="16.7109375" style="106" customWidth="1"/>
    <col min="6405" max="6405" width="18.85546875" style="106" customWidth="1"/>
    <col min="6406" max="6406" width="16" style="106" customWidth="1"/>
    <col min="6407" max="6407" width="25.28515625" style="106" customWidth="1"/>
    <col min="6408" max="6656" width="9.140625" style="106"/>
    <col min="6657" max="6657" width="7.85546875" style="106" customWidth="1"/>
    <col min="6658" max="6658" width="21.5703125" style="106" customWidth="1"/>
    <col min="6659" max="6659" width="18.28515625" style="106" customWidth="1"/>
    <col min="6660" max="6660" width="16.7109375" style="106" customWidth="1"/>
    <col min="6661" max="6661" width="18.85546875" style="106" customWidth="1"/>
    <col min="6662" max="6662" width="16" style="106" customWidth="1"/>
    <col min="6663" max="6663" width="25.28515625" style="106" customWidth="1"/>
    <col min="6664" max="6912" width="9.140625" style="106"/>
    <col min="6913" max="6913" width="7.85546875" style="106" customWidth="1"/>
    <col min="6914" max="6914" width="21.5703125" style="106" customWidth="1"/>
    <col min="6915" max="6915" width="18.28515625" style="106" customWidth="1"/>
    <col min="6916" max="6916" width="16.7109375" style="106" customWidth="1"/>
    <col min="6917" max="6917" width="18.85546875" style="106" customWidth="1"/>
    <col min="6918" max="6918" width="16" style="106" customWidth="1"/>
    <col min="6919" max="6919" width="25.28515625" style="106" customWidth="1"/>
    <col min="6920" max="7168" width="9.140625" style="106"/>
    <col min="7169" max="7169" width="7.85546875" style="106" customWidth="1"/>
    <col min="7170" max="7170" width="21.5703125" style="106" customWidth="1"/>
    <col min="7171" max="7171" width="18.28515625" style="106" customWidth="1"/>
    <col min="7172" max="7172" width="16.7109375" style="106" customWidth="1"/>
    <col min="7173" max="7173" width="18.85546875" style="106" customWidth="1"/>
    <col min="7174" max="7174" width="16" style="106" customWidth="1"/>
    <col min="7175" max="7175" width="25.28515625" style="106" customWidth="1"/>
    <col min="7176" max="7424" width="9.140625" style="106"/>
    <col min="7425" max="7425" width="7.85546875" style="106" customWidth="1"/>
    <col min="7426" max="7426" width="21.5703125" style="106" customWidth="1"/>
    <col min="7427" max="7427" width="18.28515625" style="106" customWidth="1"/>
    <col min="7428" max="7428" width="16.7109375" style="106" customWidth="1"/>
    <col min="7429" max="7429" width="18.85546875" style="106" customWidth="1"/>
    <col min="7430" max="7430" width="16" style="106" customWidth="1"/>
    <col min="7431" max="7431" width="25.28515625" style="106" customWidth="1"/>
    <col min="7432" max="7680" width="9.140625" style="106"/>
    <col min="7681" max="7681" width="7.85546875" style="106" customWidth="1"/>
    <col min="7682" max="7682" width="21.5703125" style="106" customWidth="1"/>
    <col min="7683" max="7683" width="18.28515625" style="106" customWidth="1"/>
    <col min="7684" max="7684" width="16.7109375" style="106" customWidth="1"/>
    <col min="7685" max="7685" width="18.85546875" style="106" customWidth="1"/>
    <col min="7686" max="7686" width="16" style="106" customWidth="1"/>
    <col min="7687" max="7687" width="25.28515625" style="106" customWidth="1"/>
    <col min="7688" max="7936" width="9.140625" style="106"/>
    <col min="7937" max="7937" width="7.85546875" style="106" customWidth="1"/>
    <col min="7938" max="7938" width="21.5703125" style="106" customWidth="1"/>
    <col min="7939" max="7939" width="18.28515625" style="106" customWidth="1"/>
    <col min="7940" max="7940" width="16.7109375" style="106" customWidth="1"/>
    <col min="7941" max="7941" width="18.85546875" style="106" customWidth="1"/>
    <col min="7942" max="7942" width="16" style="106" customWidth="1"/>
    <col min="7943" max="7943" width="25.28515625" style="106" customWidth="1"/>
    <col min="7944" max="8192" width="9.140625" style="106"/>
    <col min="8193" max="8193" width="7.85546875" style="106" customWidth="1"/>
    <col min="8194" max="8194" width="21.5703125" style="106" customWidth="1"/>
    <col min="8195" max="8195" width="18.28515625" style="106" customWidth="1"/>
    <col min="8196" max="8196" width="16.7109375" style="106" customWidth="1"/>
    <col min="8197" max="8197" width="18.85546875" style="106" customWidth="1"/>
    <col min="8198" max="8198" width="16" style="106" customWidth="1"/>
    <col min="8199" max="8199" width="25.28515625" style="106" customWidth="1"/>
    <col min="8200" max="8448" width="9.140625" style="106"/>
    <col min="8449" max="8449" width="7.85546875" style="106" customWidth="1"/>
    <col min="8450" max="8450" width="21.5703125" style="106" customWidth="1"/>
    <col min="8451" max="8451" width="18.28515625" style="106" customWidth="1"/>
    <col min="8452" max="8452" width="16.7109375" style="106" customWidth="1"/>
    <col min="8453" max="8453" width="18.85546875" style="106" customWidth="1"/>
    <col min="8454" max="8454" width="16" style="106" customWidth="1"/>
    <col min="8455" max="8455" width="25.28515625" style="106" customWidth="1"/>
    <col min="8456" max="8704" width="9.140625" style="106"/>
    <col min="8705" max="8705" width="7.85546875" style="106" customWidth="1"/>
    <col min="8706" max="8706" width="21.5703125" style="106" customWidth="1"/>
    <col min="8707" max="8707" width="18.28515625" style="106" customWidth="1"/>
    <col min="8708" max="8708" width="16.7109375" style="106" customWidth="1"/>
    <col min="8709" max="8709" width="18.85546875" style="106" customWidth="1"/>
    <col min="8710" max="8710" width="16" style="106" customWidth="1"/>
    <col min="8711" max="8711" width="25.28515625" style="106" customWidth="1"/>
    <col min="8712" max="8960" width="9.140625" style="106"/>
    <col min="8961" max="8961" width="7.85546875" style="106" customWidth="1"/>
    <col min="8962" max="8962" width="21.5703125" style="106" customWidth="1"/>
    <col min="8963" max="8963" width="18.28515625" style="106" customWidth="1"/>
    <col min="8964" max="8964" width="16.7109375" style="106" customWidth="1"/>
    <col min="8965" max="8965" width="18.85546875" style="106" customWidth="1"/>
    <col min="8966" max="8966" width="16" style="106" customWidth="1"/>
    <col min="8967" max="8967" width="25.28515625" style="106" customWidth="1"/>
    <col min="8968" max="9216" width="9.140625" style="106"/>
    <col min="9217" max="9217" width="7.85546875" style="106" customWidth="1"/>
    <col min="9218" max="9218" width="21.5703125" style="106" customWidth="1"/>
    <col min="9219" max="9219" width="18.28515625" style="106" customWidth="1"/>
    <col min="9220" max="9220" width="16.7109375" style="106" customWidth="1"/>
    <col min="9221" max="9221" width="18.85546875" style="106" customWidth="1"/>
    <col min="9222" max="9222" width="16" style="106" customWidth="1"/>
    <col min="9223" max="9223" width="25.28515625" style="106" customWidth="1"/>
    <col min="9224" max="9472" width="9.140625" style="106"/>
    <col min="9473" max="9473" width="7.85546875" style="106" customWidth="1"/>
    <col min="9474" max="9474" width="21.5703125" style="106" customWidth="1"/>
    <col min="9475" max="9475" width="18.28515625" style="106" customWidth="1"/>
    <col min="9476" max="9476" width="16.7109375" style="106" customWidth="1"/>
    <col min="9477" max="9477" width="18.85546875" style="106" customWidth="1"/>
    <col min="9478" max="9478" width="16" style="106" customWidth="1"/>
    <col min="9479" max="9479" width="25.28515625" style="106" customWidth="1"/>
    <col min="9480" max="9728" width="9.140625" style="106"/>
    <col min="9729" max="9729" width="7.85546875" style="106" customWidth="1"/>
    <col min="9730" max="9730" width="21.5703125" style="106" customWidth="1"/>
    <col min="9731" max="9731" width="18.28515625" style="106" customWidth="1"/>
    <col min="9732" max="9732" width="16.7109375" style="106" customWidth="1"/>
    <col min="9733" max="9733" width="18.85546875" style="106" customWidth="1"/>
    <col min="9734" max="9734" width="16" style="106" customWidth="1"/>
    <col min="9735" max="9735" width="25.28515625" style="106" customWidth="1"/>
    <col min="9736" max="9984" width="9.140625" style="106"/>
    <col min="9985" max="9985" width="7.85546875" style="106" customWidth="1"/>
    <col min="9986" max="9986" width="21.5703125" style="106" customWidth="1"/>
    <col min="9987" max="9987" width="18.28515625" style="106" customWidth="1"/>
    <col min="9988" max="9988" width="16.7109375" style="106" customWidth="1"/>
    <col min="9989" max="9989" width="18.85546875" style="106" customWidth="1"/>
    <col min="9990" max="9990" width="16" style="106" customWidth="1"/>
    <col min="9991" max="9991" width="25.28515625" style="106" customWidth="1"/>
    <col min="9992" max="10240" width="9.140625" style="106"/>
    <col min="10241" max="10241" width="7.85546875" style="106" customWidth="1"/>
    <col min="10242" max="10242" width="21.5703125" style="106" customWidth="1"/>
    <col min="10243" max="10243" width="18.28515625" style="106" customWidth="1"/>
    <col min="10244" max="10244" width="16.7109375" style="106" customWidth="1"/>
    <col min="10245" max="10245" width="18.85546875" style="106" customWidth="1"/>
    <col min="10246" max="10246" width="16" style="106" customWidth="1"/>
    <col min="10247" max="10247" width="25.28515625" style="106" customWidth="1"/>
    <col min="10248" max="10496" width="9.140625" style="106"/>
    <col min="10497" max="10497" width="7.85546875" style="106" customWidth="1"/>
    <col min="10498" max="10498" width="21.5703125" style="106" customWidth="1"/>
    <col min="10499" max="10499" width="18.28515625" style="106" customWidth="1"/>
    <col min="10500" max="10500" width="16.7109375" style="106" customWidth="1"/>
    <col min="10501" max="10501" width="18.85546875" style="106" customWidth="1"/>
    <col min="10502" max="10502" width="16" style="106" customWidth="1"/>
    <col min="10503" max="10503" width="25.28515625" style="106" customWidth="1"/>
    <col min="10504" max="10752" width="9.140625" style="106"/>
    <col min="10753" max="10753" width="7.85546875" style="106" customWidth="1"/>
    <col min="10754" max="10754" width="21.5703125" style="106" customWidth="1"/>
    <col min="10755" max="10755" width="18.28515625" style="106" customWidth="1"/>
    <col min="10756" max="10756" width="16.7109375" style="106" customWidth="1"/>
    <col min="10757" max="10757" width="18.85546875" style="106" customWidth="1"/>
    <col min="10758" max="10758" width="16" style="106" customWidth="1"/>
    <col min="10759" max="10759" width="25.28515625" style="106" customWidth="1"/>
    <col min="10760" max="11008" width="9.140625" style="106"/>
    <col min="11009" max="11009" width="7.85546875" style="106" customWidth="1"/>
    <col min="11010" max="11010" width="21.5703125" style="106" customWidth="1"/>
    <col min="11011" max="11011" width="18.28515625" style="106" customWidth="1"/>
    <col min="11012" max="11012" width="16.7109375" style="106" customWidth="1"/>
    <col min="11013" max="11013" width="18.85546875" style="106" customWidth="1"/>
    <col min="11014" max="11014" width="16" style="106" customWidth="1"/>
    <col min="11015" max="11015" width="25.28515625" style="106" customWidth="1"/>
    <col min="11016" max="11264" width="9.140625" style="106"/>
    <col min="11265" max="11265" width="7.85546875" style="106" customWidth="1"/>
    <col min="11266" max="11266" width="21.5703125" style="106" customWidth="1"/>
    <col min="11267" max="11267" width="18.28515625" style="106" customWidth="1"/>
    <col min="11268" max="11268" width="16.7109375" style="106" customWidth="1"/>
    <col min="11269" max="11269" width="18.85546875" style="106" customWidth="1"/>
    <col min="11270" max="11270" width="16" style="106" customWidth="1"/>
    <col min="11271" max="11271" width="25.28515625" style="106" customWidth="1"/>
    <col min="11272" max="11520" width="9.140625" style="106"/>
    <col min="11521" max="11521" width="7.85546875" style="106" customWidth="1"/>
    <col min="11522" max="11522" width="21.5703125" style="106" customWidth="1"/>
    <col min="11523" max="11523" width="18.28515625" style="106" customWidth="1"/>
    <col min="11524" max="11524" width="16.7109375" style="106" customWidth="1"/>
    <col min="11525" max="11525" width="18.85546875" style="106" customWidth="1"/>
    <col min="11526" max="11526" width="16" style="106" customWidth="1"/>
    <col min="11527" max="11527" width="25.28515625" style="106" customWidth="1"/>
    <col min="11528" max="11776" width="9.140625" style="106"/>
    <col min="11777" max="11777" width="7.85546875" style="106" customWidth="1"/>
    <col min="11778" max="11778" width="21.5703125" style="106" customWidth="1"/>
    <col min="11779" max="11779" width="18.28515625" style="106" customWidth="1"/>
    <col min="11780" max="11780" width="16.7109375" style="106" customWidth="1"/>
    <col min="11781" max="11781" width="18.85546875" style="106" customWidth="1"/>
    <col min="11782" max="11782" width="16" style="106" customWidth="1"/>
    <col min="11783" max="11783" width="25.28515625" style="106" customWidth="1"/>
    <col min="11784" max="12032" width="9.140625" style="106"/>
    <col min="12033" max="12033" width="7.85546875" style="106" customWidth="1"/>
    <col min="12034" max="12034" width="21.5703125" style="106" customWidth="1"/>
    <col min="12035" max="12035" width="18.28515625" style="106" customWidth="1"/>
    <col min="12036" max="12036" width="16.7109375" style="106" customWidth="1"/>
    <col min="12037" max="12037" width="18.85546875" style="106" customWidth="1"/>
    <col min="12038" max="12038" width="16" style="106" customWidth="1"/>
    <col min="12039" max="12039" width="25.28515625" style="106" customWidth="1"/>
    <col min="12040" max="12288" width="9.140625" style="106"/>
    <col min="12289" max="12289" width="7.85546875" style="106" customWidth="1"/>
    <col min="12290" max="12290" width="21.5703125" style="106" customWidth="1"/>
    <col min="12291" max="12291" width="18.28515625" style="106" customWidth="1"/>
    <col min="12292" max="12292" width="16.7109375" style="106" customWidth="1"/>
    <col min="12293" max="12293" width="18.85546875" style="106" customWidth="1"/>
    <col min="12294" max="12294" width="16" style="106" customWidth="1"/>
    <col min="12295" max="12295" width="25.28515625" style="106" customWidth="1"/>
    <col min="12296" max="12544" width="9.140625" style="106"/>
    <col min="12545" max="12545" width="7.85546875" style="106" customWidth="1"/>
    <col min="12546" max="12546" width="21.5703125" style="106" customWidth="1"/>
    <col min="12547" max="12547" width="18.28515625" style="106" customWidth="1"/>
    <col min="12548" max="12548" width="16.7109375" style="106" customWidth="1"/>
    <col min="12549" max="12549" width="18.85546875" style="106" customWidth="1"/>
    <col min="12550" max="12550" width="16" style="106" customWidth="1"/>
    <col min="12551" max="12551" width="25.28515625" style="106" customWidth="1"/>
    <col min="12552" max="12800" width="9.140625" style="106"/>
    <col min="12801" max="12801" width="7.85546875" style="106" customWidth="1"/>
    <col min="12802" max="12802" width="21.5703125" style="106" customWidth="1"/>
    <col min="12803" max="12803" width="18.28515625" style="106" customWidth="1"/>
    <col min="12804" max="12804" width="16.7109375" style="106" customWidth="1"/>
    <col min="12805" max="12805" width="18.85546875" style="106" customWidth="1"/>
    <col min="12806" max="12806" width="16" style="106" customWidth="1"/>
    <col min="12807" max="12807" width="25.28515625" style="106" customWidth="1"/>
    <col min="12808" max="13056" width="9.140625" style="106"/>
    <col min="13057" max="13057" width="7.85546875" style="106" customWidth="1"/>
    <col min="13058" max="13058" width="21.5703125" style="106" customWidth="1"/>
    <col min="13059" max="13059" width="18.28515625" style="106" customWidth="1"/>
    <col min="13060" max="13060" width="16.7109375" style="106" customWidth="1"/>
    <col min="13061" max="13061" width="18.85546875" style="106" customWidth="1"/>
    <col min="13062" max="13062" width="16" style="106" customWidth="1"/>
    <col min="13063" max="13063" width="25.28515625" style="106" customWidth="1"/>
    <col min="13064" max="13312" width="9.140625" style="106"/>
    <col min="13313" max="13313" width="7.85546875" style="106" customWidth="1"/>
    <col min="13314" max="13314" width="21.5703125" style="106" customWidth="1"/>
    <col min="13315" max="13315" width="18.28515625" style="106" customWidth="1"/>
    <col min="13316" max="13316" width="16.7109375" style="106" customWidth="1"/>
    <col min="13317" max="13317" width="18.85546875" style="106" customWidth="1"/>
    <col min="13318" max="13318" width="16" style="106" customWidth="1"/>
    <col min="13319" max="13319" width="25.28515625" style="106" customWidth="1"/>
    <col min="13320" max="13568" width="9.140625" style="106"/>
    <col min="13569" max="13569" width="7.85546875" style="106" customWidth="1"/>
    <col min="13570" max="13570" width="21.5703125" style="106" customWidth="1"/>
    <col min="13571" max="13571" width="18.28515625" style="106" customWidth="1"/>
    <col min="13572" max="13572" width="16.7109375" style="106" customWidth="1"/>
    <col min="13573" max="13573" width="18.85546875" style="106" customWidth="1"/>
    <col min="13574" max="13574" width="16" style="106" customWidth="1"/>
    <col min="13575" max="13575" width="25.28515625" style="106" customWidth="1"/>
    <col min="13576" max="13824" width="9.140625" style="106"/>
    <col min="13825" max="13825" width="7.85546875" style="106" customWidth="1"/>
    <col min="13826" max="13826" width="21.5703125" style="106" customWidth="1"/>
    <col min="13827" max="13827" width="18.28515625" style="106" customWidth="1"/>
    <col min="13828" max="13828" width="16.7109375" style="106" customWidth="1"/>
    <col min="13829" max="13829" width="18.85546875" style="106" customWidth="1"/>
    <col min="13830" max="13830" width="16" style="106" customWidth="1"/>
    <col min="13831" max="13831" width="25.28515625" style="106" customWidth="1"/>
    <col min="13832" max="14080" width="9.140625" style="106"/>
    <col min="14081" max="14081" width="7.85546875" style="106" customWidth="1"/>
    <col min="14082" max="14082" width="21.5703125" style="106" customWidth="1"/>
    <col min="14083" max="14083" width="18.28515625" style="106" customWidth="1"/>
    <col min="14084" max="14084" width="16.7109375" style="106" customWidth="1"/>
    <col min="14085" max="14085" width="18.85546875" style="106" customWidth="1"/>
    <col min="14086" max="14086" width="16" style="106" customWidth="1"/>
    <col min="14087" max="14087" width="25.28515625" style="106" customWidth="1"/>
    <col min="14088" max="14336" width="9.140625" style="106"/>
    <col min="14337" max="14337" width="7.85546875" style="106" customWidth="1"/>
    <col min="14338" max="14338" width="21.5703125" style="106" customWidth="1"/>
    <col min="14339" max="14339" width="18.28515625" style="106" customWidth="1"/>
    <col min="14340" max="14340" width="16.7109375" style="106" customWidth="1"/>
    <col min="14341" max="14341" width="18.85546875" style="106" customWidth="1"/>
    <col min="14342" max="14342" width="16" style="106" customWidth="1"/>
    <col min="14343" max="14343" width="25.28515625" style="106" customWidth="1"/>
    <col min="14344" max="14592" width="9.140625" style="106"/>
    <col min="14593" max="14593" width="7.85546875" style="106" customWidth="1"/>
    <col min="14594" max="14594" width="21.5703125" style="106" customWidth="1"/>
    <col min="14595" max="14595" width="18.28515625" style="106" customWidth="1"/>
    <col min="14596" max="14596" width="16.7109375" style="106" customWidth="1"/>
    <col min="14597" max="14597" width="18.85546875" style="106" customWidth="1"/>
    <col min="14598" max="14598" width="16" style="106" customWidth="1"/>
    <col min="14599" max="14599" width="25.28515625" style="106" customWidth="1"/>
    <col min="14600" max="14848" width="9.140625" style="106"/>
    <col min="14849" max="14849" width="7.85546875" style="106" customWidth="1"/>
    <col min="14850" max="14850" width="21.5703125" style="106" customWidth="1"/>
    <col min="14851" max="14851" width="18.28515625" style="106" customWidth="1"/>
    <col min="14852" max="14852" width="16.7109375" style="106" customWidth="1"/>
    <col min="14853" max="14853" width="18.85546875" style="106" customWidth="1"/>
    <col min="14854" max="14854" width="16" style="106" customWidth="1"/>
    <col min="14855" max="14855" width="25.28515625" style="106" customWidth="1"/>
    <col min="14856" max="15104" width="9.140625" style="106"/>
    <col min="15105" max="15105" width="7.85546875" style="106" customWidth="1"/>
    <col min="15106" max="15106" width="21.5703125" style="106" customWidth="1"/>
    <col min="15107" max="15107" width="18.28515625" style="106" customWidth="1"/>
    <col min="15108" max="15108" width="16.7109375" style="106" customWidth="1"/>
    <col min="15109" max="15109" width="18.85546875" style="106" customWidth="1"/>
    <col min="15110" max="15110" width="16" style="106" customWidth="1"/>
    <col min="15111" max="15111" width="25.28515625" style="106" customWidth="1"/>
    <col min="15112" max="15360" width="9.140625" style="106"/>
    <col min="15361" max="15361" width="7.85546875" style="106" customWidth="1"/>
    <col min="15362" max="15362" width="21.5703125" style="106" customWidth="1"/>
    <col min="15363" max="15363" width="18.28515625" style="106" customWidth="1"/>
    <col min="15364" max="15364" width="16.7109375" style="106" customWidth="1"/>
    <col min="15365" max="15365" width="18.85546875" style="106" customWidth="1"/>
    <col min="15366" max="15366" width="16" style="106" customWidth="1"/>
    <col min="15367" max="15367" width="25.28515625" style="106" customWidth="1"/>
    <col min="15368" max="15616" width="9.140625" style="106"/>
    <col min="15617" max="15617" width="7.85546875" style="106" customWidth="1"/>
    <col min="15618" max="15618" width="21.5703125" style="106" customWidth="1"/>
    <col min="15619" max="15619" width="18.28515625" style="106" customWidth="1"/>
    <col min="15620" max="15620" width="16.7109375" style="106" customWidth="1"/>
    <col min="15621" max="15621" width="18.85546875" style="106" customWidth="1"/>
    <col min="15622" max="15622" width="16" style="106" customWidth="1"/>
    <col min="15623" max="15623" width="25.28515625" style="106" customWidth="1"/>
    <col min="15624" max="15872" width="9.140625" style="106"/>
    <col min="15873" max="15873" width="7.85546875" style="106" customWidth="1"/>
    <col min="15874" max="15874" width="21.5703125" style="106" customWidth="1"/>
    <col min="15875" max="15875" width="18.28515625" style="106" customWidth="1"/>
    <col min="15876" max="15876" width="16.7109375" style="106" customWidth="1"/>
    <col min="15877" max="15877" width="18.85546875" style="106" customWidth="1"/>
    <col min="15878" max="15878" width="16" style="106" customWidth="1"/>
    <col min="15879" max="15879" width="25.28515625" style="106" customWidth="1"/>
    <col min="15880" max="16128" width="9.140625" style="106"/>
    <col min="16129" max="16129" width="7.85546875" style="106" customWidth="1"/>
    <col min="16130" max="16130" width="21.5703125" style="106" customWidth="1"/>
    <col min="16131" max="16131" width="18.28515625" style="106" customWidth="1"/>
    <col min="16132" max="16132" width="16.7109375" style="106" customWidth="1"/>
    <col min="16133" max="16133" width="18.85546875" style="106" customWidth="1"/>
    <col min="16134" max="16134" width="16" style="106" customWidth="1"/>
    <col min="16135" max="16135" width="25.28515625" style="106" customWidth="1"/>
    <col min="16136" max="16384" width="9.140625" style="106"/>
  </cols>
  <sheetData>
    <row r="1" spans="1:8" s="13" customFormat="1" ht="29.1" customHeight="1" x14ac:dyDescent="0.2">
      <c r="A1" s="706" t="s">
        <v>405</v>
      </c>
      <c r="B1" s="707"/>
      <c r="C1" s="707"/>
      <c r="D1" s="707"/>
      <c r="E1" s="707"/>
      <c r="F1" s="707"/>
      <c r="G1" s="707"/>
      <c r="H1" s="708"/>
    </row>
    <row r="2" spans="1:8" s="13" customFormat="1" ht="20.25" x14ac:dyDescent="0.2">
      <c r="A2" s="727" t="s">
        <v>36</v>
      </c>
      <c r="B2" s="728"/>
      <c r="C2" s="728"/>
      <c r="D2" s="728"/>
      <c r="E2" s="728"/>
      <c r="F2" s="728"/>
      <c r="G2" s="728"/>
      <c r="H2" s="729"/>
    </row>
    <row r="3" spans="1:8" s="126" customFormat="1" ht="19.5" thickBot="1" x14ac:dyDescent="0.35">
      <c r="A3" s="134" t="s">
        <v>191</v>
      </c>
      <c r="B3" s="468"/>
      <c r="C3" s="170"/>
      <c r="D3" s="170" t="str">
        <f>'Title UCMO'!F12</f>
        <v>BHU Zeenat Medical Center</v>
      </c>
      <c r="E3" s="170"/>
      <c r="F3" s="170"/>
      <c r="G3" s="170"/>
      <c r="H3" s="469"/>
    </row>
    <row r="4" spans="1:8" s="127" customFormat="1" ht="20.45" customHeight="1" thickBot="1" x14ac:dyDescent="0.3">
      <c r="A4" s="134" t="s">
        <v>189</v>
      </c>
      <c r="B4" s="468"/>
      <c r="C4" s="468"/>
      <c r="D4" s="171" t="str">
        <f>'1. HR Plan'!D7</f>
        <v>Abid Hussain Farooqi</v>
      </c>
      <c r="E4" s="468" t="s">
        <v>188</v>
      </c>
      <c r="F4" s="171" t="str">
        <f>'1. HR Plan'!E7</f>
        <v>S.W</v>
      </c>
      <c r="G4" s="468" t="s">
        <v>190</v>
      </c>
      <c r="H4" s="470">
        <f>'1. HR Plan'!F7</f>
        <v>0</v>
      </c>
    </row>
    <row r="5" spans="1:8" s="167" customFormat="1" ht="20.45" customHeight="1" thickBot="1" x14ac:dyDescent="0.3">
      <c r="A5" s="471" t="s">
        <v>194</v>
      </c>
      <c r="B5" s="472"/>
      <c r="C5" s="172"/>
      <c r="D5" s="172" t="s">
        <v>233</v>
      </c>
      <c r="E5" s="472" t="s">
        <v>193</v>
      </c>
      <c r="F5" s="173" t="s">
        <v>234</v>
      </c>
      <c r="G5" s="472" t="s">
        <v>192</v>
      </c>
      <c r="H5" s="473" t="s">
        <v>235</v>
      </c>
    </row>
    <row r="6" spans="1:8" ht="20.45" customHeight="1" thickBot="1" x14ac:dyDescent="0.25">
      <c r="A6" s="474"/>
      <c r="B6" s="475"/>
      <c r="C6" s="475"/>
      <c r="D6" s="475"/>
      <c r="E6" s="475"/>
      <c r="F6" s="475"/>
      <c r="G6" s="475"/>
      <c r="H6" s="476"/>
    </row>
    <row r="7" spans="1:8" ht="107.25" thickBot="1" x14ac:dyDescent="0.25">
      <c r="A7" s="128" t="s">
        <v>121</v>
      </c>
      <c r="B7" s="129" t="s">
        <v>142</v>
      </c>
      <c r="C7" s="129" t="s">
        <v>143</v>
      </c>
      <c r="D7" s="129" t="s">
        <v>144</v>
      </c>
      <c r="E7" s="129" t="s">
        <v>145</v>
      </c>
      <c r="F7" s="130" t="s">
        <v>146</v>
      </c>
      <c r="G7" s="730" t="s">
        <v>147</v>
      </c>
      <c r="H7" s="731"/>
    </row>
    <row r="8" spans="1:8" ht="30" customHeight="1" x14ac:dyDescent="0.2">
      <c r="A8" s="131">
        <v>1</v>
      </c>
      <c r="B8" s="521">
        <f>SUM('Vaccine &amp; logistics Plan Page-1'!F7)</f>
        <v>1</v>
      </c>
      <c r="C8" s="168" t="s">
        <v>187</v>
      </c>
      <c r="D8" s="168" t="s">
        <v>757</v>
      </c>
      <c r="E8" s="168" t="s">
        <v>474</v>
      </c>
      <c r="F8" s="169" t="s">
        <v>462</v>
      </c>
      <c r="G8" s="725"/>
      <c r="H8" s="726"/>
    </row>
    <row r="9" spans="1:8" ht="30" customHeight="1" x14ac:dyDescent="0.2">
      <c r="A9" s="132">
        <v>2</v>
      </c>
      <c r="B9" s="521">
        <f>SUM('Vaccine &amp; logistics Plan Page-1'!F8)</f>
        <v>1</v>
      </c>
      <c r="C9" s="166" t="str">
        <f>C8</f>
        <v>1hr</v>
      </c>
      <c r="D9" s="166" t="str">
        <f>D8</f>
        <v>BHU Zeenat Medical Center</v>
      </c>
      <c r="E9" s="166" t="str">
        <f>E8</f>
        <v>Pit Burn</v>
      </c>
      <c r="F9" s="174" t="s">
        <v>462</v>
      </c>
      <c r="G9" s="725"/>
      <c r="H9" s="726"/>
    </row>
    <row r="10" spans="1:8" ht="30" customHeight="1" x14ac:dyDescent="0.2">
      <c r="A10" s="132">
        <v>3</v>
      </c>
      <c r="B10" s="521">
        <f>SUM('Vaccine &amp; logistics Plan Page-1'!F12)</f>
        <v>1</v>
      </c>
      <c r="C10" s="166" t="str">
        <f t="shared" ref="C10:C31" si="0">C9</f>
        <v>1hr</v>
      </c>
      <c r="D10" s="166" t="str">
        <f t="shared" ref="D10:D31" si="1">D9</f>
        <v>BHU Zeenat Medical Center</v>
      </c>
      <c r="E10" s="166" t="str">
        <f t="shared" ref="E10:E31" si="2">E9</f>
        <v>Pit Burn</v>
      </c>
      <c r="F10" s="174" t="s">
        <v>463</v>
      </c>
      <c r="G10" s="725"/>
      <c r="H10" s="726"/>
    </row>
    <row r="11" spans="1:8" ht="30" customHeight="1" x14ac:dyDescent="0.2">
      <c r="A11" s="131">
        <v>4</v>
      </c>
      <c r="B11" s="521">
        <f>SUM('Vaccine &amp; logistics Plan Page-1'!F13)</f>
        <v>1</v>
      </c>
      <c r="C11" s="166" t="str">
        <f t="shared" si="0"/>
        <v>1hr</v>
      </c>
      <c r="D11" s="166" t="str">
        <f t="shared" si="1"/>
        <v>BHU Zeenat Medical Center</v>
      </c>
      <c r="E11" s="166" t="str">
        <f t="shared" si="2"/>
        <v>Pit Burn</v>
      </c>
      <c r="F11" s="174" t="s">
        <v>463</v>
      </c>
      <c r="G11" s="725"/>
      <c r="H11" s="726"/>
    </row>
    <row r="12" spans="1:8" ht="30" customHeight="1" x14ac:dyDescent="0.2">
      <c r="A12" s="131">
        <v>5</v>
      </c>
      <c r="B12" s="521">
        <f>SUM('Vaccine &amp; logistics Plan Page-1'!F17)</f>
        <v>1</v>
      </c>
      <c r="C12" s="166" t="str">
        <f t="shared" si="0"/>
        <v>1hr</v>
      </c>
      <c r="D12" s="166" t="str">
        <f t="shared" si="1"/>
        <v>BHU Zeenat Medical Center</v>
      </c>
      <c r="E12" s="166" t="str">
        <f t="shared" si="2"/>
        <v>Pit Burn</v>
      </c>
      <c r="F12" s="174" t="s">
        <v>464</v>
      </c>
      <c r="G12" s="725"/>
      <c r="H12" s="726"/>
    </row>
    <row r="13" spans="1:8" ht="30" customHeight="1" x14ac:dyDescent="0.2">
      <c r="A13" s="132">
        <v>6</v>
      </c>
      <c r="B13" s="521">
        <f>SUM('Vaccine &amp; logistics Plan Page-1'!F18)</f>
        <v>1</v>
      </c>
      <c r="C13" s="166" t="str">
        <f t="shared" si="0"/>
        <v>1hr</v>
      </c>
      <c r="D13" s="166" t="str">
        <f t="shared" si="1"/>
        <v>BHU Zeenat Medical Center</v>
      </c>
      <c r="E13" s="166" t="str">
        <f t="shared" si="2"/>
        <v>Pit Burn</v>
      </c>
      <c r="F13" s="174" t="s">
        <v>464</v>
      </c>
      <c r="G13" s="725"/>
      <c r="H13" s="726"/>
    </row>
    <row r="14" spans="1:8" ht="30" customHeight="1" x14ac:dyDescent="0.2">
      <c r="A14" s="132">
        <v>7</v>
      </c>
      <c r="B14" s="521">
        <f>SUM('Vaccine &amp; logistics Plan Page-1'!F22)</f>
        <v>1</v>
      </c>
      <c r="C14" s="166" t="str">
        <f t="shared" si="0"/>
        <v>1hr</v>
      </c>
      <c r="D14" s="166" t="str">
        <f t="shared" si="1"/>
        <v>BHU Zeenat Medical Center</v>
      </c>
      <c r="E14" s="166" t="str">
        <f t="shared" si="2"/>
        <v>Pit Burn</v>
      </c>
      <c r="F14" s="174" t="s">
        <v>465</v>
      </c>
      <c r="G14" s="725"/>
      <c r="H14" s="726"/>
    </row>
    <row r="15" spans="1:8" ht="30" customHeight="1" x14ac:dyDescent="0.2">
      <c r="A15" s="131">
        <v>8</v>
      </c>
      <c r="B15" s="521">
        <f>SUM('Vaccine &amp; logistics Plan Page-1'!F23)</f>
        <v>1</v>
      </c>
      <c r="C15" s="166" t="str">
        <f t="shared" si="0"/>
        <v>1hr</v>
      </c>
      <c r="D15" s="166" t="str">
        <f t="shared" si="1"/>
        <v>BHU Zeenat Medical Center</v>
      </c>
      <c r="E15" s="166" t="str">
        <f t="shared" si="2"/>
        <v>Pit Burn</v>
      </c>
      <c r="F15" s="174" t="s">
        <v>465</v>
      </c>
      <c r="G15" s="725"/>
      <c r="H15" s="726"/>
    </row>
    <row r="16" spans="1:8" ht="30" customHeight="1" x14ac:dyDescent="0.2">
      <c r="A16" s="131">
        <v>9</v>
      </c>
      <c r="B16" s="521">
        <f>SUM('Vaccine &amp; logistics Plan Page-1'!F26)</f>
        <v>1</v>
      </c>
      <c r="C16" s="166" t="str">
        <f t="shared" si="0"/>
        <v>1hr</v>
      </c>
      <c r="D16" s="166" t="str">
        <f t="shared" si="1"/>
        <v>BHU Zeenat Medical Center</v>
      </c>
      <c r="E16" s="166" t="str">
        <f t="shared" si="2"/>
        <v>Pit Burn</v>
      </c>
      <c r="F16" s="174" t="s">
        <v>466</v>
      </c>
      <c r="G16" s="725"/>
      <c r="H16" s="726"/>
    </row>
    <row r="17" spans="1:8" ht="30" customHeight="1" x14ac:dyDescent="0.2">
      <c r="A17" s="132">
        <v>10</v>
      </c>
      <c r="B17" s="521">
        <f>SUM('Vaccine &amp; logistics Plan Page-1'!F27)</f>
        <v>1</v>
      </c>
      <c r="C17" s="166" t="str">
        <f t="shared" si="0"/>
        <v>1hr</v>
      </c>
      <c r="D17" s="166" t="str">
        <f t="shared" si="1"/>
        <v>BHU Zeenat Medical Center</v>
      </c>
      <c r="E17" s="166" t="str">
        <f t="shared" si="2"/>
        <v>Pit Burn</v>
      </c>
      <c r="F17" s="174" t="s">
        <v>466</v>
      </c>
      <c r="G17" s="725"/>
      <c r="H17" s="726"/>
    </row>
    <row r="18" spans="1:8" ht="30" x14ac:dyDescent="0.2">
      <c r="A18" s="132">
        <v>11</v>
      </c>
      <c r="B18" s="521">
        <f>SUM('Vaccine &amp; logistics Plan Page-1'!F31)</f>
        <v>1</v>
      </c>
      <c r="C18" s="166" t="str">
        <f t="shared" si="0"/>
        <v>1hr</v>
      </c>
      <c r="D18" s="166" t="str">
        <f t="shared" si="1"/>
        <v>BHU Zeenat Medical Center</v>
      </c>
      <c r="E18" s="166" t="str">
        <f t="shared" si="2"/>
        <v>Pit Burn</v>
      </c>
      <c r="F18" s="174" t="s">
        <v>467</v>
      </c>
      <c r="G18" s="725"/>
      <c r="H18" s="726"/>
    </row>
    <row r="19" spans="1:8" ht="30" x14ac:dyDescent="0.2">
      <c r="A19" s="131">
        <v>12</v>
      </c>
      <c r="B19" s="521">
        <f>SUM('Vaccine &amp; logistics Plan Page-1'!F32)</f>
        <v>1</v>
      </c>
      <c r="C19" s="166" t="str">
        <f t="shared" si="0"/>
        <v>1hr</v>
      </c>
      <c r="D19" s="166" t="str">
        <f t="shared" si="1"/>
        <v>BHU Zeenat Medical Center</v>
      </c>
      <c r="E19" s="166" t="str">
        <f t="shared" si="2"/>
        <v>Pit Burn</v>
      </c>
      <c r="F19" s="174" t="s">
        <v>467</v>
      </c>
      <c r="G19" s="725"/>
      <c r="H19" s="726"/>
    </row>
    <row r="20" spans="1:8" ht="30" x14ac:dyDescent="0.2">
      <c r="A20" s="131">
        <v>13</v>
      </c>
      <c r="B20" s="521">
        <f>SUM('Vaccine &amp; logistics Plan Page-1'!F36)</f>
        <v>1</v>
      </c>
      <c r="C20" s="166" t="str">
        <f t="shared" si="0"/>
        <v>1hr</v>
      </c>
      <c r="D20" s="166" t="str">
        <f t="shared" si="1"/>
        <v>BHU Zeenat Medical Center</v>
      </c>
      <c r="E20" s="166" t="str">
        <f t="shared" si="2"/>
        <v>Pit Burn</v>
      </c>
      <c r="F20" s="174" t="s">
        <v>468</v>
      </c>
      <c r="G20" s="725"/>
      <c r="H20" s="726"/>
    </row>
    <row r="21" spans="1:8" ht="30" x14ac:dyDescent="0.2">
      <c r="A21" s="132">
        <v>14</v>
      </c>
      <c r="B21" s="521">
        <f>SUM('Vaccine &amp; logistics Plan Page-1'!F37)</f>
        <v>1</v>
      </c>
      <c r="C21" s="166" t="str">
        <f t="shared" si="0"/>
        <v>1hr</v>
      </c>
      <c r="D21" s="166" t="str">
        <f t="shared" si="1"/>
        <v>BHU Zeenat Medical Center</v>
      </c>
      <c r="E21" s="166" t="str">
        <f t="shared" si="2"/>
        <v>Pit Burn</v>
      </c>
      <c r="F21" s="174" t="s">
        <v>468</v>
      </c>
      <c r="G21" s="725"/>
      <c r="H21" s="726"/>
    </row>
    <row r="22" spans="1:8" ht="30" x14ac:dyDescent="0.2">
      <c r="A22" s="132">
        <v>15</v>
      </c>
      <c r="B22" s="521">
        <f>SUM('Vaccine &amp; logistics Plan Page-1'!F41)</f>
        <v>1</v>
      </c>
      <c r="C22" s="166" t="str">
        <f t="shared" si="0"/>
        <v>1hr</v>
      </c>
      <c r="D22" s="166" t="str">
        <f t="shared" si="1"/>
        <v>BHU Zeenat Medical Center</v>
      </c>
      <c r="E22" s="166" t="str">
        <f t="shared" si="2"/>
        <v>Pit Burn</v>
      </c>
      <c r="F22" s="174" t="s">
        <v>469</v>
      </c>
      <c r="G22" s="725"/>
      <c r="H22" s="726"/>
    </row>
    <row r="23" spans="1:8" ht="30" x14ac:dyDescent="0.2">
      <c r="A23" s="131">
        <v>16</v>
      </c>
      <c r="B23" s="521">
        <f>SUM('Vaccine &amp; logistics Plan Page-1'!F42)</f>
        <v>1</v>
      </c>
      <c r="C23" s="166" t="str">
        <f t="shared" si="0"/>
        <v>1hr</v>
      </c>
      <c r="D23" s="166" t="str">
        <f t="shared" si="1"/>
        <v>BHU Zeenat Medical Center</v>
      </c>
      <c r="E23" s="166" t="str">
        <f t="shared" si="2"/>
        <v>Pit Burn</v>
      </c>
      <c r="F23" s="174" t="s">
        <v>469</v>
      </c>
      <c r="G23" s="725"/>
      <c r="H23" s="726"/>
    </row>
    <row r="24" spans="1:8" ht="30" x14ac:dyDescent="0.2">
      <c r="A24" s="131">
        <v>17</v>
      </c>
      <c r="B24" s="521">
        <f>SUM('Vaccine &amp; logistics Plan Page-1'!F46)</f>
        <v>1</v>
      </c>
      <c r="C24" s="166" t="str">
        <f t="shared" si="0"/>
        <v>1hr</v>
      </c>
      <c r="D24" s="166" t="str">
        <f t="shared" si="1"/>
        <v>BHU Zeenat Medical Center</v>
      </c>
      <c r="E24" s="166" t="str">
        <f t="shared" si="2"/>
        <v>Pit Burn</v>
      </c>
      <c r="F24" s="174" t="s">
        <v>470</v>
      </c>
      <c r="G24" s="725"/>
      <c r="H24" s="726"/>
    </row>
    <row r="25" spans="1:8" ht="30" x14ac:dyDescent="0.2">
      <c r="A25" s="132">
        <v>18</v>
      </c>
      <c r="B25" s="521">
        <f>SUM('Vaccine &amp; logistics Plan Page-1'!F47)</f>
        <v>1</v>
      </c>
      <c r="C25" s="166" t="str">
        <f t="shared" si="0"/>
        <v>1hr</v>
      </c>
      <c r="D25" s="166" t="str">
        <f t="shared" si="1"/>
        <v>BHU Zeenat Medical Center</v>
      </c>
      <c r="E25" s="166" t="str">
        <f t="shared" si="2"/>
        <v>Pit Burn</v>
      </c>
      <c r="F25" s="174" t="s">
        <v>470</v>
      </c>
      <c r="G25" s="725"/>
      <c r="H25" s="726"/>
    </row>
    <row r="26" spans="1:8" ht="30" x14ac:dyDescent="0.2">
      <c r="A26" s="132">
        <v>19</v>
      </c>
      <c r="B26" s="521">
        <f>SUM('Vaccine &amp; logistics Plan Page-1'!F51)</f>
        <v>1</v>
      </c>
      <c r="C26" s="166" t="str">
        <f t="shared" si="0"/>
        <v>1hr</v>
      </c>
      <c r="D26" s="166" t="str">
        <f t="shared" si="1"/>
        <v>BHU Zeenat Medical Center</v>
      </c>
      <c r="E26" s="166" t="str">
        <f t="shared" si="2"/>
        <v>Pit Burn</v>
      </c>
      <c r="F26" s="174" t="s">
        <v>471</v>
      </c>
      <c r="G26" s="725"/>
      <c r="H26" s="726"/>
    </row>
    <row r="27" spans="1:8" ht="30" x14ac:dyDescent="0.2">
      <c r="A27" s="131">
        <v>20</v>
      </c>
      <c r="B27" s="521">
        <f>SUM('Vaccine &amp; logistics Plan Page-1'!F52)</f>
        <v>1</v>
      </c>
      <c r="C27" s="166" t="str">
        <f t="shared" si="0"/>
        <v>1hr</v>
      </c>
      <c r="D27" s="166" t="str">
        <f t="shared" si="1"/>
        <v>BHU Zeenat Medical Center</v>
      </c>
      <c r="E27" s="166" t="str">
        <f t="shared" si="2"/>
        <v>Pit Burn</v>
      </c>
      <c r="F27" s="174" t="s">
        <v>471</v>
      </c>
      <c r="G27" s="725"/>
      <c r="H27" s="726"/>
    </row>
    <row r="28" spans="1:8" ht="30" x14ac:dyDescent="0.2">
      <c r="A28" s="131">
        <v>21</v>
      </c>
      <c r="B28" s="521">
        <f>SUM('Vaccine &amp; logistics Plan Page-1'!F56)</f>
        <v>1</v>
      </c>
      <c r="C28" s="166" t="str">
        <f t="shared" si="0"/>
        <v>1hr</v>
      </c>
      <c r="D28" s="166" t="str">
        <f t="shared" si="1"/>
        <v>BHU Zeenat Medical Center</v>
      </c>
      <c r="E28" s="166" t="str">
        <f t="shared" si="2"/>
        <v>Pit Burn</v>
      </c>
      <c r="F28" s="174" t="s">
        <v>472</v>
      </c>
      <c r="G28" s="725"/>
      <c r="H28" s="726"/>
    </row>
    <row r="29" spans="1:8" ht="30" x14ac:dyDescent="0.2">
      <c r="A29" s="132">
        <v>22</v>
      </c>
      <c r="B29" s="521">
        <f>SUM('Vaccine &amp; logistics Plan Page-1'!F57)</f>
        <v>1</v>
      </c>
      <c r="C29" s="166" t="str">
        <f t="shared" si="0"/>
        <v>1hr</v>
      </c>
      <c r="D29" s="166" t="str">
        <f t="shared" si="1"/>
        <v>BHU Zeenat Medical Center</v>
      </c>
      <c r="E29" s="166" t="str">
        <f t="shared" si="2"/>
        <v>Pit Burn</v>
      </c>
      <c r="F29" s="174" t="s">
        <v>472</v>
      </c>
      <c r="G29" s="725"/>
      <c r="H29" s="726"/>
    </row>
    <row r="30" spans="1:8" ht="30" x14ac:dyDescent="0.2">
      <c r="A30" s="132">
        <v>23</v>
      </c>
      <c r="B30" s="521">
        <f>SUM('Vaccine &amp; logistics Plan Page-1'!F61)</f>
        <v>1</v>
      </c>
      <c r="C30" s="166" t="str">
        <f t="shared" si="0"/>
        <v>1hr</v>
      </c>
      <c r="D30" s="166" t="str">
        <f t="shared" si="1"/>
        <v>BHU Zeenat Medical Center</v>
      </c>
      <c r="E30" s="166" t="str">
        <f t="shared" si="2"/>
        <v>Pit Burn</v>
      </c>
      <c r="F30" s="174" t="s">
        <v>473</v>
      </c>
      <c r="G30" s="725"/>
      <c r="H30" s="726"/>
    </row>
    <row r="31" spans="1:8" ht="30" x14ac:dyDescent="0.2">
      <c r="A31" s="131">
        <v>24</v>
      </c>
      <c r="B31" s="521">
        <f>SUM('Vaccine &amp; logistics Plan Page-1'!F62)</f>
        <v>1</v>
      </c>
      <c r="C31" s="166" t="str">
        <f t="shared" si="0"/>
        <v>1hr</v>
      </c>
      <c r="D31" s="166" t="str">
        <f t="shared" si="1"/>
        <v>BHU Zeenat Medical Center</v>
      </c>
      <c r="E31" s="166" t="str">
        <f t="shared" si="2"/>
        <v>Pit Burn</v>
      </c>
      <c r="F31" s="174" t="s">
        <v>473</v>
      </c>
      <c r="G31" s="725"/>
      <c r="H31" s="726"/>
    </row>
  </sheetData>
  <mergeCells count="27">
    <mergeCell ref="G23:H23"/>
    <mergeCell ref="G19:H19"/>
    <mergeCell ref="G14:H14"/>
    <mergeCell ref="G15:H15"/>
    <mergeCell ref="G17:H17"/>
    <mergeCell ref="G18:H18"/>
    <mergeCell ref="G20:H20"/>
    <mergeCell ref="G21:H21"/>
    <mergeCell ref="G22:H22"/>
    <mergeCell ref="G10:H10"/>
    <mergeCell ref="G11:H11"/>
    <mergeCell ref="G12:H12"/>
    <mergeCell ref="G13:H13"/>
    <mergeCell ref="G16:H16"/>
    <mergeCell ref="A2:H2"/>
    <mergeCell ref="A1:H1"/>
    <mergeCell ref="G7:H7"/>
    <mergeCell ref="G8:H8"/>
    <mergeCell ref="G9:H9"/>
    <mergeCell ref="G29:H29"/>
    <mergeCell ref="G30:H30"/>
    <mergeCell ref="G31:H31"/>
    <mergeCell ref="G24:H24"/>
    <mergeCell ref="G25:H25"/>
    <mergeCell ref="G26:H26"/>
    <mergeCell ref="G27:H27"/>
    <mergeCell ref="G28:H28"/>
  </mergeCells>
  <phoneticPr fontId="87" type="noConversion"/>
  <printOptions horizontalCentered="1" verticalCentered="1"/>
  <pageMargins left="0" right="0" top="0" bottom="0" header="0" footer="0"/>
  <pageSetup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5"/>
  <sheetViews>
    <sheetView workbookViewId="0">
      <selection activeCell="H21" sqref="H21"/>
    </sheetView>
  </sheetViews>
  <sheetFormatPr defaultRowHeight="15" x14ac:dyDescent="0.25"/>
  <cols>
    <col min="1" max="10" width="11.5703125" customWidth="1"/>
  </cols>
  <sheetData>
    <row r="1" spans="1:10" ht="20.25" x14ac:dyDescent="0.3">
      <c r="A1" s="737" t="s">
        <v>405</v>
      </c>
      <c r="B1" s="738"/>
      <c r="C1" s="738"/>
      <c r="D1" s="738"/>
      <c r="E1" s="738"/>
      <c r="F1" s="738"/>
      <c r="G1" s="738"/>
      <c r="H1" s="738"/>
      <c r="I1" s="738"/>
      <c r="J1" s="739"/>
    </row>
    <row r="2" spans="1:10" ht="18" x14ac:dyDescent="0.25">
      <c r="A2" s="659" t="s">
        <v>148</v>
      </c>
      <c r="B2" s="740"/>
      <c r="C2" s="740"/>
      <c r="D2" s="740"/>
      <c r="E2" s="740"/>
      <c r="F2" s="740"/>
      <c r="G2" s="740"/>
      <c r="H2" s="740"/>
      <c r="I2" s="740"/>
      <c r="J2" s="741"/>
    </row>
    <row r="3" spans="1:10" x14ac:dyDescent="0.25">
      <c r="A3" s="21"/>
      <c r="B3" s="477"/>
      <c r="C3" s="477"/>
      <c r="D3" s="477"/>
      <c r="E3" s="477"/>
      <c r="F3" s="477"/>
      <c r="G3" s="477"/>
      <c r="H3" s="477"/>
      <c r="I3" s="477"/>
      <c r="J3" s="12"/>
    </row>
    <row r="4" spans="1:10" ht="20.100000000000001" customHeight="1" thickBot="1" x14ac:dyDescent="0.3">
      <c r="A4" s="47" t="s">
        <v>195</v>
      </c>
      <c r="B4" s="732" t="str">
        <f>'Title UCMO'!B8:H8</f>
        <v>Multan</v>
      </c>
      <c r="C4" s="732"/>
      <c r="D4" s="478" t="s">
        <v>196</v>
      </c>
      <c r="E4" s="478"/>
      <c r="F4" s="732" t="str">
        <f>'Title UCMO'!B7</f>
        <v>Multan Rural</v>
      </c>
      <c r="G4" s="732"/>
      <c r="H4" s="479" t="s">
        <v>197</v>
      </c>
      <c r="I4" s="732" t="str">
        <f>'Title UCMO'!D6</f>
        <v>46 Bhaini</v>
      </c>
      <c r="J4" s="733"/>
    </row>
    <row r="5" spans="1:10" ht="20.100000000000001" customHeight="1" x14ac:dyDescent="0.25">
      <c r="A5" s="47"/>
      <c r="B5" s="478"/>
      <c r="C5" s="478"/>
      <c r="D5" s="478"/>
      <c r="E5" s="478"/>
      <c r="F5" s="478"/>
      <c r="G5" s="478"/>
      <c r="H5" s="478"/>
      <c r="I5" s="478"/>
      <c r="J5" s="133"/>
    </row>
    <row r="6" spans="1:10" ht="20.100000000000001" customHeight="1" x14ac:dyDescent="0.25">
      <c r="A6" s="734" t="s">
        <v>149</v>
      </c>
      <c r="B6" s="735"/>
      <c r="C6" s="735"/>
      <c r="D6" s="735"/>
      <c r="E6" s="735"/>
      <c r="F6" s="735"/>
      <c r="G6" s="735"/>
      <c r="H6" s="735"/>
      <c r="I6" s="735"/>
      <c r="J6" s="736"/>
    </row>
    <row r="7" spans="1:10" ht="20.100000000000001" customHeight="1" x14ac:dyDescent="0.25">
      <c r="A7" s="47"/>
      <c r="B7" s="478"/>
      <c r="C7" s="478"/>
      <c r="D7" s="478"/>
      <c r="E7" s="478"/>
      <c r="F7" s="478"/>
      <c r="G7" s="478"/>
      <c r="H7" s="478"/>
      <c r="I7" s="478"/>
      <c r="J7" s="133"/>
    </row>
    <row r="8" spans="1:10" ht="20.100000000000001" customHeight="1" x14ac:dyDescent="0.25">
      <c r="A8" s="734" t="s">
        <v>150</v>
      </c>
      <c r="B8" s="735"/>
      <c r="C8" s="735"/>
      <c r="D8" s="735"/>
      <c r="E8" s="735"/>
      <c r="F8" s="735"/>
      <c r="G8" s="735"/>
      <c r="H8" s="735"/>
      <c r="I8" s="735"/>
      <c r="J8" s="736"/>
    </row>
    <row r="9" spans="1:10" ht="20.100000000000001" customHeight="1" x14ac:dyDescent="0.25">
      <c r="A9" s="47"/>
      <c r="B9" s="478"/>
      <c r="C9" s="478"/>
      <c r="D9" s="478"/>
      <c r="E9" s="478"/>
      <c r="F9" s="478"/>
      <c r="G9" s="478"/>
      <c r="H9" s="478"/>
      <c r="I9" s="478"/>
      <c r="J9" s="133"/>
    </row>
    <row r="10" spans="1:10" ht="20.100000000000001" customHeight="1" x14ac:dyDescent="0.25">
      <c r="A10" s="734" t="s">
        <v>151</v>
      </c>
      <c r="B10" s="735"/>
      <c r="C10" s="735"/>
      <c r="D10" s="735"/>
      <c r="E10" s="735"/>
      <c r="F10" s="735"/>
      <c r="G10" s="735"/>
      <c r="H10" s="735"/>
      <c r="I10" s="735"/>
      <c r="J10" s="736"/>
    </row>
    <row r="11" spans="1:10" ht="20.100000000000001" customHeight="1" x14ac:dyDescent="0.25">
      <c r="A11" s="47"/>
      <c r="B11" s="478"/>
      <c r="C11" s="478"/>
      <c r="D11" s="478"/>
      <c r="E11" s="478"/>
      <c r="F11" s="478"/>
      <c r="G11" s="478"/>
      <c r="H11" s="478"/>
      <c r="I11" s="478"/>
      <c r="J11" s="133"/>
    </row>
    <row r="12" spans="1:10" ht="20.100000000000001" customHeight="1" thickBot="1" x14ac:dyDescent="0.3">
      <c r="A12" s="47" t="s">
        <v>416</v>
      </c>
      <c r="B12" s="478"/>
      <c r="C12" s="478"/>
      <c r="D12" s="175"/>
      <c r="E12" s="732" t="str">
        <f>'1. HR Plan'!D5</f>
        <v>Muhammad Ashraf</v>
      </c>
      <c r="F12" s="732"/>
      <c r="G12" s="732"/>
      <c r="H12" s="478" t="s">
        <v>192</v>
      </c>
      <c r="I12" s="732" t="str">
        <f>'1. HR Plan'!F5</f>
        <v>0301-7932736</v>
      </c>
      <c r="J12" s="733"/>
    </row>
    <row r="13" spans="1:10" ht="20.100000000000001" customHeight="1" x14ac:dyDescent="0.25">
      <c r="A13" s="47" t="s">
        <v>152</v>
      </c>
      <c r="B13" s="478"/>
      <c r="C13" s="478"/>
      <c r="D13" s="478"/>
      <c r="E13" s="478"/>
      <c r="F13" s="478"/>
      <c r="G13" s="478"/>
      <c r="H13" s="478"/>
      <c r="I13" s="478"/>
      <c r="J13" s="133"/>
    </row>
    <row r="14" spans="1:10" ht="20.100000000000001" customHeight="1" x14ac:dyDescent="0.25">
      <c r="A14" s="734" t="s">
        <v>153</v>
      </c>
      <c r="B14" s="735"/>
      <c r="C14" s="735"/>
      <c r="D14" s="735"/>
      <c r="E14" s="735"/>
      <c r="F14" s="735"/>
      <c r="G14" s="735"/>
      <c r="H14" s="735"/>
      <c r="I14" s="735"/>
      <c r="J14" s="736"/>
    </row>
    <row r="15" spans="1:10" ht="20.100000000000001" customHeight="1" x14ac:dyDescent="0.25">
      <c r="A15" s="47"/>
      <c r="B15" s="478"/>
      <c r="C15" s="478"/>
      <c r="D15" s="478"/>
      <c r="E15" s="478"/>
      <c r="F15" s="478"/>
      <c r="G15" s="478"/>
      <c r="H15" s="478"/>
      <c r="I15" s="478"/>
      <c r="J15" s="133"/>
    </row>
    <row r="16" spans="1:10" ht="20.100000000000001" customHeight="1" x14ac:dyDescent="0.25">
      <c r="A16" s="734" t="s">
        <v>415</v>
      </c>
      <c r="B16" s="735"/>
      <c r="C16" s="735"/>
      <c r="D16" s="735"/>
      <c r="E16" s="735"/>
      <c r="F16" s="735"/>
      <c r="G16" s="735"/>
      <c r="H16" s="735"/>
      <c r="I16" s="735"/>
      <c r="J16" s="736"/>
    </row>
    <row r="17" spans="1:10" ht="20.100000000000001" customHeight="1" x14ac:dyDescent="0.25">
      <c r="A17" s="47" t="s">
        <v>154</v>
      </c>
      <c r="B17" s="478"/>
      <c r="C17" s="478"/>
      <c r="D17" s="478"/>
      <c r="E17" s="478"/>
      <c r="F17" s="478"/>
      <c r="G17" s="478"/>
      <c r="H17" s="478"/>
      <c r="I17" s="478"/>
      <c r="J17" s="133"/>
    </row>
    <row r="18" spans="1:10" ht="20.100000000000001" customHeight="1" x14ac:dyDescent="0.25">
      <c r="A18" s="734" t="s">
        <v>476</v>
      </c>
      <c r="B18" s="735"/>
      <c r="C18" s="735"/>
      <c r="D18" s="735"/>
      <c r="E18" s="735"/>
      <c r="F18" s="735"/>
      <c r="G18" s="735"/>
      <c r="H18" s="735"/>
      <c r="I18" s="735"/>
      <c r="J18" s="736"/>
    </row>
    <row r="19" spans="1:10" ht="20.100000000000001" customHeight="1" x14ac:dyDescent="0.25">
      <c r="A19" s="47"/>
      <c r="B19" s="478"/>
      <c r="C19" s="478"/>
      <c r="D19" s="478"/>
      <c r="E19" s="478"/>
      <c r="F19" s="478"/>
      <c r="G19" s="478"/>
      <c r="H19" s="478"/>
      <c r="I19" s="478"/>
      <c r="J19" s="133"/>
    </row>
    <row r="20" spans="1:10" ht="20.100000000000001" customHeight="1" x14ac:dyDescent="0.25">
      <c r="A20" s="734" t="s">
        <v>475</v>
      </c>
      <c r="B20" s="735"/>
      <c r="C20" s="735"/>
      <c r="D20" s="735"/>
      <c r="E20" s="735"/>
      <c r="F20" s="735"/>
      <c r="G20" s="735"/>
      <c r="H20" s="735"/>
      <c r="I20" s="735"/>
      <c r="J20" s="736"/>
    </row>
    <row r="21" spans="1:10" ht="20.100000000000001" customHeight="1" x14ac:dyDescent="0.25">
      <c r="A21" s="47"/>
      <c r="B21" s="478"/>
      <c r="C21" s="478"/>
      <c r="D21" s="478"/>
      <c r="E21" s="478"/>
      <c r="F21" s="478"/>
      <c r="G21" s="478"/>
      <c r="H21" s="478"/>
      <c r="I21" s="478"/>
      <c r="J21" s="133"/>
    </row>
    <row r="22" spans="1:10" ht="20.100000000000001" customHeight="1" x14ac:dyDescent="0.25">
      <c r="A22" s="734" t="s">
        <v>155</v>
      </c>
      <c r="B22" s="735"/>
      <c r="C22" s="735"/>
      <c r="D22" s="735"/>
      <c r="E22" s="735"/>
      <c r="F22" s="735"/>
      <c r="G22" s="735"/>
      <c r="H22" s="735"/>
      <c r="I22" s="735"/>
      <c r="J22" s="736"/>
    </row>
    <row r="23" spans="1:10" ht="20.100000000000001" customHeight="1" x14ac:dyDescent="0.25">
      <c r="A23" s="47"/>
      <c r="B23" s="478"/>
      <c r="C23" s="478"/>
      <c r="D23" s="478"/>
      <c r="E23" s="478"/>
      <c r="F23" s="478"/>
      <c r="G23" s="478"/>
      <c r="H23" s="478"/>
      <c r="I23" s="478"/>
      <c r="J23" s="133"/>
    </row>
    <row r="24" spans="1:10" ht="20.100000000000001" customHeight="1" x14ac:dyDescent="0.25">
      <c r="A24" s="742" t="s">
        <v>156</v>
      </c>
      <c r="B24" s="743"/>
      <c r="C24" s="743"/>
      <c r="D24" s="743"/>
      <c r="E24" s="743"/>
      <c r="F24" s="743"/>
      <c r="G24" s="743"/>
      <c r="H24" s="743"/>
      <c r="I24" s="743"/>
      <c r="J24" s="744"/>
    </row>
    <row r="25" spans="1:10" ht="20.100000000000001" customHeight="1" thickBot="1" x14ac:dyDescent="0.3">
      <c r="A25" s="1"/>
      <c r="B25" s="2"/>
      <c r="C25" s="2"/>
      <c r="D25" s="2"/>
      <c r="E25" s="2"/>
      <c r="F25" s="2"/>
      <c r="G25" s="2"/>
      <c r="H25" s="2"/>
      <c r="I25" s="2"/>
      <c r="J25" s="3"/>
    </row>
  </sheetData>
  <mergeCells count="16">
    <mergeCell ref="A24:J24"/>
    <mergeCell ref="A14:J14"/>
    <mergeCell ref="A16:J16"/>
    <mergeCell ref="A18:J18"/>
    <mergeCell ref="A20:J20"/>
    <mergeCell ref="A22:J22"/>
    <mergeCell ref="E12:G12"/>
    <mergeCell ref="I12:J12"/>
    <mergeCell ref="A10:J10"/>
    <mergeCell ref="A1:J1"/>
    <mergeCell ref="A2:J2"/>
    <mergeCell ref="A6:J6"/>
    <mergeCell ref="A8:J8"/>
    <mergeCell ref="B4:C4"/>
    <mergeCell ref="F4:G4"/>
    <mergeCell ref="I4:J4"/>
  </mergeCells>
  <printOptions horizontalCentered="1" verticalCentered="1"/>
  <pageMargins left="0" right="0" top="0" bottom="0" header="0" footer="0"/>
  <pageSetup scale="11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94"/>
  <sheetViews>
    <sheetView tabSelected="1" view="pageBreakPreview" topLeftCell="A103" zoomScale="130" zoomScaleNormal="150" zoomScaleSheetLayoutView="130" workbookViewId="0">
      <selection activeCell="J114" sqref="J114"/>
    </sheetView>
  </sheetViews>
  <sheetFormatPr defaultRowHeight="23.25" x14ac:dyDescent="0.6"/>
  <cols>
    <col min="1" max="1" width="14.28515625" customWidth="1"/>
    <col min="2" max="2" width="13.28515625" customWidth="1"/>
    <col min="3" max="3" width="6.5703125" style="358" customWidth="1"/>
    <col min="4" max="4" width="9.42578125" style="358" customWidth="1"/>
    <col min="5" max="5" width="10.28515625" customWidth="1"/>
    <col min="8" max="8" width="0.7109375" customWidth="1"/>
  </cols>
  <sheetData>
    <row r="1" spans="1:11" ht="18.75" customHeight="1" x14ac:dyDescent="0.25">
      <c r="A1" s="588" t="s">
        <v>405</v>
      </c>
      <c r="B1" s="589"/>
      <c r="C1" s="589"/>
      <c r="D1" s="589"/>
      <c r="E1" s="589"/>
      <c r="F1" s="589"/>
      <c r="G1" s="589"/>
      <c r="H1" s="31"/>
    </row>
    <row r="2" spans="1:11" ht="24" customHeight="1" x14ac:dyDescent="0.25">
      <c r="A2" s="757" t="s">
        <v>477</v>
      </c>
      <c r="B2" s="758"/>
      <c r="C2" s="758"/>
      <c r="D2" s="758"/>
      <c r="E2" s="758"/>
      <c r="F2" s="758"/>
      <c r="G2" s="758"/>
      <c r="H2" s="12"/>
    </row>
    <row r="3" spans="1:11" ht="15.75" x14ac:dyDescent="0.25">
      <c r="A3" s="588"/>
      <c r="B3" s="589"/>
      <c r="C3" s="589"/>
      <c r="D3" s="589"/>
      <c r="E3" s="589"/>
      <c r="F3" s="589"/>
      <c r="G3" s="589"/>
      <c r="H3" s="12"/>
    </row>
    <row r="4" spans="1:11" ht="24" x14ac:dyDescent="0.6">
      <c r="A4" s="308">
        <v>1</v>
      </c>
      <c r="B4" s="139"/>
      <c r="C4" s="430"/>
      <c r="D4" s="399"/>
      <c r="H4" s="12"/>
    </row>
    <row r="5" spans="1:11" ht="18.75" thickBot="1" x14ac:dyDescent="0.3">
      <c r="A5" s="254" t="s">
        <v>161</v>
      </c>
      <c r="B5" s="255"/>
      <c r="C5" s="431"/>
      <c r="D5" s="747" t="str">
        <f>'Title UCMO'!F12</f>
        <v>BHU Zeenat Medical Center</v>
      </c>
      <c r="E5" s="747"/>
      <c r="F5" s="747"/>
      <c r="G5" s="747"/>
      <c r="H5" s="12"/>
    </row>
    <row r="6" spans="1:11" ht="18" x14ac:dyDescent="0.45">
      <c r="A6" s="256"/>
      <c r="B6" s="257"/>
      <c r="C6" s="432"/>
      <c r="D6" s="434"/>
      <c r="E6" s="258"/>
      <c r="F6" s="258"/>
      <c r="G6" s="258"/>
      <c r="H6" s="12"/>
    </row>
    <row r="7" spans="1:11" ht="15.75" customHeight="1" thickBot="1" x14ac:dyDescent="0.3">
      <c r="A7" s="254" t="s">
        <v>162</v>
      </c>
      <c r="B7" s="255"/>
      <c r="C7" s="756" t="str">
        <f>'1. HR Plan'!D8</f>
        <v>Kamran Allah Ditta</v>
      </c>
      <c r="D7" s="756"/>
      <c r="E7" s="259" t="str">
        <f>'1. HR Plan'!E8</f>
        <v>Vaccinator</v>
      </c>
      <c r="F7" s="749">
        <f>'1. HR Plan'!F8</f>
        <v>0</v>
      </c>
      <c r="G7" s="749"/>
      <c r="H7" s="12"/>
    </row>
    <row r="8" spans="1:11" ht="18" x14ac:dyDescent="0.45">
      <c r="A8" s="256"/>
      <c r="B8" s="257"/>
      <c r="C8" s="432"/>
      <c r="D8" s="436"/>
      <c r="E8" s="258"/>
      <c r="F8" s="258"/>
      <c r="G8" s="258"/>
      <c r="H8" s="12"/>
    </row>
    <row r="9" spans="1:11" ht="15.75" customHeight="1" thickBot="1" x14ac:dyDescent="0.3">
      <c r="A9" s="254" t="s">
        <v>163</v>
      </c>
      <c r="B9" s="255"/>
      <c r="C9" s="756" t="str">
        <f>'1. HR Plan'!D14</f>
        <v>Shumaila</v>
      </c>
      <c r="D9" s="756"/>
      <c r="E9" s="259">
        <f>'1. HR Plan'!E14</f>
        <v>0</v>
      </c>
      <c r="F9" s="749">
        <f>'1. HR Plan'!F14</f>
        <v>0</v>
      </c>
      <c r="G9" s="749"/>
      <c r="H9" s="12"/>
    </row>
    <row r="10" spans="1:11" ht="13.5" customHeight="1" x14ac:dyDescent="0.45">
      <c r="A10" s="256"/>
      <c r="B10" s="257"/>
      <c r="C10" s="432"/>
      <c r="D10" s="436"/>
      <c r="E10" s="258"/>
      <c r="F10" s="258"/>
      <c r="G10" s="258"/>
      <c r="H10" s="12"/>
    </row>
    <row r="11" spans="1:11" ht="18.75" thickBot="1" x14ac:dyDescent="0.3">
      <c r="A11" s="254" t="s">
        <v>164</v>
      </c>
      <c r="B11" s="255"/>
      <c r="C11" s="756">
        <f>'1. HR Plan'!D20</f>
        <v>0</v>
      </c>
      <c r="D11" s="756"/>
      <c r="E11" s="259">
        <f>'1. HR Plan'!E20</f>
        <v>0</v>
      </c>
      <c r="F11" s="749">
        <f>'1. HR Plan'!F20</f>
        <v>0</v>
      </c>
      <c r="G11" s="749"/>
      <c r="H11" s="12"/>
    </row>
    <row r="12" spans="1:11" ht="18" x14ac:dyDescent="0.45">
      <c r="A12" s="256"/>
      <c r="B12" s="257"/>
      <c r="C12" s="432"/>
      <c r="D12" s="436"/>
      <c r="E12" s="258"/>
      <c r="F12" s="258"/>
      <c r="G12" s="258"/>
      <c r="H12" s="12"/>
    </row>
    <row r="13" spans="1:11" ht="18.75" thickBot="1" x14ac:dyDescent="0.3">
      <c r="A13" s="254" t="s">
        <v>165</v>
      </c>
      <c r="B13" s="255"/>
      <c r="C13" s="756">
        <f>'1. HR Plan'!D21</f>
        <v>0</v>
      </c>
      <c r="D13" s="756"/>
      <c r="E13" s="259">
        <f>'1. HR Plan'!E21</f>
        <v>0</v>
      </c>
      <c r="F13" s="749">
        <f>'1. HR Plan'!F21</f>
        <v>0</v>
      </c>
      <c r="G13" s="749"/>
      <c r="H13" s="12"/>
    </row>
    <row r="14" spans="1:11" ht="18" x14ac:dyDescent="0.45">
      <c r="A14" s="256"/>
      <c r="B14" s="257"/>
      <c r="C14" s="432"/>
      <c r="D14" s="434"/>
      <c r="E14" s="258"/>
      <c r="F14" s="258"/>
      <c r="G14" s="258"/>
      <c r="H14" s="12"/>
      <c r="K14" t="s">
        <v>6</v>
      </c>
    </row>
    <row r="15" spans="1:11" ht="18.75" thickBot="1" x14ac:dyDescent="0.5">
      <c r="A15" s="254" t="s">
        <v>166</v>
      </c>
      <c r="B15" s="255"/>
      <c r="C15" s="431"/>
      <c r="D15" s="434"/>
      <c r="E15" s="753" t="str">
        <f>'Title UCMO'!D4:H4</f>
        <v>Muhammad Ashraf</v>
      </c>
      <c r="F15" s="753"/>
      <c r="G15" s="753"/>
      <c r="H15" s="12"/>
    </row>
    <row r="16" spans="1:11" ht="15.75" customHeight="1" x14ac:dyDescent="0.45">
      <c r="A16" s="256"/>
      <c r="B16" s="257"/>
      <c r="C16" s="432"/>
      <c r="D16" s="434"/>
      <c r="E16" s="258"/>
      <c r="F16" s="258"/>
      <c r="G16" s="258"/>
      <c r="H16" s="12"/>
    </row>
    <row r="17" spans="1:8" ht="18.75" thickBot="1" x14ac:dyDescent="0.5">
      <c r="A17" s="254" t="s">
        <v>169</v>
      </c>
      <c r="B17" s="260" t="str">
        <f>'1. HR Plan'!E5</f>
        <v>M.T</v>
      </c>
      <c r="C17" s="431" t="s">
        <v>168</v>
      </c>
      <c r="D17" s="434"/>
      <c r="E17" s="753" t="str">
        <f>'1. HR Plan'!F5</f>
        <v>0301-7932736</v>
      </c>
      <c r="F17" s="753"/>
      <c r="G17" s="753"/>
      <c r="H17" s="12"/>
    </row>
    <row r="18" spans="1:8" ht="18" x14ac:dyDescent="0.45">
      <c r="A18" s="256"/>
      <c r="B18" s="257"/>
      <c r="C18" s="432"/>
      <c r="D18" s="434"/>
      <c r="E18" s="258"/>
      <c r="F18" s="258"/>
      <c r="G18" s="258"/>
      <c r="H18" s="12"/>
    </row>
    <row r="19" spans="1:8" ht="18.75" thickBot="1" x14ac:dyDescent="0.5">
      <c r="A19" s="254" t="s">
        <v>167</v>
      </c>
      <c r="B19" s="255"/>
      <c r="C19" s="431"/>
      <c r="D19" s="434"/>
      <c r="E19" s="753" t="str">
        <f>'1. HR Plan'!D6</f>
        <v>Dr. Sarwat Nawaz</v>
      </c>
      <c r="F19" s="753"/>
      <c r="G19" s="261" t="str">
        <f>'1. HR Plan'!F6</f>
        <v>0334-6288850</v>
      </c>
      <c r="H19" s="12"/>
    </row>
    <row r="20" spans="1:8" ht="18" x14ac:dyDescent="0.45">
      <c r="A20" s="256"/>
      <c r="B20" s="257"/>
      <c r="C20" s="432"/>
      <c r="D20" s="434"/>
      <c r="E20" s="258"/>
      <c r="F20" s="258"/>
      <c r="G20" s="258"/>
      <c r="H20" s="12"/>
    </row>
    <row r="21" spans="1:8" ht="15.75" customHeight="1" thickBot="1" x14ac:dyDescent="0.3">
      <c r="A21" s="254" t="s">
        <v>170</v>
      </c>
      <c r="B21" s="255"/>
      <c r="C21" s="750" t="str">
        <f>'Title UCMO'!D6</f>
        <v>46 Bhaini</v>
      </c>
      <c r="D21" s="750"/>
      <c r="E21" s="750"/>
      <c r="F21" s="750"/>
      <c r="G21" s="749"/>
      <c r="H21" s="12"/>
    </row>
    <row r="22" spans="1:8" ht="18" x14ac:dyDescent="0.45">
      <c r="A22" s="256"/>
      <c r="B22" s="257"/>
      <c r="C22" s="432"/>
      <c r="D22" s="434"/>
      <c r="E22" s="258"/>
      <c r="F22" s="258"/>
      <c r="G22" s="258"/>
      <c r="H22" s="12"/>
    </row>
    <row r="23" spans="1:8" ht="15.75" customHeight="1" thickBot="1" x14ac:dyDescent="0.3">
      <c r="A23" s="254" t="s">
        <v>171</v>
      </c>
      <c r="B23" s="255"/>
      <c r="C23" s="750" t="str">
        <f>'Title UCMO'!B7</f>
        <v>Multan Rural</v>
      </c>
      <c r="D23" s="750"/>
      <c r="E23" s="750"/>
      <c r="F23" s="750"/>
      <c r="G23" s="749"/>
      <c r="H23" s="12"/>
    </row>
    <row r="24" spans="1:8" ht="9.75" customHeight="1" x14ac:dyDescent="0.45">
      <c r="A24" s="256"/>
      <c r="B24" s="257"/>
      <c r="C24" s="432"/>
      <c r="D24" s="434"/>
      <c r="E24" s="258"/>
      <c r="F24" s="258"/>
      <c r="G24" s="258"/>
      <c r="H24" s="12"/>
    </row>
    <row r="25" spans="1:8" ht="18" customHeight="1" thickBot="1" x14ac:dyDescent="0.3">
      <c r="A25" s="254" t="s">
        <v>172</v>
      </c>
      <c r="B25" s="749" t="str">
        <f>'Title UCMO'!B8:H8</f>
        <v>Multan</v>
      </c>
      <c r="C25" s="749"/>
      <c r="D25" s="749"/>
      <c r="E25" s="749"/>
      <c r="F25" s="749"/>
      <c r="G25" s="749"/>
      <c r="H25" s="12"/>
    </row>
    <row r="26" spans="1:8" ht="15" customHeight="1" x14ac:dyDescent="0.45">
      <c r="A26" s="256"/>
      <c r="B26" s="257"/>
      <c r="C26" s="432"/>
      <c r="D26" s="434"/>
      <c r="E26" s="258"/>
      <c r="F26" s="258"/>
      <c r="G26" s="258"/>
      <c r="H26" s="12"/>
    </row>
    <row r="27" spans="1:8" ht="15.75" customHeight="1" thickBot="1" x14ac:dyDescent="0.3">
      <c r="A27" s="254" t="s">
        <v>69</v>
      </c>
      <c r="B27" s="749" t="str">
        <f>'Title UCMO'!D9</f>
        <v>Punjab</v>
      </c>
      <c r="C27" s="749"/>
      <c r="D27" s="749"/>
      <c r="E27" s="749"/>
      <c r="F27" s="749"/>
      <c r="G27" s="749"/>
      <c r="H27" s="12"/>
    </row>
    <row r="28" spans="1:8" ht="13.5" customHeight="1" x14ac:dyDescent="0.45">
      <c r="A28" s="256"/>
      <c r="B28" s="257"/>
      <c r="C28" s="432"/>
      <c r="D28" s="434"/>
      <c r="E28" s="258"/>
      <c r="F28" s="258"/>
      <c r="G28" s="258"/>
      <c r="H28" s="12"/>
    </row>
    <row r="29" spans="1:8" ht="16.5" customHeight="1" thickBot="1" x14ac:dyDescent="0.3">
      <c r="A29" s="254" t="s">
        <v>159</v>
      </c>
      <c r="B29" s="259"/>
      <c r="C29" s="748" t="s">
        <v>462</v>
      </c>
      <c r="D29" s="748"/>
      <c r="E29" s="262" t="s">
        <v>160</v>
      </c>
      <c r="F29" s="263" t="s">
        <v>473</v>
      </c>
      <c r="G29" s="263"/>
      <c r="H29" s="12"/>
    </row>
    <row r="30" spans="1:8" ht="18.75" thickBot="1" x14ac:dyDescent="0.5">
      <c r="A30" s="264"/>
      <c r="B30" s="265"/>
      <c r="C30" s="433"/>
      <c r="D30" s="433"/>
      <c r="E30" s="263"/>
      <c r="F30" s="263"/>
      <c r="G30" s="263"/>
      <c r="H30" s="3"/>
    </row>
    <row r="31" spans="1:8" ht="18" x14ac:dyDescent="0.45">
      <c r="A31" s="266" t="s">
        <v>158</v>
      </c>
      <c r="B31" s="266"/>
      <c r="C31" s="434"/>
      <c r="D31" s="434"/>
      <c r="E31" s="258"/>
      <c r="F31" s="258"/>
      <c r="G31" s="258"/>
    </row>
    <row r="32" spans="1:8" ht="24.75" thickBot="1" x14ac:dyDescent="0.65">
      <c r="A32" s="46"/>
      <c r="B32" s="46"/>
      <c r="C32" s="399"/>
      <c r="D32" s="399"/>
    </row>
    <row r="33" spans="1:8" ht="18.75" customHeight="1" x14ac:dyDescent="0.25">
      <c r="A33" s="588" t="s">
        <v>405</v>
      </c>
      <c r="B33" s="589"/>
      <c r="C33" s="589"/>
      <c r="D33" s="589"/>
      <c r="E33" s="589"/>
      <c r="F33" s="589"/>
      <c r="G33" s="589"/>
      <c r="H33" s="31"/>
    </row>
    <row r="34" spans="1:8" ht="15.75" x14ac:dyDescent="0.25">
      <c r="A34" s="757" t="s">
        <v>477</v>
      </c>
      <c r="B34" s="758"/>
      <c r="C34" s="758"/>
      <c r="D34" s="758"/>
      <c r="E34" s="758"/>
      <c r="F34" s="758"/>
      <c r="G34" s="758"/>
      <c r="H34" s="12"/>
    </row>
    <row r="35" spans="1:8" ht="15.75" x14ac:dyDescent="0.25">
      <c r="A35" s="588"/>
      <c r="B35" s="589"/>
      <c r="C35" s="589"/>
      <c r="D35" s="589"/>
      <c r="E35" s="589"/>
      <c r="F35" s="589"/>
      <c r="G35" s="589"/>
      <c r="H35" s="12"/>
    </row>
    <row r="36" spans="1:8" ht="24" x14ac:dyDescent="0.6">
      <c r="A36" s="308">
        <v>2</v>
      </c>
      <c r="B36" s="139"/>
      <c r="C36" s="430"/>
      <c r="D36" s="399"/>
      <c r="H36" s="12"/>
    </row>
    <row r="37" spans="1:8" ht="18.75" thickBot="1" x14ac:dyDescent="0.3">
      <c r="A37" s="254" t="s">
        <v>161</v>
      </c>
      <c r="B37" s="255"/>
      <c r="C37" s="431"/>
      <c r="D37" s="747" t="str">
        <f>D5</f>
        <v>BHU Zeenat Medical Center</v>
      </c>
      <c r="E37" s="747"/>
      <c r="F37" s="747"/>
      <c r="G37" s="747"/>
      <c r="H37" s="12"/>
    </row>
    <row r="38" spans="1:8" ht="18" x14ac:dyDescent="0.45">
      <c r="A38" s="256"/>
      <c r="B38" s="257"/>
      <c r="C38" s="432"/>
      <c r="D38" s="434"/>
      <c r="E38" s="258"/>
      <c r="F38" s="258"/>
      <c r="G38" s="258"/>
      <c r="H38" s="12"/>
    </row>
    <row r="39" spans="1:8" ht="23.25" customHeight="1" thickBot="1" x14ac:dyDescent="0.3">
      <c r="A39" s="254" t="s">
        <v>162</v>
      </c>
      <c r="B39" s="255"/>
      <c r="C39" s="748" t="str">
        <f>'1. HR Plan'!D9</f>
        <v>Adil</v>
      </c>
      <c r="D39" s="748"/>
      <c r="E39" s="259" t="str">
        <f>'1. HR Plan'!E9</f>
        <v>Vaccinator</v>
      </c>
      <c r="F39" s="749">
        <f>'1. HR Plan'!F9</f>
        <v>0</v>
      </c>
      <c r="G39" s="749"/>
      <c r="H39" s="12"/>
    </row>
    <row r="40" spans="1:8" ht="18" x14ac:dyDescent="0.45">
      <c r="A40" s="256"/>
      <c r="B40" s="257"/>
      <c r="C40" s="432"/>
      <c r="D40" s="434"/>
      <c r="E40" s="258"/>
      <c r="F40" s="258"/>
      <c r="G40" s="258"/>
      <c r="H40" s="12"/>
    </row>
    <row r="41" spans="1:8" ht="15.75" customHeight="1" thickBot="1" x14ac:dyDescent="0.3">
      <c r="A41" s="254" t="s">
        <v>163</v>
      </c>
      <c r="B41" s="255"/>
      <c r="C41" s="748" t="str">
        <f>'1. HR Plan'!D15</f>
        <v>Naseem Farooqi</v>
      </c>
      <c r="D41" s="748"/>
      <c r="E41" s="259" t="str">
        <f>'1. HR Plan'!E15</f>
        <v>LHW</v>
      </c>
      <c r="F41" s="749" t="str">
        <f>'1. HR Plan'!F15</f>
        <v>0308-5517764</v>
      </c>
      <c r="G41" s="749"/>
      <c r="H41" s="12"/>
    </row>
    <row r="42" spans="1:8" ht="18" x14ac:dyDescent="0.45">
      <c r="A42" s="256"/>
      <c r="B42" s="257"/>
      <c r="C42" s="432"/>
      <c r="D42" s="434"/>
      <c r="E42" s="258"/>
      <c r="F42" s="258"/>
      <c r="G42" s="258"/>
      <c r="H42" s="12"/>
    </row>
    <row r="43" spans="1:8" ht="18.75" thickBot="1" x14ac:dyDescent="0.3">
      <c r="A43" s="254" t="s">
        <v>164</v>
      </c>
      <c r="B43" s="255"/>
      <c r="C43" s="748">
        <f>'1. HR Plan'!D22</f>
        <v>0</v>
      </c>
      <c r="D43" s="748"/>
      <c r="E43" s="259">
        <f>'1. HR Plan'!E22</f>
        <v>0</v>
      </c>
      <c r="F43" s="749">
        <f>'1. HR Plan'!F22</f>
        <v>0</v>
      </c>
      <c r="G43" s="749"/>
      <c r="H43" s="12"/>
    </row>
    <row r="44" spans="1:8" ht="18" x14ac:dyDescent="0.45">
      <c r="A44" s="256"/>
      <c r="B44" s="257"/>
      <c r="C44" s="432"/>
      <c r="D44" s="434"/>
      <c r="E44" s="258"/>
      <c r="F44" s="258"/>
      <c r="G44" s="258"/>
      <c r="H44" s="12"/>
    </row>
    <row r="45" spans="1:8" ht="18.75" thickBot="1" x14ac:dyDescent="0.3">
      <c r="A45" s="254" t="s">
        <v>165</v>
      </c>
      <c r="B45" s="255"/>
      <c r="C45" s="748">
        <f>'1. HR Plan'!D23</f>
        <v>0</v>
      </c>
      <c r="D45" s="748"/>
      <c r="E45" s="259">
        <f>'1. HR Plan'!E23</f>
        <v>0</v>
      </c>
      <c r="F45" s="749">
        <f>'1. HR Plan'!F23</f>
        <v>0</v>
      </c>
      <c r="G45" s="749"/>
      <c r="H45" s="12"/>
    </row>
    <row r="46" spans="1:8" ht="18" x14ac:dyDescent="0.45">
      <c r="A46" s="256"/>
      <c r="B46" s="257"/>
      <c r="C46" s="432"/>
      <c r="D46" s="434"/>
      <c r="E46" s="258"/>
      <c r="F46" s="258"/>
      <c r="G46" s="258"/>
      <c r="H46" s="12"/>
    </row>
    <row r="47" spans="1:8" ht="18.75" thickBot="1" x14ac:dyDescent="0.5">
      <c r="A47" s="254" t="s">
        <v>166</v>
      </c>
      <c r="B47" s="255"/>
      <c r="C47" s="431"/>
      <c r="D47" s="434"/>
      <c r="E47" s="753" t="str">
        <f>E15</f>
        <v>Muhammad Ashraf</v>
      </c>
      <c r="F47" s="753"/>
      <c r="G47" s="753"/>
      <c r="H47" s="12"/>
    </row>
    <row r="48" spans="1:8" ht="18" x14ac:dyDescent="0.45">
      <c r="A48" s="256"/>
      <c r="B48" s="257"/>
      <c r="C48" s="432"/>
      <c r="D48" s="434"/>
      <c r="E48" s="258"/>
      <c r="F48" s="258"/>
      <c r="G48" s="258"/>
      <c r="H48" s="12"/>
    </row>
    <row r="49" spans="1:8" ht="18.75" thickBot="1" x14ac:dyDescent="0.5">
      <c r="A49" s="254" t="s">
        <v>169</v>
      </c>
      <c r="B49" s="260" t="str">
        <f>B17</f>
        <v>M.T</v>
      </c>
      <c r="C49" s="431" t="s">
        <v>168</v>
      </c>
      <c r="D49" s="434"/>
      <c r="E49" s="753" t="str">
        <f>E17</f>
        <v>0301-7932736</v>
      </c>
      <c r="F49" s="753"/>
      <c r="G49" s="753"/>
      <c r="H49" s="12"/>
    </row>
    <row r="50" spans="1:8" ht="18" x14ac:dyDescent="0.45">
      <c r="A50" s="256"/>
      <c r="B50" s="257"/>
      <c r="C50" s="432"/>
      <c r="D50" s="434"/>
      <c r="E50" s="258"/>
      <c r="F50" s="258"/>
      <c r="G50" s="258"/>
      <c r="H50" s="12"/>
    </row>
    <row r="51" spans="1:8" ht="18.75" thickBot="1" x14ac:dyDescent="0.5">
      <c r="A51" s="254" t="s">
        <v>167</v>
      </c>
      <c r="B51" s="255"/>
      <c r="C51" s="431"/>
      <c r="D51" s="434"/>
      <c r="E51" s="753" t="str">
        <f>'Team MP'!E19:F19</f>
        <v>Dr. Sarwat Nawaz</v>
      </c>
      <c r="F51" s="753"/>
      <c r="G51" s="261" t="str">
        <f>G19</f>
        <v>0334-6288850</v>
      </c>
      <c r="H51" s="12"/>
    </row>
    <row r="52" spans="1:8" ht="18" x14ac:dyDescent="0.45">
      <c r="A52" s="256"/>
      <c r="B52" s="257"/>
      <c r="C52" s="432"/>
      <c r="D52" s="434"/>
      <c r="E52" s="258"/>
      <c r="F52" s="258"/>
      <c r="G52" s="258"/>
      <c r="H52" s="12"/>
    </row>
    <row r="53" spans="1:8" ht="15.75" customHeight="1" thickBot="1" x14ac:dyDescent="0.3">
      <c r="A53" s="254" t="s">
        <v>170</v>
      </c>
      <c r="B53" s="255"/>
      <c r="C53" s="750" t="str">
        <f>C21</f>
        <v>46 Bhaini</v>
      </c>
      <c r="D53" s="750"/>
      <c r="E53" s="750"/>
      <c r="F53" s="750"/>
      <c r="G53" s="749"/>
      <c r="H53" s="12"/>
    </row>
    <row r="54" spans="1:8" ht="18" x14ac:dyDescent="0.45">
      <c r="A54" s="256"/>
      <c r="B54" s="257"/>
      <c r="C54" s="432"/>
      <c r="D54" s="434"/>
      <c r="E54" s="258"/>
      <c r="F54" s="258"/>
      <c r="G54" s="258"/>
      <c r="H54" s="12"/>
    </row>
    <row r="55" spans="1:8" ht="15.75" customHeight="1" thickBot="1" x14ac:dyDescent="0.3">
      <c r="A55" s="254" t="s">
        <v>171</v>
      </c>
      <c r="B55" s="255"/>
      <c r="C55" s="750" t="str">
        <f>C23</f>
        <v>Multan Rural</v>
      </c>
      <c r="D55" s="750"/>
      <c r="E55" s="750"/>
      <c r="F55" s="750"/>
      <c r="G55" s="749"/>
      <c r="H55" s="12"/>
    </row>
    <row r="56" spans="1:8" ht="7.5" customHeight="1" x14ac:dyDescent="0.45">
      <c r="A56" s="256"/>
      <c r="B56" s="257"/>
      <c r="C56" s="432"/>
      <c r="D56" s="434"/>
      <c r="E56" s="258"/>
      <c r="F56" s="258"/>
      <c r="G56" s="258"/>
      <c r="H56" s="12"/>
    </row>
    <row r="57" spans="1:8" ht="21" customHeight="1" thickBot="1" x14ac:dyDescent="0.3">
      <c r="A57" s="254" t="s">
        <v>172</v>
      </c>
      <c r="B57" s="749" t="str">
        <f>B25</f>
        <v>Multan</v>
      </c>
      <c r="C57" s="749"/>
      <c r="D57" s="749"/>
      <c r="E57" s="749"/>
      <c r="F57" s="749"/>
      <c r="G57" s="749"/>
      <c r="H57" s="12"/>
    </row>
    <row r="58" spans="1:8" ht="7.5" customHeight="1" x14ac:dyDescent="0.45">
      <c r="A58" s="256"/>
      <c r="B58" s="257"/>
      <c r="C58" s="432"/>
      <c r="D58" s="434"/>
      <c r="E58" s="258"/>
      <c r="F58" s="258"/>
      <c r="G58" s="258"/>
      <c r="H58" s="12"/>
    </row>
    <row r="59" spans="1:8" ht="15.75" customHeight="1" thickBot="1" x14ac:dyDescent="0.3">
      <c r="A59" s="254" t="s">
        <v>69</v>
      </c>
      <c r="B59" s="749" t="str">
        <f>B27</f>
        <v>Punjab</v>
      </c>
      <c r="C59" s="749"/>
      <c r="D59" s="749"/>
      <c r="E59" s="749"/>
      <c r="F59" s="749"/>
      <c r="G59" s="749"/>
      <c r="H59" s="12"/>
    </row>
    <row r="60" spans="1:8" ht="8.25" customHeight="1" x14ac:dyDescent="0.45">
      <c r="A60" s="256"/>
      <c r="B60" s="257"/>
      <c r="C60" s="432"/>
      <c r="D60" s="434"/>
      <c r="E60" s="258"/>
      <c r="F60" s="258"/>
      <c r="G60" s="258"/>
      <c r="H60" s="12"/>
    </row>
    <row r="61" spans="1:8" ht="16.5" customHeight="1" thickBot="1" x14ac:dyDescent="0.3">
      <c r="A61" s="254" t="s">
        <v>159</v>
      </c>
      <c r="B61" s="259"/>
      <c r="C61" s="748" t="s">
        <v>462</v>
      </c>
      <c r="D61" s="748"/>
      <c r="E61" s="262" t="s">
        <v>160</v>
      </c>
      <c r="F61" s="263" t="s">
        <v>473</v>
      </c>
      <c r="G61" s="263"/>
      <c r="H61" s="12"/>
    </row>
    <row r="62" spans="1:8" ht="18.75" thickBot="1" x14ac:dyDescent="0.5">
      <c r="A62" s="264"/>
      <c r="B62" s="265"/>
      <c r="C62" s="433"/>
      <c r="D62" s="433"/>
      <c r="E62" s="263"/>
      <c r="F62" s="263"/>
      <c r="G62" s="263"/>
      <c r="H62" s="3"/>
    </row>
    <row r="63" spans="1:8" ht="18" x14ac:dyDescent="0.45">
      <c r="A63" s="266" t="s">
        <v>158</v>
      </c>
      <c r="B63" s="266"/>
      <c r="C63" s="434"/>
      <c r="D63" s="434"/>
      <c r="E63" s="258"/>
      <c r="F63" s="258"/>
      <c r="G63" s="258"/>
    </row>
    <row r="64" spans="1:8" ht="18.75" thickBot="1" x14ac:dyDescent="0.5">
      <c r="A64" s="258"/>
      <c r="B64" s="258"/>
      <c r="C64" s="434"/>
      <c r="D64" s="434"/>
      <c r="E64" s="258"/>
      <c r="F64" s="258"/>
      <c r="G64" s="258"/>
    </row>
    <row r="65" spans="1:8" ht="18.75" customHeight="1" x14ac:dyDescent="0.25">
      <c r="A65" s="751" t="s">
        <v>157</v>
      </c>
      <c r="B65" s="752"/>
      <c r="C65" s="752"/>
      <c r="D65" s="752"/>
      <c r="E65" s="752"/>
      <c r="F65" s="752"/>
      <c r="G65" s="752"/>
      <c r="H65" s="31"/>
    </row>
    <row r="66" spans="1:8" ht="18" x14ac:dyDescent="0.45">
      <c r="A66" s="754"/>
      <c r="B66" s="755"/>
      <c r="C66" s="755"/>
      <c r="D66" s="434"/>
      <c r="E66" s="258"/>
      <c r="F66" s="258"/>
      <c r="G66" s="258"/>
      <c r="H66" s="12"/>
    </row>
    <row r="67" spans="1:8" ht="15" x14ac:dyDescent="0.25">
      <c r="A67" s="745" t="s">
        <v>68</v>
      </c>
      <c r="B67" s="746"/>
      <c r="C67" s="746"/>
      <c r="D67" s="746"/>
      <c r="E67" s="746"/>
      <c r="F67" s="746"/>
      <c r="G67" s="746"/>
      <c r="H67" s="12"/>
    </row>
    <row r="68" spans="1:8" ht="18" x14ac:dyDescent="0.45">
      <c r="A68" s="307">
        <v>3</v>
      </c>
      <c r="B68" s="268"/>
      <c r="C68" s="435"/>
      <c r="D68" s="434"/>
      <c r="E68" s="258"/>
      <c r="F68" s="258"/>
      <c r="G68" s="258"/>
      <c r="H68" s="12"/>
    </row>
    <row r="69" spans="1:8" ht="18.75" thickBot="1" x14ac:dyDescent="0.3">
      <c r="A69" s="254" t="s">
        <v>161</v>
      </c>
      <c r="B69" s="255"/>
      <c r="C69" s="431"/>
      <c r="D69" s="747" t="str">
        <f>D37</f>
        <v>BHU Zeenat Medical Center</v>
      </c>
      <c r="E69" s="747"/>
      <c r="F69" s="747"/>
      <c r="G69" s="747"/>
      <c r="H69" s="12"/>
    </row>
    <row r="70" spans="1:8" ht="18" x14ac:dyDescent="0.45">
      <c r="A70" s="256"/>
      <c r="B70" s="257"/>
      <c r="C70" s="432"/>
      <c r="D70" s="434"/>
      <c r="E70" s="258"/>
      <c r="F70" s="258"/>
      <c r="G70" s="258"/>
      <c r="H70" s="12"/>
    </row>
    <row r="71" spans="1:8" ht="23.25" customHeight="1" thickBot="1" x14ac:dyDescent="0.3">
      <c r="A71" s="254" t="s">
        <v>162</v>
      </c>
      <c r="B71" s="255"/>
      <c r="C71" s="748" t="str">
        <f>'1. HR Plan'!D10</f>
        <v>Nagina Iram</v>
      </c>
      <c r="D71" s="748"/>
      <c r="E71" s="259" t="str">
        <f>'1. HR Plan'!E10</f>
        <v>LHW</v>
      </c>
      <c r="F71" s="749">
        <f>'1. HR Plan'!G10</f>
        <v>0</v>
      </c>
      <c r="G71" s="749"/>
      <c r="H71" s="12"/>
    </row>
    <row r="72" spans="1:8" ht="18" x14ac:dyDescent="0.45">
      <c r="A72" s="256"/>
      <c r="B72" s="257"/>
      <c r="C72" s="432"/>
      <c r="D72" s="434"/>
      <c r="E72" s="258"/>
      <c r="F72" s="258"/>
      <c r="G72" s="258"/>
      <c r="H72" s="12"/>
    </row>
    <row r="73" spans="1:8" ht="15.75" customHeight="1" thickBot="1" x14ac:dyDescent="0.3">
      <c r="A73" s="254" t="s">
        <v>163</v>
      </c>
      <c r="B73" s="255"/>
      <c r="C73" s="748" t="str">
        <f>'1. HR Plan'!D16</f>
        <v>Robina Kosar</v>
      </c>
      <c r="D73" s="748"/>
      <c r="E73" s="259" t="str">
        <f>'1. HR Plan'!E16</f>
        <v>LHW</v>
      </c>
      <c r="F73" s="749" t="str">
        <f>'1. HR Plan'!F16</f>
        <v>03012-7072269</v>
      </c>
      <c r="G73" s="749"/>
      <c r="H73" s="12"/>
    </row>
    <row r="74" spans="1:8" ht="18" x14ac:dyDescent="0.45">
      <c r="A74" s="256"/>
      <c r="B74" s="257"/>
      <c r="C74" s="432"/>
      <c r="D74" s="434"/>
      <c r="E74" s="258"/>
      <c r="F74" s="258"/>
      <c r="G74" s="258"/>
      <c r="H74" s="12"/>
    </row>
    <row r="75" spans="1:8" ht="18.75" thickBot="1" x14ac:dyDescent="0.3">
      <c r="A75" s="254" t="s">
        <v>164</v>
      </c>
      <c r="B75" s="255"/>
      <c r="C75" s="748" t="str">
        <f>'1. HR Plan'!D24</f>
        <v>Shagufta</v>
      </c>
      <c r="D75" s="748"/>
      <c r="E75" s="259" t="str">
        <f>'1. HR Plan'!E24</f>
        <v>Vol</v>
      </c>
      <c r="F75" s="749">
        <f>'1. HR Plan'!F24</f>
        <v>0</v>
      </c>
      <c r="G75" s="749"/>
      <c r="H75" s="12"/>
    </row>
    <row r="76" spans="1:8" ht="18" x14ac:dyDescent="0.45">
      <c r="A76" s="256"/>
      <c r="B76" s="257"/>
      <c r="C76" s="432"/>
      <c r="D76" s="434"/>
      <c r="E76" s="258"/>
      <c r="F76" s="258"/>
      <c r="G76" s="258"/>
      <c r="H76" s="12"/>
    </row>
    <row r="77" spans="1:8" ht="18.75" thickBot="1" x14ac:dyDescent="0.3">
      <c r="A77" s="254" t="s">
        <v>165</v>
      </c>
      <c r="B77" s="255"/>
      <c r="C77" s="748" t="str">
        <f>'1. HR Plan'!D25</f>
        <v>Sidra Younas</v>
      </c>
      <c r="D77" s="748"/>
      <c r="E77" s="259" t="str">
        <f>'1. HR Plan'!E25</f>
        <v>Vol</v>
      </c>
      <c r="F77" s="749" t="str">
        <f>'1. HR Plan'!F25</f>
        <v>0308-6314849</v>
      </c>
      <c r="G77" s="749"/>
      <c r="H77" s="12"/>
    </row>
    <row r="78" spans="1:8" ht="18" x14ac:dyDescent="0.45">
      <c r="A78" s="256"/>
      <c r="B78" s="257"/>
      <c r="C78" s="432"/>
      <c r="D78" s="434"/>
      <c r="E78" s="258"/>
      <c r="F78" s="258"/>
      <c r="G78" s="258"/>
      <c r="H78" s="12"/>
    </row>
    <row r="79" spans="1:8" ht="18.75" thickBot="1" x14ac:dyDescent="0.5">
      <c r="A79" s="254" t="s">
        <v>166</v>
      </c>
      <c r="B79" s="255"/>
      <c r="C79" s="431"/>
      <c r="D79" s="434"/>
      <c r="E79" s="753" t="str">
        <f>E47</f>
        <v>Muhammad Ashraf</v>
      </c>
      <c r="F79" s="753"/>
      <c r="G79" s="753"/>
      <c r="H79" s="12"/>
    </row>
    <row r="80" spans="1:8" ht="18" x14ac:dyDescent="0.45">
      <c r="A80" s="256"/>
      <c r="B80" s="257"/>
      <c r="C80" s="432"/>
      <c r="D80" s="434"/>
      <c r="E80" s="258"/>
      <c r="F80" s="258"/>
      <c r="G80" s="258"/>
      <c r="H80" s="12"/>
    </row>
    <row r="81" spans="1:8" ht="18.75" thickBot="1" x14ac:dyDescent="0.5">
      <c r="A81" s="254" t="s">
        <v>169</v>
      </c>
      <c r="B81" s="260" t="str">
        <f>B49</f>
        <v>M.T</v>
      </c>
      <c r="C81" s="431" t="s">
        <v>168</v>
      </c>
      <c r="D81" s="434"/>
      <c r="E81" s="753" t="str">
        <f>E49</f>
        <v>0301-7932736</v>
      </c>
      <c r="F81" s="753"/>
      <c r="G81" s="753"/>
      <c r="H81" s="12"/>
    </row>
    <row r="82" spans="1:8" ht="18" x14ac:dyDescent="0.45">
      <c r="A82" s="256"/>
      <c r="B82" s="257"/>
      <c r="C82" s="432"/>
      <c r="D82" s="434"/>
      <c r="E82" s="258"/>
      <c r="F82" s="258"/>
      <c r="G82" s="258"/>
      <c r="H82" s="12"/>
    </row>
    <row r="83" spans="1:8" ht="18.75" thickBot="1" x14ac:dyDescent="0.5">
      <c r="A83" s="254" t="s">
        <v>167</v>
      </c>
      <c r="B83" s="255"/>
      <c r="C83" s="431"/>
      <c r="D83" s="434"/>
      <c r="E83" s="753" t="str">
        <f>'Team MP'!E51:F51</f>
        <v>Dr. Sarwat Nawaz</v>
      </c>
      <c r="F83" s="753"/>
      <c r="G83" s="261" t="str">
        <f>G51</f>
        <v>0334-6288850</v>
      </c>
      <c r="H83" s="12"/>
    </row>
    <row r="84" spans="1:8" ht="18" x14ac:dyDescent="0.45">
      <c r="A84" s="256"/>
      <c r="B84" s="257"/>
      <c r="C84" s="432"/>
      <c r="D84" s="434"/>
      <c r="E84" s="258"/>
      <c r="F84" s="258"/>
      <c r="G84" s="258"/>
      <c r="H84" s="12"/>
    </row>
    <row r="85" spans="1:8" ht="15.75" customHeight="1" thickBot="1" x14ac:dyDescent="0.3">
      <c r="A85" s="254" t="s">
        <v>170</v>
      </c>
      <c r="B85" s="255"/>
      <c r="C85" s="750" t="str">
        <f>C53</f>
        <v>46 Bhaini</v>
      </c>
      <c r="D85" s="750"/>
      <c r="E85" s="750"/>
      <c r="F85" s="750"/>
      <c r="G85" s="749"/>
      <c r="H85" s="12"/>
    </row>
    <row r="86" spans="1:8" ht="18" x14ac:dyDescent="0.45">
      <c r="A86" s="256"/>
      <c r="B86" s="257"/>
      <c r="C86" s="432"/>
      <c r="D86" s="434"/>
      <c r="E86" s="258"/>
      <c r="F86" s="258"/>
      <c r="G86" s="258"/>
      <c r="H86" s="12"/>
    </row>
    <row r="87" spans="1:8" ht="15.75" customHeight="1" thickBot="1" x14ac:dyDescent="0.3">
      <c r="A87" s="254" t="s">
        <v>171</v>
      </c>
      <c r="B87" s="255"/>
      <c r="C87" s="750" t="str">
        <f>C55</f>
        <v>Multan Rural</v>
      </c>
      <c r="D87" s="750"/>
      <c r="E87" s="750"/>
      <c r="F87" s="750"/>
      <c r="G87" s="749"/>
      <c r="H87" s="12"/>
    </row>
    <row r="88" spans="1:8" ht="18" x14ac:dyDescent="0.45">
      <c r="A88" s="256"/>
      <c r="B88" s="257"/>
      <c r="C88" s="432"/>
      <c r="D88" s="434"/>
      <c r="E88" s="258"/>
      <c r="F88" s="258"/>
      <c r="G88" s="258"/>
      <c r="H88" s="12"/>
    </row>
    <row r="89" spans="1:8" ht="21" customHeight="1" thickBot="1" x14ac:dyDescent="0.3">
      <c r="A89" s="254" t="s">
        <v>172</v>
      </c>
      <c r="B89" s="749" t="str">
        <f>B57</f>
        <v>Multan</v>
      </c>
      <c r="C89" s="749"/>
      <c r="D89" s="749"/>
      <c r="E89" s="749"/>
      <c r="F89" s="749"/>
      <c r="G89" s="749"/>
      <c r="H89" s="12"/>
    </row>
    <row r="90" spans="1:8" ht="21" customHeight="1" x14ac:dyDescent="0.45">
      <c r="A90" s="256"/>
      <c r="B90" s="257"/>
      <c r="C90" s="432"/>
      <c r="D90" s="434"/>
      <c r="E90" s="258"/>
      <c r="F90" s="258"/>
      <c r="G90" s="258"/>
      <c r="H90" s="12"/>
    </row>
    <row r="91" spans="1:8" ht="15.75" customHeight="1" thickBot="1" x14ac:dyDescent="0.3">
      <c r="A91" s="254" t="s">
        <v>69</v>
      </c>
      <c r="B91" s="749" t="str">
        <f>B59</f>
        <v>Punjab</v>
      </c>
      <c r="C91" s="749"/>
      <c r="D91" s="749"/>
      <c r="E91" s="749"/>
      <c r="F91" s="749"/>
      <c r="G91" s="749"/>
      <c r="H91" s="12"/>
    </row>
    <row r="92" spans="1:8" ht="21" customHeight="1" x14ac:dyDescent="0.45">
      <c r="A92" s="256"/>
      <c r="B92" s="257"/>
      <c r="C92" s="432"/>
      <c r="D92" s="434"/>
      <c r="E92" s="258"/>
      <c r="F92" s="258"/>
      <c r="G92" s="258"/>
      <c r="H92" s="12"/>
    </row>
    <row r="93" spans="1:8" ht="16.5" customHeight="1" thickBot="1" x14ac:dyDescent="0.3">
      <c r="A93" s="254" t="s">
        <v>159</v>
      </c>
      <c r="B93" s="259"/>
      <c r="C93" s="748" t="s">
        <v>462</v>
      </c>
      <c r="D93" s="748"/>
      <c r="E93" s="262" t="s">
        <v>160</v>
      </c>
      <c r="F93" s="263" t="s">
        <v>473</v>
      </c>
      <c r="G93" s="263"/>
      <c r="H93" s="12"/>
    </row>
    <row r="94" spans="1:8" ht="18.75" thickBot="1" x14ac:dyDescent="0.5">
      <c r="A94" s="264"/>
      <c r="B94" s="265"/>
      <c r="C94" s="433"/>
      <c r="D94" s="433"/>
      <c r="E94" s="263"/>
      <c r="F94" s="263"/>
      <c r="G94" s="263"/>
      <c r="H94" s="3"/>
    </row>
    <row r="95" spans="1:8" ht="18.75" thickBot="1" x14ac:dyDescent="0.5">
      <c r="A95" s="266" t="s">
        <v>158</v>
      </c>
      <c r="B95" s="266"/>
      <c r="C95" s="434"/>
      <c r="D95" s="434"/>
      <c r="E95" s="258"/>
      <c r="F95" s="258"/>
      <c r="G95" s="258"/>
    </row>
    <row r="96" spans="1:8" ht="18.75" customHeight="1" x14ac:dyDescent="0.25">
      <c r="A96" s="751" t="s">
        <v>157</v>
      </c>
      <c r="B96" s="752"/>
      <c r="C96" s="752"/>
      <c r="D96" s="752"/>
      <c r="E96" s="752"/>
      <c r="F96" s="752"/>
      <c r="G96" s="752"/>
      <c r="H96" s="31"/>
    </row>
    <row r="97" spans="1:8" ht="18" x14ac:dyDescent="0.45">
      <c r="A97" s="754"/>
      <c r="B97" s="755"/>
      <c r="C97" s="755"/>
      <c r="D97" s="434"/>
      <c r="E97" s="258"/>
      <c r="F97" s="258"/>
      <c r="G97" s="258"/>
      <c r="H97" s="12"/>
    </row>
    <row r="98" spans="1:8" ht="15" x14ac:dyDescent="0.25">
      <c r="A98" s="745" t="s">
        <v>68</v>
      </c>
      <c r="B98" s="746"/>
      <c r="C98" s="746"/>
      <c r="D98" s="746"/>
      <c r="E98" s="746"/>
      <c r="F98" s="746"/>
      <c r="G98" s="746"/>
      <c r="H98" s="12"/>
    </row>
    <row r="99" spans="1:8" ht="18" x14ac:dyDescent="0.45">
      <c r="A99" s="307">
        <v>4</v>
      </c>
      <c r="B99" s="268"/>
      <c r="C99" s="435"/>
      <c r="D99" s="434"/>
      <c r="E99" s="258"/>
      <c r="F99" s="258"/>
      <c r="G99" s="258"/>
      <c r="H99" s="12"/>
    </row>
    <row r="100" spans="1:8" ht="18.75" thickBot="1" x14ac:dyDescent="0.3">
      <c r="A100" s="254" t="s">
        <v>161</v>
      </c>
      <c r="B100" s="255"/>
      <c r="C100" s="431"/>
      <c r="D100" s="747" t="str">
        <f>D69</f>
        <v>BHU Zeenat Medical Center</v>
      </c>
      <c r="E100" s="747"/>
      <c r="F100" s="747"/>
      <c r="G100" s="747"/>
      <c r="H100" s="12"/>
    </row>
    <row r="101" spans="1:8" ht="18" x14ac:dyDescent="0.45">
      <c r="A101" s="256"/>
      <c r="B101" s="257"/>
      <c r="C101" s="432"/>
      <c r="D101" s="434"/>
      <c r="E101" s="258"/>
      <c r="F101" s="258"/>
      <c r="G101" s="258"/>
      <c r="H101" s="12"/>
    </row>
    <row r="102" spans="1:8" ht="23.25" customHeight="1" thickBot="1" x14ac:dyDescent="0.3">
      <c r="A102" s="254" t="s">
        <v>162</v>
      </c>
      <c r="B102" s="255"/>
      <c r="C102" s="756" t="str">
        <f>'1. HR Plan'!D11</f>
        <v>Farzana Iqbal</v>
      </c>
      <c r="D102" s="756"/>
      <c r="E102" s="259" t="str">
        <f>'1. HR Plan'!E11</f>
        <v>LHW</v>
      </c>
      <c r="F102" s="749">
        <f>'1. HR Plan'!F11</f>
        <v>0</v>
      </c>
      <c r="G102" s="749"/>
      <c r="H102" s="12"/>
    </row>
    <row r="103" spans="1:8" ht="18" x14ac:dyDescent="0.45">
      <c r="A103" s="256"/>
      <c r="B103" s="257"/>
      <c r="C103" s="432"/>
      <c r="D103" s="434"/>
      <c r="E103" s="258"/>
      <c r="F103" s="258"/>
      <c r="G103" s="258"/>
      <c r="H103" s="12"/>
    </row>
    <row r="104" spans="1:8" ht="15.75" customHeight="1" thickBot="1" x14ac:dyDescent="0.3">
      <c r="A104" s="254" t="s">
        <v>163</v>
      </c>
      <c r="B104" s="255"/>
      <c r="C104" s="748" t="str">
        <f>'1. HR Plan'!D17</f>
        <v>Rao Jamshaid</v>
      </c>
      <c r="D104" s="748"/>
      <c r="E104" s="259" t="str">
        <f>'1. HR Plan'!E17</f>
        <v>CDCS</v>
      </c>
      <c r="F104" s="749" t="str">
        <f>'1. HR Plan'!F17</f>
        <v>0300-8758029</v>
      </c>
      <c r="G104" s="749"/>
      <c r="H104" s="12"/>
    </row>
    <row r="105" spans="1:8" ht="18" x14ac:dyDescent="0.45">
      <c r="A105" s="256"/>
      <c r="B105" s="257"/>
      <c r="C105" s="432"/>
      <c r="D105" s="434"/>
      <c r="E105" s="258"/>
      <c r="F105" s="258"/>
      <c r="G105" s="258"/>
      <c r="H105" s="12"/>
    </row>
    <row r="106" spans="1:8" ht="18.75" thickBot="1" x14ac:dyDescent="0.3">
      <c r="A106" s="254" t="s">
        <v>164</v>
      </c>
      <c r="B106" s="255"/>
      <c r="C106" s="748" t="str">
        <f>'1. HR Plan'!D26</f>
        <v>Rabia Zahoor</v>
      </c>
      <c r="D106" s="748"/>
      <c r="E106" s="259" t="str">
        <f>'1. HR Plan'!E26</f>
        <v>Vol</v>
      </c>
      <c r="F106" s="749" t="str">
        <f>'1. HR Plan'!F26</f>
        <v>0329-6131871</v>
      </c>
      <c r="G106" s="749"/>
      <c r="H106" s="12"/>
    </row>
    <row r="107" spans="1:8" ht="18" x14ac:dyDescent="0.45">
      <c r="A107" s="256"/>
      <c r="B107" s="257"/>
      <c r="C107" s="432"/>
      <c r="D107" s="434"/>
      <c r="E107" s="258"/>
      <c r="F107" s="258"/>
      <c r="G107" s="258"/>
      <c r="H107" s="12"/>
    </row>
    <row r="108" spans="1:8" ht="18.75" thickBot="1" x14ac:dyDescent="0.3">
      <c r="A108" s="254" t="s">
        <v>165</v>
      </c>
      <c r="B108" s="255"/>
      <c r="C108" s="748" t="str">
        <f>'1. HR Plan'!D27</f>
        <v>Afshan Saeed</v>
      </c>
      <c r="D108" s="748"/>
      <c r="E108" s="259" t="str">
        <f>'1. HR Plan'!E27</f>
        <v>Vol</v>
      </c>
      <c r="F108" s="749" t="str">
        <f>'1. HR Plan'!F27</f>
        <v>0328-7361940</v>
      </c>
      <c r="G108" s="749"/>
      <c r="H108" s="12"/>
    </row>
    <row r="109" spans="1:8" ht="18" x14ac:dyDescent="0.45">
      <c r="A109" s="256"/>
      <c r="B109" s="257"/>
      <c r="C109" s="432"/>
      <c r="D109" s="434"/>
      <c r="E109" s="258"/>
      <c r="F109" s="258"/>
      <c r="G109" s="258"/>
      <c r="H109" s="12"/>
    </row>
    <row r="110" spans="1:8" ht="18.75" thickBot="1" x14ac:dyDescent="0.5">
      <c r="A110" s="254" t="s">
        <v>166</v>
      </c>
      <c r="B110" s="255"/>
      <c r="C110" s="431"/>
      <c r="D110" s="434"/>
      <c r="E110" s="753" t="str">
        <f>E79</f>
        <v>Muhammad Ashraf</v>
      </c>
      <c r="F110" s="753"/>
      <c r="G110" s="753"/>
      <c r="H110" s="12"/>
    </row>
    <row r="111" spans="1:8" ht="18" x14ac:dyDescent="0.45">
      <c r="A111" s="256"/>
      <c r="B111" s="257"/>
      <c r="C111" s="432"/>
      <c r="D111" s="434"/>
      <c r="E111" s="258"/>
      <c r="F111" s="258"/>
      <c r="G111" s="258"/>
      <c r="H111" s="12"/>
    </row>
    <row r="112" spans="1:8" ht="18.75" thickBot="1" x14ac:dyDescent="0.5">
      <c r="A112" s="254" t="s">
        <v>169</v>
      </c>
      <c r="B112" s="260" t="str">
        <f>B81</f>
        <v>M.T</v>
      </c>
      <c r="C112" s="431" t="s">
        <v>168</v>
      </c>
      <c r="D112" s="434"/>
      <c r="E112" s="753" t="str">
        <f>E81</f>
        <v>0301-7932736</v>
      </c>
      <c r="F112" s="753"/>
      <c r="G112" s="753"/>
      <c r="H112" s="12"/>
    </row>
    <row r="113" spans="1:8" ht="18" x14ac:dyDescent="0.45">
      <c r="A113" s="256"/>
      <c r="B113" s="257"/>
      <c r="C113" s="432"/>
      <c r="D113" s="434"/>
      <c r="E113" s="258"/>
      <c r="F113" s="258"/>
      <c r="G113" s="258"/>
      <c r="H113" s="12"/>
    </row>
    <row r="114" spans="1:8" ht="18.75" thickBot="1" x14ac:dyDescent="0.5">
      <c r="A114" s="254" t="s">
        <v>167</v>
      </c>
      <c r="B114" s="255"/>
      <c r="C114" s="431"/>
      <c r="D114" s="434"/>
      <c r="E114" s="753" t="str">
        <f>'Team MP'!E83:F83</f>
        <v>Dr. Sarwat Nawaz</v>
      </c>
      <c r="F114" s="753"/>
      <c r="G114" s="261" t="str">
        <f>G83</f>
        <v>0334-6288850</v>
      </c>
      <c r="H114" s="12"/>
    </row>
    <row r="115" spans="1:8" ht="18" x14ac:dyDescent="0.45">
      <c r="A115" s="256"/>
      <c r="B115" s="257"/>
      <c r="C115" s="432"/>
      <c r="D115" s="434"/>
      <c r="E115" s="258"/>
      <c r="F115" s="258"/>
      <c r="G115" s="258"/>
      <c r="H115" s="12"/>
    </row>
    <row r="116" spans="1:8" ht="15.75" customHeight="1" thickBot="1" x14ac:dyDescent="0.3">
      <c r="A116" s="254" t="s">
        <v>170</v>
      </c>
      <c r="B116" s="255"/>
      <c r="C116" s="750" t="str">
        <f>C85</f>
        <v>46 Bhaini</v>
      </c>
      <c r="D116" s="750"/>
      <c r="E116" s="750"/>
      <c r="F116" s="750"/>
      <c r="G116" s="749"/>
      <c r="H116" s="12"/>
    </row>
    <row r="117" spans="1:8" ht="18" x14ac:dyDescent="0.45">
      <c r="A117" s="256"/>
      <c r="B117" s="257"/>
      <c r="C117" s="432"/>
      <c r="D117" s="434"/>
      <c r="E117" s="258"/>
      <c r="F117" s="258"/>
      <c r="G117" s="258"/>
      <c r="H117" s="12"/>
    </row>
    <row r="118" spans="1:8" ht="15.75" customHeight="1" thickBot="1" x14ac:dyDescent="0.3">
      <c r="A118" s="254" t="s">
        <v>171</v>
      </c>
      <c r="B118" s="255"/>
      <c r="C118" s="750" t="str">
        <f>C87</f>
        <v>Multan Rural</v>
      </c>
      <c r="D118" s="750"/>
      <c r="E118" s="750"/>
      <c r="F118" s="750"/>
      <c r="G118" s="749"/>
      <c r="H118" s="12"/>
    </row>
    <row r="119" spans="1:8" ht="18" x14ac:dyDescent="0.45">
      <c r="A119" s="256"/>
      <c r="B119" s="257"/>
      <c r="C119" s="432"/>
      <c r="D119" s="434"/>
      <c r="E119" s="258"/>
      <c r="F119" s="258"/>
      <c r="G119" s="258"/>
      <c r="H119" s="12"/>
    </row>
    <row r="120" spans="1:8" ht="21" customHeight="1" thickBot="1" x14ac:dyDescent="0.3">
      <c r="A120" s="254" t="s">
        <v>172</v>
      </c>
      <c r="B120" s="749" t="str">
        <f>B89</f>
        <v>Multan</v>
      </c>
      <c r="C120" s="749"/>
      <c r="D120" s="749"/>
      <c r="E120" s="749"/>
      <c r="F120" s="749"/>
      <c r="G120" s="749"/>
      <c r="H120" s="12"/>
    </row>
    <row r="121" spans="1:8" ht="21" customHeight="1" x14ac:dyDescent="0.45">
      <c r="A121" s="256"/>
      <c r="B121" s="257"/>
      <c r="C121" s="432"/>
      <c r="D121" s="434"/>
      <c r="E121" s="258"/>
      <c r="F121" s="258"/>
      <c r="G121" s="258"/>
      <c r="H121" s="12"/>
    </row>
    <row r="122" spans="1:8" ht="15.75" customHeight="1" thickBot="1" x14ac:dyDescent="0.3">
      <c r="A122" s="254" t="s">
        <v>69</v>
      </c>
      <c r="B122" s="749" t="str">
        <f>B91</f>
        <v>Punjab</v>
      </c>
      <c r="C122" s="749"/>
      <c r="D122" s="749"/>
      <c r="E122" s="749"/>
      <c r="F122" s="749"/>
      <c r="G122" s="749"/>
      <c r="H122" s="12"/>
    </row>
    <row r="123" spans="1:8" ht="21" customHeight="1" x14ac:dyDescent="0.45">
      <c r="A123" s="256"/>
      <c r="B123" s="257"/>
      <c r="C123" s="432"/>
      <c r="D123" s="434"/>
      <c r="E123" s="258"/>
      <c r="F123" s="258"/>
      <c r="G123" s="258"/>
      <c r="H123" s="12"/>
    </row>
    <row r="124" spans="1:8" ht="16.5" customHeight="1" thickBot="1" x14ac:dyDescent="0.3">
      <c r="A124" s="254" t="s">
        <v>159</v>
      </c>
      <c r="B124" s="259"/>
      <c r="C124" s="748" t="s">
        <v>462</v>
      </c>
      <c r="D124" s="748"/>
      <c r="E124" s="262" t="s">
        <v>160</v>
      </c>
      <c r="F124" s="263" t="s">
        <v>473</v>
      </c>
      <c r="G124" s="263"/>
      <c r="H124" s="12"/>
    </row>
    <row r="125" spans="1:8" ht="18.75" thickBot="1" x14ac:dyDescent="0.5">
      <c r="A125" s="264"/>
      <c r="B125" s="265"/>
      <c r="C125" s="433"/>
      <c r="D125" s="433"/>
      <c r="E125" s="263"/>
      <c r="F125" s="263"/>
      <c r="G125" s="263"/>
      <c r="H125" s="3"/>
    </row>
    <row r="126" spans="1:8" ht="18" x14ac:dyDescent="0.45">
      <c r="A126" s="266" t="s">
        <v>158</v>
      </c>
      <c r="B126" s="266"/>
      <c r="C126" s="434"/>
      <c r="D126" s="434"/>
      <c r="E126" s="258"/>
      <c r="F126" s="258"/>
      <c r="G126" s="258"/>
    </row>
    <row r="127" spans="1:8" ht="18" x14ac:dyDescent="0.45">
      <c r="A127" s="258"/>
      <c r="B127" s="258"/>
      <c r="C127" s="434"/>
      <c r="D127" s="434"/>
      <c r="E127" s="258"/>
      <c r="F127" s="258"/>
      <c r="G127" s="258"/>
    </row>
    <row r="128" spans="1:8" ht="18.75" thickBot="1" x14ac:dyDescent="0.5">
      <c r="A128" s="258"/>
      <c r="B128" s="258"/>
      <c r="C128" s="434"/>
      <c r="D128" s="434"/>
      <c r="E128" s="258"/>
      <c r="F128" s="258"/>
      <c r="G128" s="258"/>
    </row>
    <row r="129" spans="1:8" ht="18.75" customHeight="1" x14ac:dyDescent="0.25">
      <c r="A129" s="751" t="s">
        <v>157</v>
      </c>
      <c r="B129" s="752"/>
      <c r="C129" s="752"/>
      <c r="D129" s="752"/>
      <c r="E129" s="752"/>
      <c r="F129" s="752"/>
      <c r="G129" s="752"/>
      <c r="H129" s="31"/>
    </row>
    <row r="130" spans="1:8" ht="18" x14ac:dyDescent="0.45">
      <c r="A130" s="754"/>
      <c r="B130" s="755"/>
      <c r="C130" s="755"/>
      <c r="D130" s="434"/>
      <c r="E130" s="258"/>
      <c r="F130" s="258"/>
      <c r="G130" s="258"/>
      <c r="H130" s="12"/>
    </row>
    <row r="131" spans="1:8" ht="15" x14ac:dyDescent="0.25">
      <c r="A131" s="745" t="s">
        <v>68</v>
      </c>
      <c r="B131" s="746"/>
      <c r="C131" s="746"/>
      <c r="D131" s="746"/>
      <c r="E131" s="746"/>
      <c r="F131" s="746"/>
      <c r="G131" s="746"/>
      <c r="H131" s="12"/>
    </row>
    <row r="132" spans="1:8" ht="18" x14ac:dyDescent="0.45">
      <c r="A132" s="307">
        <v>5</v>
      </c>
      <c r="B132" s="268"/>
      <c r="C132" s="435"/>
      <c r="D132" s="434"/>
      <c r="E132" s="258"/>
      <c r="F132" s="258"/>
      <c r="G132" s="258"/>
      <c r="H132" s="12"/>
    </row>
    <row r="133" spans="1:8" ht="18.75" thickBot="1" x14ac:dyDescent="0.3">
      <c r="A133" s="254" t="s">
        <v>161</v>
      </c>
      <c r="B133" s="255"/>
      <c r="C133" s="431"/>
      <c r="D133" s="747" t="str">
        <f>D100</f>
        <v>BHU Zeenat Medical Center</v>
      </c>
      <c r="E133" s="747"/>
      <c r="F133" s="747"/>
      <c r="G133" s="747"/>
      <c r="H133" s="12"/>
    </row>
    <row r="134" spans="1:8" ht="18" x14ac:dyDescent="0.45">
      <c r="A134" s="256"/>
      <c r="B134" s="257"/>
      <c r="C134" s="432"/>
      <c r="D134" s="434"/>
      <c r="E134" s="258"/>
      <c r="F134" s="258"/>
      <c r="G134" s="258"/>
      <c r="H134" s="12"/>
    </row>
    <row r="135" spans="1:8" ht="23.25" customHeight="1" thickBot="1" x14ac:dyDescent="0.3">
      <c r="A135" s="254" t="s">
        <v>162</v>
      </c>
      <c r="B135" s="255"/>
      <c r="C135" s="748">
        <f>'1. HR Plan'!D12</f>
        <v>0</v>
      </c>
      <c r="D135" s="748"/>
      <c r="E135" s="259">
        <f>'1. HR Plan'!E12</f>
        <v>0</v>
      </c>
      <c r="F135" s="749">
        <f>'1. HR Plan'!F12</f>
        <v>0</v>
      </c>
      <c r="G135" s="749"/>
      <c r="H135" s="12"/>
    </row>
    <row r="136" spans="1:8" ht="18" x14ac:dyDescent="0.45">
      <c r="A136" s="256"/>
      <c r="B136" s="257"/>
      <c r="C136" s="432"/>
      <c r="D136" s="434"/>
      <c r="E136" s="258"/>
      <c r="F136" s="258"/>
      <c r="G136" s="258"/>
      <c r="H136" s="12"/>
    </row>
    <row r="137" spans="1:8" ht="15.75" customHeight="1" thickBot="1" x14ac:dyDescent="0.3">
      <c r="A137" s="254" t="s">
        <v>163</v>
      </c>
      <c r="B137" s="255"/>
      <c r="C137" s="748">
        <f>'1. HR Plan'!D18</f>
        <v>0</v>
      </c>
      <c r="D137" s="748"/>
      <c r="E137" s="259">
        <f>'1. HR Plan'!E18</f>
        <v>0</v>
      </c>
      <c r="F137" s="749">
        <f>'1. HR Plan'!F18</f>
        <v>0</v>
      </c>
      <c r="G137" s="749"/>
      <c r="H137" s="12"/>
    </row>
    <row r="138" spans="1:8" ht="18" x14ac:dyDescent="0.45">
      <c r="A138" s="256"/>
      <c r="B138" s="257"/>
      <c r="C138" s="432"/>
      <c r="D138" s="434"/>
      <c r="E138" s="258"/>
      <c r="F138" s="258"/>
      <c r="G138" s="258"/>
      <c r="H138" s="12"/>
    </row>
    <row r="139" spans="1:8" ht="18.75" thickBot="1" x14ac:dyDescent="0.3">
      <c r="A139" s="254" t="s">
        <v>164</v>
      </c>
      <c r="B139" s="255"/>
      <c r="C139" s="748">
        <f>'1. HR Plan'!D28</f>
        <v>0</v>
      </c>
      <c r="D139" s="748"/>
      <c r="E139" s="259">
        <f>'1. HR Plan'!E28</f>
        <v>0</v>
      </c>
      <c r="F139" s="749">
        <f>'1. HR Plan'!F28</f>
        <v>0</v>
      </c>
      <c r="G139" s="749"/>
      <c r="H139" s="12"/>
    </row>
    <row r="140" spans="1:8" ht="18" x14ac:dyDescent="0.45">
      <c r="A140" s="256"/>
      <c r="B140" s="257"/>
      <c r="C140" s="432"/>
      <c r="D140" s="434"/>
      <c r="E140" s="258"/>
      <c r="F140" s="258"/>
      <c r="G140" s="258"/>
      <c r="H140" s="12"/>
    </row>
    <row r="141" spans="1:8" ht="18.75" thickBot="1" x14ac:dyDescent="0.3">
      <c r="A141" s="254" t="s">
        <v>165</v>
      </c>
      <c r="B141" s="255"/>
      <c r="C141" s="748">
        <f>'1. HR Plan'!D29</f>
        <v>0</v>
      </c>
      <c r="D141" s="748"/>
      <c r="E141" s="259">
        <f>'1. HR Plan'!E29</f>
        <v>0</v>
      </c>
      <c r="F141" s="749">
        <f>'1. HR Plan'!F29</f>
        <v>0</v>
      </c>
      <c r="G141" s="749"/>
      <c r="H141" s="12"/>
    </row>
    <row r="142" spans="1:8" ht="18" x14ac:dyDescent="0.45">
      <c r="A142" s="256"/>
      <c r="B142" s="257"/>
      <c r="C142" s="432"/>
      <c r="D142" s="434"/>
      <c r="E142" s="258"/>
      <c r="F142" s="258"/>
      <c r="G142" s="258"/>
      <c r="H142" s="12"/>
    </row>
    <row r="143" spans="1:8" ht="18.75" thickBot="1" x14ac:dyDescent="0.5">
      <c r="A143" s="254" t="s">
        <v>166</v>
      </c>
      <c r="B143" s="255"/>
      <c r="C143" s="431"/>
      <c r="D143" s="434"/>
      <c r="E143" s="753" t="str">
        <f>E110</f>
        <v>Muhammad Ashraf</v>
      </c>
      <c r="F143" s="753"/>
      <c r="G143" s="753"/>
      <c r="H143" s="12"/>
    </row>
    <row r="144" spans="1:8" ht="18" x14ac:dyDescent="0.45">
      <c r="A144" s="256"/>
      <c r="B144" s="257"/>
      <c r="C144" s="432"/>
      <c r="D144" s="434"/>
      <c r="E144" s="258"/>
      <c r="F144" s="258"/>
      <c r="G144" s="258"/>
      <c r="H144" s="12"/>
    </row>
    <row r="145" spans="1:8" ht="18.75" thickBot="1" x14ac:dyDescent="0.5">
      <c r="A145" s="254" t="s">
        <v>169</v>
      </c>
      <c r="B145" s="260" t="str">
        <f>B112</f>
        <v>M.T</v>
      </c>
      <c r="C145" s="431" t="s">
        <v>168</v>
      </c>
      <c r="D145" s="434"/>
      <c r="E145" s="753" t="str">
        <f>E112</f>
        <v>0301-7932736</v>
      </c>
      <c r="F145" s="753"/>
      <c r="G145" s="753"/>
      <c r="H145" s="12"/>
    </row>
    <row r="146" spans="1:8" ht="18" x14ac:dyDescent="0.45">
      <c r="A146" s="256"/>
      <c r="B146" s="257"/>
      <c r="C146" s="432"/>
      <c r="D146" s="434"/>
      <c r="E146" s="258"/>
      <c r="F146" s="258"/>
      <c r="G146" s="258"/>
      <c r="H146" s="12"/>
    </row>
    <row r="147" spans="1:8" ht="18.75" thickBot="1" x14ac:dyDescent="0.5">
      <c r="A147" s="254" t="s">
        <v>167</v>
      </c>
      <c r="B147" s="255"/>
      <c r="C147" s="431"/>
      <c r="D147" s="434"/>
      <c r="E147" s="753" t="str">
        <f>'Team MP'!E114:F114</f>
        <v>Dr. Sarwat Nawaz</v>
      </c>
      <c r="F147" s="753"/>
      <c r="G147" s="261" t="str">
        <f>G114</f>
        <v>0334-6288850</v>
      </c>
      <c r="H147" s="12"/>
    </row>
    <row r="148" spans="1:8" ht="18" x14ac:dyDescent="0.45">
      <c r="A148" s="256"/>
      <c r="B148" s="257"/>
      <c r="C148" s="432"/>
      <c r="D148" s="434"/>
      <c r="E148" s="258"/>
      <c r="F148" s="258"/>
      <c r="G148" s="258"/>
      <c r="H148" s="12"/>
    </row>
    <row r="149" spans="1:8" ht="15.75" customHeight="1" thickBot="1" x14ac:dyDescent="0.3">
      <c r="A149" s="254" t="s">
        <v>170</v>
      </c>
      <c r="B149" s="255"/>
      <c r="C149" s="750" t="str">
        <f>C116</f>
        <v>46 Bhaini</v>
      </c>
      <c r="D149" s="750"/>
      <c r="E149" s="750"/>
      <c r="F149" s="750"/>
      <c r="G149" s="749"/>
      <c r="H149" s="12"/>
    </row>
    <row r="150" spans="1:8" ht="18" x14ac:dyDescent="0.45">
      <c r="A150" s="256"/>
      <c r="B150" s="257"/>
      <c r="C150" s="432"/>
      <c r="D150" s="434"/>
      <c r="E150" s="258"/>
      <c r="F150" s="258"/>
      <c r="G150" s="258"/>
      <c r="H150" s="12"/>
    </row>
    <row r="151" spans="1:8" ht="15.75" customHeight="1" thickBot="1" x14ac:dyDescent="0.3">
      <c r="A151" s="254" t="s">
        <v>171</v>
      </c>
      <c r="B151" s="255"/>
      <c r="C151" s="750" t="str">
        <f>C118</f>
        <v>Multan Rural</v>
      </c>
      <c r="D151" s="750"/>
      <c r="E151" s="750"/>
      <c r="F151" s="750"/>
      <c r="G151" s="749"/>
      <c r="H151" s="12"/>
    </row>
    <row r="152" spans="1:8" ht="18" x14ac:dyDescent="0.45">
      <c r="A152" s="256"/>
      <c r="B152" s="257"/>
      <c r="C152" s="432"/>
      <c r="D152" s="434"/>
      <c r="E152" s="258"/>
      <c r="F152" s="258"/>
      <c r="G152" s="258"/>
      <c r="H152" s="12"/>
    </row>
    <row r="153" spans="1:8" ht="21" customHeight="1" thickBot="1" x14ac:dyDescent="0.3">
      <c r="A153" s="254" t="s">
        <v>172</v>
      </c>
      <c r="B153" s="749" t="str">
        <f>B120</f>
        <v>Multan</v>
      </c>
      <c r="C153" s="749"/>
      <c r="D153" s="749"/>
      <c r="E153" s="749"/>
      <c r="F153" s="749"/>
      <c r="G153" s="749"/>
      <c r="H153" s="12"/>
    </row>
    <row r="154" spans="1:8" ht="21" customHeight="1" x14ac:dyDescent="0.45">
      <c r="A154" s="256"/>
      <c r="B154" s="257"/>
      <c r="C154" s="432"/>
      <c r="D154" s="434"/>
      <c r="E154" s="258"/>
      <c r="F154" s="258"/>
      <c r="G154" s="258"/>
      <c r="H154" s="12"/>
    </row>
    <row r="155" spans="1:8" ht="15.75" customHeight="1" thickBot="1" x14ac:dyDescent="0.3">
      <c r="A155" s="254" t="s">
        <v>69</v>
      </c>
      <c r="B155" s="749" t="str">
        <f>B122</f>
        <v>Punjab</v>
      </c>
      <c r="C155" s="749"/>
      <c r="D155" s="749"/>
      <c r="E155" s="749"/>
      <c r="F155" s="749"/>
      <c r="G155" s="749"/>
      <c r="H155" s="12"/>
    </row>
    <row r="156" spans="1:8" ht="21" customHeight="1" x14ac:dyDescent="0.45">
      <c r="A156" s="256"/>
      <c r="B156" s="257"/>
      <c r="C156" s="432"/>
      <c r="D156" s="434"/>
      <c r="E156" s="258"/>
      <c r="F156" s="258"/>
      <c r="G156" s="258"/>
      <c r="H156" s="12"/>
    </row>
    <row r="157" spans="1:8" ht="16.5" customHeight="1" thickBot="1" x14ac:dyDescent="0.3">
      <c r="A157" s="254" t="s">
        <v>159</v>
      </c>
      <c r="B157" s="259"/>
      <c r="C157" s="748" t="s">
        <v>174</v>
      </c>
      <c r="D157" s="748"/>
      <c r="E157" s="262" t="s">
        <v>160</v>
      </c>
      <c r="F157" s="263" t="s">
        <v>175</v>
      </c>
      <c r="G157" s="263"/>
      <c r="H157" s="12"/>
    </row>
    <row r="158" spans="1:8" ht="18.75" thickBot="1" x14ac:dyDescent="0.5">
      <c r="A158" s="264"/>
      <c r="B158" s="265"/>
      <c r="C158" s="433"/>
      <c r="D158" s="433"/>
      <c r="E158" s="263"/>
      <c r="F158" s="263"/>
      <c r="G158" s="263"/>
      <c r="H158" s="3"/>
    </row>
    <row r="159" spans="1:8" ht="18" x14ac:dyDescent="0.45">
      <c r="A159" s="266" t="s">
        <v>158</v>
      </c>
      <c r="B159" s="266"/>
      <c r="C159" s="434"/>
      <c r="D159" s="434"/>
      <c r="E159" s="258"/>
      <c r="F159" s="258"/>
      <c r="G159" s="258"/>
    </row>
    <row r="160" spans="1:8" ht="18" x14ac:dyDescent="0.45">
      <c r="A160" s="258"/>
      <c r="B160" s="258"/>
      <c r="C160" s="434"/>
      <c r="D160" s="434"/>
      <c r="E160" s="258"/>
      <c r="F160" s="258"/>
      <c r="G160" s="258"/>
    </row>
    <row r="161" spans="1:8" ht="18" x14ac:dyDescent="0.45">
      <c r="A161" s="258"/>
      <c r="B161" s="258"/>
      <c r="C161" s="434"/>
      <c r="D161" s="434"/>
      <c r="E161" s="258"/>
      <c r="F161" s="258"/>
      <c r="G161" s="258"/>
    </row>
    <row r="162" spans="1:8" ht="3.75" customHeight="1" thickBot="1" x14ac:dyDescent="0.5">
      <c r="A162" s="258"/>
      <c r="B162" s="258"/>
      <c r="C162" s="434"/>
      <c r="D162" s="434"/>
      <c r="E162" s="258"/>
      <c r="F162" s="258"/>
      <c r="G162" s="258"/>
    </row>
    <row r="163" spans="1:8" ht="18.75" customHeight="1" x14ac:dyDescent="0.25">
      <c r="A163" s="751" t="s">
        <v>157</v>
      </c>
      <c r="B163" s="752"/>
      <c r="C163" s="752"/>
      <c r="D163" s="752"/>
      <c r="E163" s="752"/>
      <c r="F163" s="752"/>
      <c r="G163" s="752"/>
      <c r="H163" s="31"/>
    </row>
    <row r="164" spans="1:8" ht="18" x14ac:dyDescent="0.45">
      <c r="A164" s="754"/>
      <c r="B164" s="755"/>
      <c r="C164" s="755"/>
      <c r="D164" s="434"/>
      <c r="E164" s="258"/>
      <c r="F164" s="258"/>
      <c r="G164" s="258"/>
      <c r="H164" s="12"/>
    </row>
    <row r="165" spans="1:8" ht="15" x14ac:dyDescent="0.25">
      <c r="A165" s="745" t="s">
        <v>68</v>
      </c>
      <c r="B165" s="746"/>
      <c r="C165" s="746"/>
      <c r="D165" s="746"/>
      <c r="E165" s="746"/>
      <c r="F165" s="746"/>
      <c r="G165" s="746"/>
      <c r="H165" s="12"/>
    </row>
    <row r="166" spans="1:8" ht="18" x14ac:dyDescent="0.45">
      <c r="A166" s="267">
        <v>6</v>
      </c>
      <c r="B166" s="268"/>
      <c r="C166" s="435"/>
      <c r="D166" s="434"/>
      <c r="E166" s="258"/>
      <c r="F166" s="258"/>
      <c r="G166" s="258"/>
      <c r="H166" s="12"/>
    </row>
    <row r="167" spans="1:8" ht="18.75" thickBot="1" x14ac:dyDescent="0.3">
      <c r="A167" s="254" t="s">
        <v>161</v>
      </c>
      <c r="B167" s="255"/>
      <c r="C167" s="431"/>
      <c r="D167" s="747" t="str">
        <f>D133</f>
        <v>BHU Zeenat Medical Center</v>
      </c>
      <c r="E167" s="747"/>
      <c r="F167" s="747"/>
      <c r="G167" s="747"/>
      <c r="H167" s="12"/>
    </row>
    <row r="168" spans="1:8" ht="18" x14ac:dyDescent="0.45">
      <c r="A168" s="256"/>
      <c r="B168" s="257"/>
      <c r="C168" s="432"/>
      <c r="D168" s="434"/>
      <c r="E168" s="258"/>
      <c r="F168" s="258"/>
      <c r="G168" s="258"/>
      <c r="H168" s="12"/>
    </row>
    <row r="169" spans="1:8" ht="23.25" customHeight="1" thickBot="1" x14ac:dyDescent="0.3">
      <c r="A169" s="254" t="s">
        <v>162</v>
      </c>
      <c r="B169" s="255"/>
      <c r="C169" s="748" t="str">
        <f>'1. HR Plan'!D13</f>
        <v xml:space="preserve"> </v>
      </c>
      <c r="D169" s="748"/>
      <c r="E169" s="259" t="str">
        <f>'1. HR Plan'!E13</f>
        <v xml:space="preserve"> </v>
      </c>
      <c r="F169" s="749" t="str">
        <f>'1. HR Plan'!F13</f>
        <v xml:space="preserve"> </v>
      </c>
      <c r="G169" s="749"/>
      <c r="H169" s="12"/>
    </row>
    <row r="170" spans="1:8" ht="18" x14ac:dyDescent="0.45">
      <c r="A170" s="256"/>
      <c r="B170" s="257"/>
      <c r="C170" s="432"/>
      <c r="D170" s="434"/>
      <c r="E170" s="258"/>
      <c r="F170" s="258"/>
      <c r="G170" s="258"/>
      <c r="H170" s="12"/>
    </row>
    <row r="171" spans="1:8" ht="15.75" customHeight="1" thickBot="1" x14ac:dyDescent="0.3">
      <c r="A171" s="254" t="s">
        <v>163</v>
      </c>
      <c r="B171" s="255"/>
      <c r="C171" s="748">
        <f>'1. HR Plan'!D19</f>
        <v>0</v>
      </c>
      <c r="D171" s="748"/>
      <c r="E171" s="259">
        <f>'1. HR Plan'!E19</f>
        <v>0</v>
      </c>
      <c r="F171" s="749">
        <f>'1. HR Plan'!F19</f>
        <v>0</v>
      </c>
      <c r="G171" s="749"/>
      <c r="H171" s="12"/>
    </row>
    <row r="172" spans="1:8" ht="18" x14ac:dyDescent="0.45">
      <c r="A172" s="256"/>
      <c r="B172" s="257"/>
      <c r="C172" s="432"/>
      <c r="D172" s="434"/>
      <c r="E172" s="258"/>
      <c r="F172" s="258"/>
      <c r="G172" s="258"/>
      <c r="H172" s="12"/>
    </row>
    <row r="173" spans="1:8" ht="18.75" thickBot="1" x14ac:dyDescent="0.3">
      <c r="A173" s="254" t="s">
        <v>164</v>
      </c>
      <c r="B173" s="255"/>
      <c r="C173" s="748">
        <f>'1. HR Plan'!D30</f>
        <v>0</v>
      </c>
      <c r="D173" s="748"/>
      <c r="E173" s="259">
        <f>'1. HR Plan'!E30</f>
        <v>0</v>
      </c>
      <c r="F173" s="749">
        <f>'1. HR Plan'!F30</f>
        <v>0</v>
      </c>
      <c r="G173" s="749"/>
      <c r="H173" s="12"/>
    </row>
    <row r="174" spans="1:8" ht="18" x14ac:dyDescent="0.45">
      <c r="A174" s="256"/>
      <c r="B174" s="257"/>
      <c r="C174" s="432"/>
      <c r="D174" s="434"/>
      <c r="E174" s="258"/>
      <c r="F174" s="258"/>
      <c r="G174" s="258"/>
      <c r="H174" s="12"/>
    </row>
    <row r="175" spans="1:8" ht="18.75" thickBot="1" x14ac:dyDescent="0.3">
      <c r="A175" s="254" t="s">
        <v>165</v>
      </c>
      <c r="B175" s="255"/>
      <c r="C175" s="748">
        <f>'1. HR Plan'!D31</f>
        <v>0</v>
      </c>
      <c r="D175" s="748"/>
      <c r="E175" s="259">
        <f>'1. HR Plan'!E31</f>
        <v>0</v>
      </c>
      <c r="F175" s="749">
        <f>'1. HR Plan'!F31</f>
        <v>0</v>
      </c>
      <c r="G175" s="749"/>
      <c r="H175" s="12"/>
    </row>
    <row r="176" spans="1:8" ht="18" x14ac:dyDescent="0.45">
      <c r="A176" s="256"/>
      <c r="B176" s="257"/>
      <c r="C176" s="432"/>
      <c r="D176" s="434"/>
      <c r="E176" s="258"/>
      <c r="F176" s="258"/>
      <c r="G176" s="258"/>
      <c r="H176" s="12"/>
    </row>
    <row r="177" spans="1:8" ht="18.75" thickBot="1" x14ac:dyDescent="0.5">
      <c r="A177" s="254" t="s">
        <v>166</v>
      </c>
      <c r="B177" s="255"/>
      <c r="C177" s="431"/>
      <c r="D177" s="434"/>
      <c r="E177" s="753" t="str">
        <f>E143</f>
        <v>Muhammad Ashraf</v>
      </c>
      <c r="F177" s="753"/>
      <c r="G177" s="753"/>
      <c r="H177" s="12"/>
    </row>
    <row r="178" spans="1:8" ht="18" x14ac:dyDescent="0.45">
      <c r="A178" s="256"/>
      <c r="B178" s="257"/>
      <c r="C178" s="432"/>
      <c r="D178" s="434"/>
      <c r="E178" s="258"/>
      <c r="F178" s="258"/>
      <c r="G178" s="258"/>
      <c r="H178" s="12"/>
    </row>
    <row r="179" spans="1:8" ht="18.75" thickBot="1" x14ac:dyDescent="0.5">
      <c r="A179" s="254" t="s">
        <v>169</v>
      </c>
      <c r="B179" s="260" t="str">
        <f>B145</f>
        <v>M.T</v>
      </c>
      <c r="C179" s="431" t="s">
        <v>168</v>
      </c>
      <c r="D179" s="434"/>
      <c r="E179" s="753" t="str">
        <f>E145</f>
        <v>0301-7932736</v>
      </c>
      <c r="F179" s="753"/>
      <c r="G179" s="753"/>
      <c r="H179" s="12"/>
    </row>
    <row r="180" spans="1:8" ht="18" x14ac:dyDescent="0.45">
      <c r="A180" s="256"/>
      <c r="B180" s="257"/>
      <c r="C180" s="432"/>
      <c r="D180" s="434"/>
      <c r="E180" s="258"/>
      <c r="F180" s="258"/>
      <c r="G180" s="258"/>
      <c r="H180" s="12"/>
    </row>
    <row r="181" spans="1:8" ht="18.75" thickBot="1" x14ac:dyDescent="0.5">
      <c r="A181" s="254" t="s">
        <v>167</v>
      </c>
      <c r="B181" s="255"/>
      <c r="C181" s="431"/>
      <c r="D181" s="434"/>
      <c r="E181" s="753" t="str">
        <f>'Team MP'!E147:F147</f>
        <v>Dr. Sarwat Nawaz</v>
      </c>
      <c r="F181" s="753"/>
      <c r="G181" s="261" t="str">
        <f>G147</f>
        <v>0334-6288850</v>
      </c>
      <c r="H181" s="12"/>
    </row>
    <row r="182" spans="1:8" ht="18" x14ac:dyDescent="0.45">
      <c r="A182" s="256"/>
      <c r="B182" s="257"/>
      <c r="C182" s="432"/>
      <c r="D182" s="434"/>
      <c r="E182" s="258"/>
      <c r="F182" s="258"/>
      <c r="G182" s="258"/>
      <c r="H182" s="12"/>
    </row>
    <row r="183" spans="1:8" ht="15.75" customHeight="1" thickBot="1" x14ac:dyDescent="0.3">
      <c r="A183" s="254" t="s">
        <v>170</v>
      </c>
      <c r="B183" s="255"/>
      <c r="C183" s="750" t="str">
        <f>C149</f>
        <v>46 Bhaini</v>
      </c>
      <c r="D183" s="750"/>
      <c r="E183" s="750"/>
      <c r="F183" s="750"/>
      <c r="G183" s="749"/>
      <c r="H183" s="12"/>
    </row>
    <row r="184" spans="1:8" ht="18" x14ac:dyDescent="0.45">
      <c r="A184" s="256"/>
      <c r="B184" s="257"/>
      <c r="C184" s="432"/>
      <c r="D184" s="434"/>
      <c r="E184" s="258"/>
      <c r="F184" s="258"/>
      <c r="G184" s="258"/>
      <c r="H184" s="12"/>
    </row>
    <row r="185" spans="1:8" ht="15.75" customHeight="1" thickBot="1" x14ac:dyDescent="0.3">
      <c r="A185" s="254" t="s">
        <v>171</v>
      </c>
      <c r="B185" s="255"/>
      <c r="C185" s="750" t="str">
        <f>C151</f>
        <v>Multan Rural</v>
      </c>
      <c r="D185" s="750"/>
      <c r="E185" s="750"/>
      <c r="F185" s="750"/>
      <c r="G185" s="749"/>
      <c r="H185" s="12"/>
    </row>
    <row r="186" spans="1:8" ht="18" x14ac:dyDescent="0.45">
      <c r="A186" s="256"/>
      <c r="B186" s="257"/>
      <c r="C186" s="432"/>
      <c r="D186" s="434"/>
      <c r="E186" s="258"/>
      <c r="F186" s="258"/>
      <c r="G186" s="258"/>
      <c r="H186" s="12"/>
    </row>
    <row r="187" spans="1:8" ht="21" customHeight="1" thickBot="1" x14ac:dyDescent="0.3">
      <c r="A187" s="254" t="s">
        <v>172</v>
      </c>
      <c r="B187" s="749" t="str">
        <f>B153</f>
        <v>Multan</v>
      </c>
      <c r="C187" s="749"/>
      <c r="D187" s="749"/>
      <c r="E187" s="749"/>
      <c r="F187" s="749"/>
      <c r="G187" s="749"/>
      <c r="H187" s="12"/>
    </row>
    <row r="188" spans="1:8" ht="21" customHeight="1" x14ac:dyDescent="0.45">
      <c r="A188" s="256"/>
      <c r="B188" s="257"/>
      <c r="C188" s="432"/>
      <c r="D188" s="434"/>
      <c r="E188" s="258"/>
      <c r="F188" s="258"/>
      <c r="G188" s="258"/>
      <c r="H188" s="12"/>
    </row>
    <row r="189" spans="1:8" ht="15.75" customHeight="1" thickBot="1" x14ac:dyDescent="0.3">
      <c r="A189" s="254" t="s">
        <v>69</v>
      </c>
      <c r="B189" s="749" t="str">
        <f>B155</f>
        <v>Punjab</v>
      </c>
      <c r="C189" s="749"/>
      <c r="D189" s="749"/>
      <c r="E189" s="749"/>
      <c r="F189" s="749"/>
      <c r="G189" s="749"/>
      <c r="H189" s="12"/>
    </row>
    <row r="190" spans="1:8" ht="21" customHeight="1" x14ac:dyDescent="0.45">
      <c r="A190" s="256"/>
      <c r="B190" s="257"/>
      <c r="C190" s="432"/>
      <c r="D190" s="434"/>
      <c r="E190" s="258"/>
      <c r="F190" s="258"/>
      <c r="G190" s="258"/>
      <c r="H190" s="12"/>
    </row>
    <row r="191" spans="1:8" ht="16.5" customHeight="1" thickBot="1" x14ac:dyDescent="0.3">
      <c r="A191" s="254" t="s">
        <v>159</v>
      </c>
      <c r="B191" s="259"/>
      <c r="C191" s="748" t="s">
        <v>174</v>
      </c>
      <c r="D191" s="748"/>
      <c r="E191" s="262" t="s">
        <v>160</v>
      </c>
      <c r="F191" s="263" t="s">
        <v>175</v>
      </c>
      <c r="G191" s="263"/>
      <c r="H191" s="12"/>
    </row>
    <row r="192" spans="1:8" ht="18.75" thickBot="1" x14ac:dyDescent="0.5">
      <c r="A192" s="264"/>
      <c r="B192" s="265"/>
      <c r="C192" s="433"/>
      <c r="D192" s="433"/>
      <c r="E192" s="263"/>
      <c r="F192" s="263"/>
      <c r="G192" s="263"/>
      <c r="H192" s="3"/>
    </row>
    <row r="193" spans="1:7" ht="18" x14ac:dyDescent="0.45">
      <c r="A193" s="266" t="s">
        <v>158</v>
      </c>
      <c r="B193" s="266"/>
      <c r="C193" s="434"/>
      <c r="D193" s="434"/>
      <c r="E193" s="258"/>
      <c r="F193" s="258"/>
      <c r="G193" s="258"/>
    </row>
    <row r="194" spans="1:7" ht="18" x14ac:dyDescent="0.45">
      <c r="A194" s="258"/>
      <c r="B194" s="258"/>
      <c r="C194" s="434"/>
      <c r="D194" s="434"/>
      <c r="E194" s="258"/>
      <c r="F194" s="258"/>
      <c r="G194" s="258"/>
    </row>
  </sheetData>
  <mergeCells count="120">
    <mergeCell ref="C29:D29"/>
    <mergeCell ref="A1:G1"/>
    <mergeCell ref="A3:G3"/>
    <mergeCell ref="A33:G33"/>
    <mergeCell ref="A35:G35"/>
    <mergeCell ref="E17:G17"/>
    <mergeCell ref="E19:F19"/>
    <mergeCell ref="C21:G21"/>
    <mergeCell ref="C23:G23"/>
    <mergeCell ref="B25:G25"/>
    <mergeCell ref="B27:G27"/>
    <mergeCell ref="F9:G9"/>
    <mergeCell ref="C11:D11"/>
    <mergeCell ref="F11:G11"/>
    <mergeCell ref="C13:D13"/>
    <mergeCell ref="F13:G13"/>
    <mergeCell ref="E15:G15"/>
    <mergeCell ref="D5:G5"/>
    <mergeCell ref="C7:D7"/>
    <mergeCell ref="F7:G7"/>
    <mergeCell ref="C9:D9"/>
    <mergeCell ref="A2:G2"/>
    <mergeCell ref="A34:G34"/>
    <mergeCell ref="C45:D45"/>
    <mergeCell ref="F45:G45"/>
    <mergeCell ref="E47:G47"/>
    <mergeCell ref="E49:G49"/>
    <mergeCell ref="E51:F51"/>
    <mergeCell ref="C53:G53"/>
    <mergeCell ref="D37:G37"/>
    <mergeCell ref="C39:D39"/>
    <mergeCell ref="F39:G39"/>
    <mergeCell ref="C41:D41"/>
    <mergeCell ref="F41:G41"/>
    <mergeCell ref="C43:D43"/>
    <mergeCell ref="F43:G43"/>
    <mergeCell ref="A67:G67"/>
    <mergeCell ref="D69:G69"/>
    <mergeCell ref="C71:D71"/>
    <mergeCell ref="F71:G71"/>
    <mergeCell ref="C73:D73"/>
    <mergeCell ref="F73:G73"/>
    <mergeCell ref="C55:G55"/>
    <mergeCell ref="B57:G57"/>
    <mergeCell ref="B59:G59"/>
    <mergeCell ref="C61:D61"/>
    <mergeCell ref="A65:G65"/>
    <mergeCell ref="A66:C66"/>
    <mergeCell ref="E83:F83"/>
    <mergeCell ref="C85:G85"/>
    <mergeCell ref="C87:G87"/>
    <mergeCell ref="B89:G89"/>
    <mergeCell ref="B91:G91"/>
    <mergeCell ref="C93:D93"/>
    <mergeCell ref="C75:D75"/>
    <mergeCell ref="F75:G75"/>
    <mergeCell ref="C77:D77"/>
    <mergeCell ref="F77:G77"/>
    <mergeCell ref="E79:G79"/>
    <mergeCell ref="E81:G81"/>
    <mergeCell ref="C104:D104"/>
    <mergeCell ref="F104:G104"/>
    <mergeCell ref="C106:D106"/>
    <mergeCell ref="F106:G106"/>
    <mergeCell ref="C108:D108"/>
    <mergeCell ref="F108:G108"/>
    <mergeCell ref="A96:G96"/>
    <mergeCell ref="A97:C97"/>
    <mergeCell ref="A98:G98"/>
    <mergeCell ref="D100:G100"/>
    <mergeCell ref="C102:D102"/>
    <mergeCell ref="F102:G102"/>
    <mergeCell ref="B122:G122"/>
    <mergeCell ref="C124:D124"/>
    <mergeCell ref="A129:G129"/>
    <mergeCell ref="A130:C130"/>
    <mergeCell ref="A131:G131"/>
    <mergeCell ref="D133:G133"/>
    <mergeCell ref="E110:G110"/>
    <mergeCell ref="E112:G112"/>
    <mergeCell ref="E114:F114"/>
    <mergeCell ref="C116:G116"/>
    <mergeCell ref="C118:G118"/>
    <mergeCell ref="B120:G120"/>
    <mergeCell ref="C141:D141"/>
    <mergeCell ref="F141:G141"/>
    <mergeCell ref="E143:G143"/>
    <mergeCell ref="E145:G145"/>
    <mergeCell ref="E147:F147"/>
    <mergeCell ref="C149:G149"/>
    <mergeCell ref="C135:D135"/>
    <mergeCell ref="F135:G135"/>
    <mergeCell ref="C137:D137"/>
    <mergeCell ref="F137:G137"/>
    <mergeCell ref="C139:D139"/>
    <mergeCell ref="F139:G139"/>
    <mergeCell ref="E181:F181"/>
    <mergeCell ref="C183:G183"/>
    <mergeCell ref="C185:G185"/>
    <mergeCell ref="B187:G187"/>
    <mergeCell ref="B189:G189"/>
    <mergeCell ref="C191:D191"/>
    <mergeCell ref="C173:D173"/>
    <mergeCell ref="F173:G173"/>
    <mergeCell ref="C175:D175"/>
    <mergeCell ref="F175:G175"/>
    <mergeCell ref="E177:G177"/>
    <mergeCell ref="E179:G179"/>
    <mergeCell ref="A165:G165"/>
    <mergeCell ref="D167:G167"/>
    <mergeCell ref="C169:D169"/>
    <mergeCell ref="F169:G169"/>
    <mergeCell ref="C171:D171"/>
    <mergeCell ref="F171:G171"/>
    <mergeCell ref="C151:G151"/>
    <mergeCell ref="B153:G153"/>
    <mergeCell ref="B155:G155"/>
    <mergeCell ref="C157:D157"/>
    <mergeCell ref="A163:G163"/>
    <mergeCell ref="A164:C164"/>
  </mergeCells>
  <printOptions horizontalCentered="1" verticalCentered="1"/>
  <pageMargins left="0" right="0" top="0" bottom="0" header="0" footer="0"/>
  <pageSetup scale="140" orientation="portrait"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44"/>
  <sheetViews>
    <sheetView view="pageBreakPreview" topLeftCell="D1" zoomScale="90" zoomScaleSheetLayoutView="90" workbookViewId="0">
      <selection activeCell="N9" sqref="N9"/>
    </sheetView>
  </sheetViews>
  <sheetFormatPr defaultColWidth="9.140625" defaultRowHeight="15" x14ac:dyDescent="0.2"/>
  <cols>
    <col min="1" max="2" width="9.140625" style="48"/>
    <col min="3" max="3" width="35" style="272" customWidth="1"/>
    <col min="4" max="4" width="17.85546875" style="48" customWidth="1"/>
    <col min="5" max="5" width="14" style="48" customWidth="1"/>
    <col min="6" max="7" width="14.85546875" style="48" customWidth="1"/>
    <col min="8" max="8" width="36.85546875" style="48" customWidth="1"/>
    <col min="9" max="9" width="31.85546875" style="48" customWidth="1"/>
    <col min="10" max="10" width="22.42578125" style="48" customWidth="1"/>
    <col min="11" max="11" width="6.140625" style="48" customWidth="1"/>
    <col min="12" max="12" width="7" style="48" customWidth="1"/>
    <col min="13" max="262" width="9.140625" style="48"/>
    <col min="263" max="263" width="32.5703125" style="48" customWidth="1"/>
    <col min="264" max="264" width="17.85546875" style="48" customWidth="1"/>
    <col min="265" max="265" width="14" style="48" customWidth="1"/>
    <col min="266" max="266" width="14.85546875" style="48" customWidth="1"/>
    <col min="267" max="267" width="72.42578125" style="48" customWidth="1"/>
    <col min="268" max="268" width="14" style="48" customWidth="1"/>
    <col min="269" max="518" width="9.140625" style="48"/>
    <col min="519" max="519" width="32.5703125" style="48" customWidth="1"/>
    <col min="520" max="520" width="17.85546875" style="48" customWidth="1"/>
    <col min="521" max="521" width="14" style="48" customWidth="1"/>
    <col min="522" max="522" width="14.85546875" style="48" customWidth="1"/>
    <col min="523" max="523" width="72.42578125" style="48" customWidth="1"/>
    <col min="524" max="524" width="14" style="48" customWidth="1"/>
    <col min="525" max="774" width="9.140625" style="48"/>
    <col min="775" max="775" width="32.5703125" style="48" customWidth="1"/>
    <col min="776" max="776" width="17.85546875" style="48" customWidth="1"/>
    <col min="777" max="777" width="14" style="48" customWidth="1"/>
    <col min="778" max="778" width="14.85546875" style="48" customWidth="1"/>
    <col min="779" max="779" width="72.42578125" style="48" customWidth="1"/>
    <col min="780" max="780" width="14" style="48" customWidth="1"/>
    <col min="781" max="1030" width="9.140625" style="48"/>
    <col min="1031" max="1031" width="32.5703125" style="48" customWidth="1"/>
    <col min="1032" max="1032" width="17.85546875" style="48" customWidth="1"/>
    <col min="1033" max="1033" width="14" style="48" customWidth="1"/>
    <col min="1034" max="1034" width="14.85546875" style="48" customWidth="1"/>
    <col min="1035" max="1035" width="72.42578125" style="48" customWidth="1"/>
    <col min="1036" max="1036" width="14" style="48" customWidth="1"/>
    <col min="1037" max="1286" width="9.140625" style="48"/>
    <col min="1287" max="1287" width="32.5703125" style="48" customWidth="1"/>
    <col min="1288" max="1288" width="17.85546875" style="48" customWidth="1"/>
    <col min="1289" max="1289" width="14" style="48" customWidth="1"/>
    <col min="1290" max="1290" width="14.85546875" style="48" customWidth="1"/>
    <col min="1291" max="1291" width="72.42578125" style="48" customWidth="1"/>
    <col min="1292" max="1292" width="14" style="48" customWidth="1"/>
    <col min="1293" max="1542" width="9.140625" style="48"/>
    <col min="1543" max="1543" width="32.5703125" style="48" customWidth="1"/>
    <col min="1544" max="1544" width="17.85546875" style="48" customWidth="1"/>
    <col min="1545" max="1545" width="14" style="48" customWidth="1"/>
    <col min="1546" max="1546" width="14.85546875" style="48" customWidth="1"/>
    <col min="1547" max="1547" width="72.42578125" style="48" customWidth="1"/>
    <col min="1548" max="1548" width="14" style="48" customWidth="1"/>
    <col min="1549" max="1798" width="9.140625" style="48"/>
    <col min="1799" max="1799" width="32.5703125" style="48" customWidth="1"/>
    <col min="1800" max="1800" width="17.85546875" style="48" customWidth="1"/>
    <col min="1801" max="1801" width="14" style="48" customWidth="1"/>
    <col min="1802" max="1802" width="14.85546875" style="48" customWidth="1"/>
    <col min="1803" max="1803" width="72.42578125" style="48" customWidth="1"/>
    <col min="1804" max="1804" width="14" style="48" customWidth="1"/>
    <col min="1805" max="2054" width="9.140625" style="48"/>
    <col min="2055" max="2055" width="32.5703125" style="48" customWidth="1"/>
    <col min="2056" max="2056" width="17.85546875" style="48" customWidth="1"/>
    <col min="2057" max="2057" width="14" style="48" customWidth="1"/>
    <col min="2058" max="2058" width="14.85546875" style="48" customWidth="1"/>
    <col min="2059" max="2059" width="72.42578125" style="48" customWidth="1"/>
    <col min="2060" max="2060" width="14" style="48" customWidth="1"/>
    <col min="2061" max="2310" width="9.140625" style="48"/>
    <col min="2311" max="2311" width="32.5703125" style="48" customWidth="1"/>
    <col min="2312" max="2312" width="17.85546875" style="48" customWidth="1"/>
    <col min="2313" max="2313" width="14" style="48" customWidth="1"/>
    <col min="2314" max="2314" width="14.85546875" style="48" customWidth="1"/>
    <col min="2315" max="2315" width="72.42578125" style="48" customWidth="1"/>
    <col min="2316" max="2316" width="14" style="48" customWidth="1"/>
    <col min="2317" max="2566" width="9.140625" style="48"/>
    <col min="2567" max="2567" width="32.5703125" style="48" customWidth="1"/>
    <col min="2568" max="2568" width="17.85546875" style="48" customWidth="1"/>
    <col min="2569" max="2569" width="14" style="48" customWidth="1"/>
    <col min="2570" max="2570" width="14.85546875" style="48" customWidth="1"/>
    <col min="2571" max="2571" width="72.42578125" style="48" customWidth="1"/>
    <col min="2572" max="2572" width="14" style="48" customWidth="1"/>
    <col min="2573" max="2822" width="9.140625" style="48"/>
    <col min="2823" max="2823" width="32.5703125" style="48" customWidth="1"/>
    <col min="2824" max="2824" width="17.85546875" style="48" customWidth="1"/>
    <col min="2825" max="2825" width="14" style="48" customWidth="1"/>
    <col min="2826" max="2826" width="14.85546875" style="48" customWidth="1"/>
    <col min="2827" max="2827" width="72.42578125" style="48" customWidth="1"/>
    <col min="2828" max="2828" width="14" style="48" customWidth="1"/>
    <col min="2829" max="3078" width="9.140625" style="48"/>
    <col min="3079" max="3079" width="32.5703125" style="48" customWidth="1"/>
    <col min="3080" max="3080" width="17.85546875" style="48" customWidth="1"/>
    <col min="3081" max="3081" width="14" style="48" customWidth="1"/>
    <col min="3082" max="3082" width="14.85546875" style="48" customWidth="1"/>
    <col min="3083" max="3083" width="72.42578125" style="48" customWidth="1"/>
    <col min="3084" max="3084" width="14" style="48" customWidth="1"/>
    <col min="3085" max="3334" width="9.140625" style="48"/>
    <col min="3335" max="3335" width="32.5703125" style="48" customWidth="1"/>
    <col min="3336" max="3336" width="17.85546875" style="48" customWidth="1"/>
    <col min="3337" max="3337" width="14" style="48" customWidth="1"/>
    <col min="3338" max="3338" width="14.85546875" style="48" customWidth="1"/>
    <col min="3339" max="3339" width="72.42578125" style="48" customWidth="1"/>
    <col min="3340" max="3340" width="14" style="48" customWidth="1"/>
    <col min="3341" max="3590" width="9.140625" style="48"/>
    <col min="3591" max="3591" width="32.5703125" style="48" customWidth="1"/>
    <col min="3592" max="3592" width="17.85546875" style="48" customWidth="1"/>
    <col min="3593" max="3593" width="14" style="48" customWidth="1"/>
    <col min="3594" max="3594" width="14.85546875" style="48" customWidth="1"/>
    <col min="3595" max="3595" width="72.42578125" style="48" customWidth="1"/>
    <col min="3596" max="3596" width="14" style="48" customWidth="1"/>
    <col min="3597" max="3846" width="9.140625" style="48"/>
    <col min="3847" max="3847" width="32.5703125" style="48" customWidth="1"/>
    <col min="3848" max="3848" width="17.85546875" style="48" customWidth="1"/>
    <col min="3849" max="3849" width="14" style="48" customWidth="1"/>
    <col min="3850" max="3850" width="14.85546875" style="48" customWidth="1"/>
    <col min="3851" max="3851" width="72.42578125" style="48" customWidth="1"/>
    <col min="3852" max="3852" width="14" style="48" customWidth="1"/>
    <col min="3853" max="4102" width="9.140625" style="48"/>
    <col min="4103" max="4103" width="32.5703125" style="48" customWidth="1"/>
    <col min="4104" max="4104" width="17.85546875" style="48" customWidth="1"/>
    <col min="4105" max="4105" width="14" style="48" customWidth="1"/>
    <col min="4106" max="4106" width="14.85546875" style="48" customWidth="1"/>
    <col min="4107" max="4107" width="72.42578125" style="48" customWidth="1"/>
    <col min="4108" max="4108" width="14" style="48" customWidth="1"/>
    <col min="4109" max="4358" width="9.140625" style="48"/>
    <col min="4359" max="4359" width="32.5703125" style="48" customWidth="1"/>
    <col min="4360" max="4360" width="17.85546875" style="48" customWidth="1"/>
    <col min="4361" max="4361" width="14" style="48" customWidth="1"/>
    <col min="4362" max="4362" width="14.85546875" style="48" customWidth="1"/>
    <col min="4363" max="4363" width="72.42578125" style="48" customWidth="1"/>
    <col min="4364" max="4364" width="14" style="48" customWidth="1"/>
    <col min="4365" max="4614" width="9.140625" style="48"/>
    <col min="4615" max="4615" width="32.5703125" style="48" customWidth="1"/>
    <col min="4616" max="4616" width="17.85546875" style="48" customWidth="1"/>
    <col min="4617" max="4617" width="14" style="48" customWidth="1"/>
    <col min="4618" max="4618" width="14.85546875" style="48" customWidth="1"/>
    <col min="4619" max="4619" width="72.42578125" style="48" customWidth="1"/>
    <col min="4620" max="4620" width="14" style="48" customWidth="1"/>
    <col min="4621" max="4870" width="9.140625" style="48"/>
    <col min="4871" max="4871" width="32.5703125" style="48" customWidth="1"/>
    <col min="4872" max="4872" width="17.85546875" style="48" customWidth="1"/>
    <col min="4873" max="4873" width="14" style="48" customWidth="1"/>
    <col min="4874" max="4874" width="14.85546875" style="48" customWidth="1"/>
    <col min="4875" max="4875" width="72.42578125" style="48" customWidth="1"/>
    <col min="4876" max="4876" width="14" style="48" customWidth="1"/>
    <col min="4877" max="5126" width="9.140625" style="48"/>
    <col min="5127" max="5127" width="32.5703125" style="48" customWidth="1"/>
    <col min="5128" max="5128" width="17.85546875" style="48" customWidth="1"/>
    <col min="5129" max="5129" width="14" style="48" customWidth="1"/>
    <col min="5130" max="5130" width="14.85546875" style="48" customWidth="1"/>
    <col min="5131" max="5131" width="72.42578125" style="48" customWidth="1"/>
    <col min="5132" max="5132" width="14" style="48" customWidth="1"/>
    <col min="5133" max="5382" width="9.140625" style="48"/>
    <col min="5383" max="5383" width="32.5703125" style="48" customWidth="1"/>
    <col min="5384" max="5384" width="17.85546875" style="48" customWidth="1"/>
    <col min="5385" max="5385" width="14" style="48" customWidth="1"/>
    <col min="5386" max="5386" width="14.85546875" style="48" customWidth="1"/>
    <col min="5387" max="5387" width="72.42578125" style="48" customWidth="1"/>
    <col min="5388" max="5388" width="14" style="48" customWidth="1"/>
    <col min="5389" max="5638" width="9.140625" style="48"/>
    <col min="5639" max="5639" width="32.5703125" style="48" customWidth="1"/>
    <col min="5640" max="5640" width="17.85546875" style="48" customWidth="1"/>
    <col min="5641" max="5641" width="14" style="48" customWidth="1"/>
    <col min="5642" max="5642" width="14.85546875" style="48" customWidth="1"/>
    <col min="5643" max="5643" width="72.42578125" style="48" customWidth="1"/>
    <col min="5644" max="5644" width="14" style="48" customWidth="1"/>
    <col min="5645" max="5894" width="9.140625" style="48"/>
    <col min="5895" max="5895" width="32.5703125" style="48" customWidth="1"/>
    <col min="5896" max="5896" width="17.85546875" style="48" customWidth="1"/>
    <col min="5897" max="5897" width="14" style="48" customWidth="1"/>
    <col min="5898" max="5898" width="14.85546875" style="48" customWidth="1"/>
    <col min="5899" max="5899" width="72.42578125" style="48" customWidth="1"/>
    <col min="5900" max="5900" width="14" style="48" customWidth="1"/>
    <col min="5901" max="6150" width="9.140625" style="48"/>
    <col min="6151" max="6151" width="32.5703125" style="48" customWidth="1"/>
    <col min="6152" max="6152" width="17.85546875" style="48" customWidth="1"/>
    <col min="6153" max="6153" width="14" style="48" customWidth="1"/>
    <col min="6154" max="6154" width="14.85546875" style="48" customWidth="1"/>
    <col min="6155" max="6155" width="72.42578125" style="48" customWidth="1"/>
    <col min="6156" max="6156" width="14" style="48" customWidth="1"/>
    <col min="6157" max="6406" width="9.140625" style="48"/>
    <col min="6407" max="6407" width="32.5703125" style="48" customWidth="1"/>
    <col min="6408" max="6408" width="17.85546875" style="48" customWidth="1"/>
    <col min="6409" max="6409" width="14" style="48" customWidth="1"/>
    <col min="6410" max="6410" width="14.85546875" style="48" customWidth="1"/>
    <col min="6411" max="6411" width="72.42578125" style="48" customWidth="1"/>
    <col min="6412" max="6412" width="14" style="48" customWidth="1"/>
    <col min="6413" max="6662" width="9.140625" style="48"/>
    <col min="6663" max="6663" width="32.5703125" style="48" customWidth="1"/>
    <col min="6664" max="6664" width="17.85546875" style="48" customWidth="1"/>
    <col min="6665" max="6665" width="14" style="48" customWidth="1"/>
    <col min="6666" max="6666" width="14.85546875" style="48" customWidth="1"/>
    <col min="6667" max="6667" width="72.42578125" style="48" customWidth="1"/>
    <col min="6668" max="6668" width="14" style="48" customWidth="1"/>
    <col min="6669" max="6918" width="9.140625" style="48"/>
    <col min="6919" max="6919" width="32.5703125" style="48" customWidth="1"/>
    <col min="6920" max="6920" width="17.85546875" style="48" customWidth="1"/>
    <col min="6921" max="6921" width="14" style="48" customWidth="1"/>
    <col min="6922" max="6922" width="14.85546875" style="48" customWidth="1"/>
    <col min="6923" max="6923" width="72.42578125" style="48" customWidth="1"/>
    <col min="6924" max="6924" width="14" style="48" customWidth="1"/>
    <col min="6925" max="7174" width="9.140625" style="48"/>
    <col min="7175" max="7175" width="32.5703125" style="48" customWidth="1"/>
    <col min="7176" max="7176" width="17.85546875" style="48" customWidth="1"/>
    <col min="7177" max="7177" width="14" style="48" customWidth="1"/>
    <col min="7178" max="7178" width="14.85546875" style="48" customWidth="1"/>
    <col min="7179" max="7179" width="72.42578125" style="48" customWidth="1"/>
    <col min="7180" max="7180" width="14" style="48" customWidth="1"/>
    <col min="7181" max="7430" width="9.140625" style="48"/>
    <col min="7431" max="7431" width="32.5703125" style="48" customWidth="1"/>
    <col min="7432" max="7432" width="17.85546875" style="48" customWidth="1"/>
    <col min="7433" max="7433" width="14" style="48" customWidth="1"/>
    <col min="7434" max="7434" width="14.85546875" style="48" customWidth="1"/>
    <col min="7435" max="7435" width="72.42578125" style="48" customWidth="1"/>
    <col min="7436" max="7436" width="14" style="48" customWidth="1"/>
    <col min="7437" max="7686" width="9.140625" style="48"/>
    <col min="7687" max="7687" width="32.5703125" style="48" customWidth="1"/>
    <col min="7688" max="7688" width="17.85546875" style="48" customWidth="1"/>
    <col min="7689" max="7689" width="14" style="48" customWidth="1"/>
    <col min="7690" max="7690" width="14.85546875" style="48" customWidth="1"/>
    <col min="7691" max="7691" width="72.42578125" style="48" customWidth="1"/>
    <col min="7692" max="7692" width="14" style="48" customWidth="1"/>
    <col min="7693" max="7942" width="9.140625" style="48"/>
    <col min="7943" max="7943" width="32.5703125" style="48" customWidth="1"/>
    <col min="7944" max="7944" width="17.85546875" style="48" customWidth="1"/>
    <col min="7945" max="7945" width="14" style="48" customWidth="1"/>
    <col min="7946" max="7946" width="14.85546875" style="48" customWidth="1"/>
    <col min="7947" max="7947" width="72.42578125" style="48" customWidth="1"/>
    <col min="7948" max="7948" width="14" style="48" customWidth="1"/>
    <col min="7949" max="8198" width="9.140625" style="48"/>
    <col min="8199" max="8199" width="32.5703125" style="48" customWidth="1"/>
    <col min="8200" max="8200" width="17.85546875" style="48" customWidth="1"/>
    <col min="8201" max="8201" width="14" style="48" customWidth="1"/>
    <col min="8202" max="8202" width="14.85546875" style="48" customWidth="1"/>
    <col min="8203" max="8203" width="72.42578125" style="48" customWidth="1"/>
    <col min="8204" max="8204" width="14" style="48" customWidth="1"/>
    <col min="8205" max="8454" width="9.140625" style="48"/>
    <col min="8455" max="8455" width="32.5703125" style="48" customWidth="1"/>
    <col min="8456" max="8456" width="17.85546875" style="48" customWidth="1"/>
    <col min="8457" max="8457" width="14" style="48" customWidth="1"/>
    <col min="8458" max="8458" width="14.85546875" style="48" customWidth="1"/>
    <col min="8459" max="8459" width="72.42578125" style="48" customWidth="1"/>
    <col min="8460" max="8460" width="14" style="48" customWidth="1"/>
    <col min="8461" max="8710" width="9.140625" style="48"/>
    <col min="8711" max="8711" width="32.5703125" style="48" customWidth="1"/>
    <col min="8712" max="8712" width="17.85546875" style="48" customWidth="1"/>
    <col min="8713" max="8713" width="14" style="48" customWidth="1"/>
    <col min="8714" max="8714" width="14.85546875" style="48" customWidth="1"/>
    <col min="8715" max="8715" width="72.42578125" style="48" customWidth="1"/>
    <col min="8716" max="8716" width="14" style="48" customWidth="1"/>
    <col min="8717" max="8966" width="9.140625" style="48"/>
    <col min="8967" max="8967" width="32.5703125" style="48" customWidth="1"/>
    <col min="8968" max="8968" width="17.85546875" style="48" customWidth="1"/>
    <col min="8969" max="8969" width="14" style="48" customWidth="1"/>
    <col min="8970" max="8970" width="14.85546875" style="48" customWidth="1"/>
    <col min="8971" max="8971" width="72.42578125" style="48" customWidth="1"/>
    <col min="8972" max="8972" width="14" style="48" customWidth="1"/>
    <col min="8973" max="9222" width="9.140625" style="48"/>
    <col min="9223" max="9223" width="32.5703125" style="48" customWidth="1"/>
    <col min="9224" max="9224" width="17.85546875" style="48" customWidth="1"/>
    <col min="9225" max="9225" width="14" style="48" customWidth="1"/>
    <col min="9226" max="9226" width="14.85546875" style="48" customWidth="1"/>
    <col min="9227" max="9227" width="72.42578125" style="48" customWidth="1"/>
    <col min="9228" max="9228" width="14" style="48" customWidth="1"/>
    <col min="9229" max="9478" width="9.140625" style="48"/>
    <col min="9479" max="9479" width="32.5703125" style="48" customWidth="1"/>
    <col min="9480" max="9480" width="17.85546875" style="48" customWidth="1"/>
    <col min="9481" max="9481" width="14" style="48" customWidth="1"/>
    <col min="9482" max="9482" width="14.85546875" style="48" customWidth="1"/>
    <col min="9483" max="9483" width="72.42578125" style="48" customWidth="1"/>
    <col min="9484" max="9484" width="14" style="48" customWidth="1"/>
    <col min="9485" max="9734" width="9.140625" style="48"/>
    <col min="9735" max="9735" width="32.5703125" style="48" customWidth="1"/>
    <col min="9736" max="9736" width="17.85546875" style="48" customWidth="1"/>
    <col min="9737" max="9737" width="14" style="48" customWidth="1"/>
    <col min="9738" max="9738" width="14.85546875" style="48" customWidth="1"/>
    <col min="9739" max="9739" width="72.42578125" style="48" customWidth="1"/>
    <col min="9740" max="9740" width="14" style="48" customWidth="1"/>
    <col min="9741" max="9990" width="9.140625" style="48"/>
    <col min="9991" max="9991" width="32.5703125" style="48" customWidth="1"/>
    <col min="9992" max="9992" width="17.85546875" style="48" customWidth="1"/>
    <col min="9993" max="9993" width="14" style="48" customWidth="1"/>
    <col min="9994" max="9994" width="14.85546875" style="48" customWidth="1"/>
    <col min="9995" max="9995" width="72.42578125" style="48" customWidth="1"/>
    <col min="9996" max="9996" width="14" style="48" customWidth="1"/>
    <col min="9997" max="10246" width="9.140625" style="48"/>
    <col min="10247" max="10247" width="32.5703125" style="48" customWidth="1"/>
    <col min="10248" max="10248" width="17.85546875" style="48" customWidth="1"/>
    <col min="10249" max="10249" width="14" style="48" customWidth="1"/>
    <col min="10250" max="10250" width="14.85546875" style="48" customWidth="1"/>
    <col min="10251" max="10251" width="72.42578125" style="48" customWidth="1"/>
    <col min="10252" max="10252" width="14" style="48" customWidth="1"/>
    <col min="10253" max="10502" width="9.140625" style="48"/>
    <col min="10503" max="10503" width="32.5703125" style="48" customWidth="1"/>
    <col min="10504" max="10504" width="17.85546875" style="48" customWidth="1"/>
    <col min="10505" max="10505" width="14" style="48" customWidth="1"/>
    <col min="10506" max="10506" width="14.85546875" style="48" customWidth="1"/>
    <col min="10507" max="10507" width="72.42578125" style="48" customWidth="1"/>
    <col min="10508" max="10508" width="14" style="48" customWidth="1"/>
    <col min="10509" max="10758" width="9.140625" style="48"/>
    <col min="10759" max="10759" width="32.5703125" style="48" customWidth="1"/>
    <col min="10760" max="10760" width="17.85546875" style="48" customWidth="1"/>
    <col min="10761" max="10761" width="14" style="48" customWidth="1"/>
    <col min="10762" max="10762" width="14.85546875" style="48" customWidth="1"/>
    <col min="10763" max="10763" width="72.42578125" style="48" customWidth="1"/>
    <col min="10764" max="10764" width="14" style="48" customWidth="1"/>
    <col min="10765" max="11014" width="9.140625" style="48"/>
    <col min="11015" max="11015" width="32.5703125" style="48" customWidth="1"/>
    <col min="11016" max="11016" width="17.85546875" style="48" customWidth="1"/>
    <col min="11017" max="11017" width="14" style="48" customWidth="1"/>
    <col min="11018" max="11018" width="14.85546875" style="48" customWidth="1"/>
    <col min="11019" max="11019" width="72.42578125" style="48" customWidth="1"/>
    <col min="11020" max="11020" width="14" style="48" customWidth="1"/>
    <col min="11021" max="11270" width="9.140625" style="48"/>
    <col min="11271" max="11271" width="32.5703125" style="48" customWidth="1"/>
    <col min="11272" max="11272" width="17.85546875" style="48" customWidth="1"/>
    <col min="11273" max="11273" width="14" style="48" customWidth="1"/>
    <col min="11274" max="11274" width="14.85546875" style="48" customWidth="1"/>
    <col min="11275" max="11275" width="72.42578125" style="48" customWidth="1"/>
    <col min="11276" max="11276" width="14" style="48" customWidth="1"/>
    <col min="11277" max="11526" width="9.140625" style="48"/>
    <col min="11527" max="11527" width="32.5703125" style="48" customWidth="1"/>
    <col min="11528" max="11528" width="17.85546875" style="48" customWidth="1"/>
    <col min="11529" max="11529" width="14" style="48" customWidth="1"/>
    <col min="11530" max="11530" width="14.85546875" style="48" customWidth="1"/>
    <col min="11531" max="11531" width="72.42578125" style="48" customWidth="1"/>
    <col min="11532" max="11532" width="14" style="48" customWidth="1"/>
    <col min="11533" max="11782" width="9.140625" style="48"/>
    <col min="11783" max="11783" width="32.5703125" style="48" customWidth="1"/>
    <col min="11784" max="11784" width="17.85546875" style="48" customWidth="1"/>
    <col min="11785" max="11785" width="14" style="48" customWidth="1"/>
    <col min="11786" max="11786" width="14.85546875" style="48" customWidth="1"/>
    <col min="11787" max="11787" width="72.42578125" style="48" customWidth="1"/>
    <col min="11788" max="11788" width="14" style="48" customWidth="1"/>
    <col min="11789" max="12038" width="9.140625" style="48"/>
    <col min="12039" max="12039" width="32.5703125" style="48" customWidth="1"/>
    <col min="12040" max="12040" width="17.85546875" style="48" customWidth="1"/>
    <col min="12041" max="12041" width="14" style="48" customWidth="1"/>
    <col min="12042" max="12042" width="14.85546875" style="48" customWidth="1"/>
    <col min="12043" max="12043" width="72.42578125" style="48" customWidth="1"/>
    <col min="12044" max="12044" width="14" style="48" customWidth="1"/>
    <col min="12045" max="12294" width="9.140625" style="48"/>
    <col min="12295" max="12295" width="32.5703125" style="48" customWidth="1"/>
    <col min="12296" max="12296" width="17.85546875" style="48" customWidth="1"/>
    <col min="12297" max="12297" width="14" style="48" customWidth="1"/>
    <col min="12298" max="12298" width="14.85546875" style="48" customWidth="1"/>
    <col min="12299" max="12299" width="72.42578125" style="48" customWidth="1"/>
    <col min="12300" max="12300" width="14" style="48" customWidth="1"/>
    <col min="12301" max="12550" width="9.140625" style="48"/>
    <col min="12551" max="12551" width="32.5703125" style="48" customWidth="1"/>
    <col min="12552" max="12552" width="17.85546875" style="48" customWidth="1"/>
    <col min="12553" max="12553" width="14" style="48" customWidth="1"/>
    <col min="12554" max="12554" width="14.85546875" style="48" customWidth="1"/>
    <col min="12555" max="12555" width="72.42578125" style="48" customWidth="1"/>
    <col min="12556" max="12556" width="14" style="48" customWidth="1"/>
    <col min="12557" max="12806" width="9.140625" style="48"/>
    <col min="12807" max="12807" width="32.5703125" style="48" customWidth="1"/>
    <col min="12808" max="12808" width="17.85546875" style="48" customWidth="1"/>
    <col min="12809" max="12809" width="14" style="48" customWidth="1"/>
    <col min="12810" max="12810" width="14.85546875" style="48" customWidth="1"/>
    <col min="12811" max="12811" width="72.42578125" style="48" customWidth="1"/>
    <col min="12812" max="12812" width="14" style="48" customWidth="1"/>
    <col min="12813" max="13062" width="9.140625" style="48"/>
    <col min="13063" max="13063" width="32.5703125" style="48" customWidth="1"/>
    <col min="13064" max="13064" width="17.85546875" style="48" customWidth="1"/>
    <col min="13065" max="13065" width="14" style="48" customWidth="1"/>
    <col min="13066" max="13066" width="14.85546875" style="48" customWidth="1"/>
    <col min="13067" max="13067" width="72.42578125" style="48" customWidth="1"/>
    <col min="13068" max="13068" width="14" style="48" customWidth="1"/>
    <col min="13069" max="13318" width="9.140625" style="48"/>
    <col min="13319" max="13319" width="32.5703125" style="48" customWidth="1"/>
    <col min="13320" max="13320" width="17.85546875" style="48" customWidth="1"/>
    <col min="13321" max="13321" width="14" style="48" customWidth="1"/>
    <col min="13322" max="13322" width="14.85546875" style="48" customWidth="1"/>
    <col min="13323" max="13323" width="72.42578125" style="48" customWidth="1"/>
    <col min="13324" max="13324" width="14" style="48" customWidth="1"/>
    <col min="13325" max="13574" width="9.140625" style="48"/>
    <col min="13575" max="13575" width="32.5703125" style="48" customWidth="1"/>
    <col min="13576" max="13576" width="17.85546875" style="48" customWidth="1"/>
    <col min="13577" max="13577" width="14" style="48" customWidth="1"/>
    <col min="13578" max="13578" width="14.85546875" style="48" customWidth="1"/>
    <col min="13579" max="13579" width="72.42578125" style="48" customWidth="1"/>
    <col min="13580" max="13580" width="14" style="48" customWidth="1"/>
    <col min="13581" max="13830" width="9.140625" style="48"/>
    <col min="13831" max="13831" width="32.5703125" style="48" customWidth="1"/>
    <col min="13832" max="13832" width="17.85546875" style="48" customWidth="1"/>
    <col min="13833" max="13833" width="14" style="48" customWidth="1"/>
    <col min="13834" max="13834" width="14.85546875" style="48" customWidth="1"/>
    <col min="13835" max="13835" width="72.42578125" style="48" customWidth="1"/>
    <col min="13836" max="13836" width="14" style="48" customWidth="1"/>
    <col min="13837" max="14086" width="9.140625" style="48"/>
    <col min="14087" max="14087" width="32.5703125" style="48" customWidth="1"/>
    <col min="14088" max="14088" width="17.85546875" style="48" customWidth="1"/>
    <col min="14089" max="14089" width="14" style="48" customWidth="1"/>
    <col min="14090" max="14090" width="14.85546875" style="48" customWidth="1"/>
    <col min="14091" max="14091" width="72.42578125" style="48" customWidth="1"/>
    <col min="14092" max="14092" width="14" style="48" customWidth="1"/>
    <col min="14093" max="14342" width="9.140625" style="48"/>
    <col min="14343" max="14343" width="32.5703125" style="48" customWidth="1"/>
    <col min="14344" max="14344" width="17.85546875" style="48" customWidth="1"/>
    <col min="14345" max="14345" width="14" style="48" customWidth="1"/>
    <col min="14346" max="14346" width="14.85546875" style="48" customWidth="1"/>
    <col min="14347" max="14347" width="72.42578125" style="48" customWidth="1"/>
    <col min="14348" max="14348" width="14" style="48" customWidth="1"/>
    <col min="14349" max="14598" width="9.140625" style="48"/>
    <col min="14599" max="14599" width="32.5703125" style="48" customWidth="1"/>
    <col min="14600" max="14600" width="17.85546875" style="48" customWidth="1"/>
    <col min="14601" max="14601" width="14" style="48" customWidth="1"/>
    <col min="14602" max="14602" width="14.85546875" style="48" customWidth="1"/>
    <col min="14603" max="14603" width="72.42578125" style="48" customWidth="1"/>
    <col min="14604" max="14604" width="14" style="48" customWidth="1"/>
    <col min="14605" max="14854" width="9.140625" style="48"/>
    <col min="14855" max="14855" width="32.5703125" style="48" customWidth="1"/>
    <col min="14856" max="14856" width="17.85546875" style="48" customWidth="1"/>
    <col min="14857" max="14857" width="14" style="48" customWidth="1"/>
    <col min="14858" max="14858" width="14.85546875" style="48" customWidth="1"/>
    <col min="14859" max="14859" width="72.42578125" style="48" customWidth="1"/>
    <col min="14860" max="14860" width="14" style="48" customWidth="1"/>
    <col min="14861" max="15110" width="9.140625" style="48"/>
    <col min="15111" max="15111" width="32.5703125" style="48" customWidth="1"/>
    <col min="15112" max="15112" width="17.85546875" style="48" customWidth="1"/>
    <col min="15113" max="15113" width="14" style="48" customWidth="1"/>
    <col min="15114" max="15114" width="14.85546875" style="48" customWidth="1"/>
    <col min="15115" max="15115" width="72.42578125" style="48" customWidth="1"/>
    <col min="15116" max="15116" width="14" style="48" customWidth="1"/>
    <col min="15117" max="15366" width="9.140625" style="48"/>
    <col min="15367" max="15367" width="32.5703125" style="48" customWidth="1"/>
    <col min="15368" max="15368" width="17.85546875" style="48" customWidth="1"/>
    <col min="15369" max="15369" width="14" style="48" customWidth="1"/>
    <col min="15370" max="15370" width="14.85546875" style="48" customWidth="1"/>
    <col min="15371" max="15371" width="72.42578125" style="48" customWidth="1"/>
    <col min="15372" max="15372" width="14" style="48" customWidth="1"/>
    <col min="15373" max="15622" width="9.140625" style="48"/>
    <col min="15623" max="15623" width="32.5703125" style="48" customWidth="1"/>
    <col min="15624" max="15624" width="17.85546875" style="48" customWidth="1"/>
    <col min="15625" max="15625" width="14" style="48" customWidth="1"/>
    <col min="15626" max="15626" width="14.85546875" style="48" customWidth="1"/>
    <col min="15627" max="15627" width="72.42578125" style="48" customWidth="1"/>
    <col min="15628" max="15628" width="14" style="48" customWidth="1"/>
    <col min="15629" max="15878" width="9.140625" style="48"/>
    <col min="15879" max="15879" width="32.5703125" style="48" customWidth="1"/>
    <col min="15880" max="15880" width="17.85546875" style="48" customWidth="1"/>
    <col min="15881" max="15881" width="14" style="48" customWidth="1"/>
    <col min="15882" max="15882" width="14.85546875" style="48" customWidth="1"/>
    <col min="15883" max="15883" width="72.42578125" style="48" customWidth="1"/>
    <col min="15884" max="15884" width="14" style="48" customWidth="1"/>
    <col min="15885" max="16134" width="9.140625" style="48"/>
    <col min="16135" max="16135" width="32.5703125" style="48" customWidth="1"/>
    <col min="16136" max="16136" width="17.85546875" style="48" customWidth="1"/>
    <col min="16137" max="16137" width="14" style="48" customWidth="1"/>
    <col min="16138" max="16138" width="14.85546875" style="48" customWidth="1"/>
    <col min="16139" max="16139" width="72.42578125" style="48" customWidth="1"/>
    <col min="16140" max="16140" width="14" style="48" customWidth="1"/>
    <col min="16141" max="16384" width="9.140625" style="48"/>
  </cols>
  <sheetData>
    <row r="1" spans="1:13" ht="18" x14ac:dyDescent="0.25">
      <c r="C1" s="766" t="s">
        <v>405</v>
      </c>
      <c r="D1" s="766"/>
      <c r="E1" s="766"/>
      <c r="F1" s="766"/>
      <c r="G1" s="766"/>
      <c r="H1" s="766"/>
      <c r="I1" s="766"/>
      <c r="J1" s="766"/>
      <c r="K1" s="766"/>
      <c r="L1" s="766"/>
    </row>
    <row r="2" spans="1:13" ht="20.25" x14ac:dyDescent="0.3">
      <c r="C2" s="767" t="s">
        <v>478</v>
      </c>
      <c r="D2" s="767"/>
      <c r="E2" s="767"/>
      <c r="F2" s="767"/>
      <c r="G2" s="767"/>
      <c r="H2" s="767"/>
      <c r="I2" s="767"/>
      <c r="J2" s="767"/>
      <c r="K2" s="767"/>
      <c r="L2" s="767"/>
    </row>
    <row r="4" spans="1:13" ht="15.75" thickBot="1" x14ac:dyDescent="0.25">
      <c r="C4" s="241" t="s">
        <v>222</v>
      </c>
      <c r="D4" s="49"/>
      <c r="E4" s="49"/>
      <c r="F4" s="49"/>
      <c r="G4" s="49"/>
      <c r="H4" s="49"/>
      <c r="I4" s="49"/>
      <c r="J4" s="49"/>
      <c r="K4" s="49"/>
      <c r="L4" s="49"/>
    </row>
    <row r="5" spans="1:13" s="50" customFormat="1" ht="51.75" customHeight="1" x14ac:dyDescent="0.25">
      <c r="A5" s="611" t="s">
        <v>43</v>
      </c>
      <c r="B5" s="610" t="s">
        <v>133</v>
      </c>
      <c r="C5" s="626" t="s">
        <v>72</v>
      </c>
      <c r="D5" s="622" t="s">
        <v>73</v>
      </c>
      <c r="E5" s="624" t="s">
        <v>74</v>
      </c>
      <c r="F5" s="625"/>
      <c r="G5" s="626"/>
      <c r="H5" s="614" t="s">
        <v>75</v>
      </c>
      <c r="I5" s="618"/>
      <c r="J5" s="627" t="s">
        <v>76</v>
      </c>
      <c r="K5" s="614"/>
      <c r="L5" s="615"/>
    </row>
    <row r="6" spans="1:13" s="50" customFormat="1" ht="32.25" thickBot="1" x14ac:dyDescent="0.3">
      <c r="A6" s="612"/>
      <c r="B6" s="610"/>
      <c r="C6" s="759"/>
      <c r="D6" s="623"/>
      <c r="E6" s="51" t="s">
        <v>77</v>
      </c>
      <c r="F6" s="51" t="s">
        <v>78</v>
      </c>
      <c r="G6" s="51" t="s">
        <v>409</v>
      </c>
      <c r="H6" s="616"/>
      <c r="I6" s="619"/>
      <c r="J6" s="628"/>
      <c r="K6" s="616"/>
      <c r="L6" s="617"/>
    </row>
    <row r="7" spans="1:13" s="50" customFormat="1" ht="15.75" x14ac:dyDescent="0.25">
      <c r="A7" s="613"/>
      <c r="B7" s="610"/>
      <c r="C7" s="52">
        <v>1</v>
      </c>
      <c r="D7" s="53">
        <v>2</v>
      </c>
      <c r="E7" s="53" t="s">
        <v>79</v>
      </c>
      <c r="F7" s="53" t="s">
        <v>80</v>
      </c>
      <c r="G7" s="53" t="s">
        <v>81</v>
      </c>
      <c r="H7" s="614">
        <v>4</v>
      </c>
      <c r="I7" s="618"/>
      <c r="J7" s="239">
        <v>5</v>
      </c>
      <c r="K7" s="614">
        <v>5</v>
      </c>
      <c r="L7" s="615"/>
    </row>
    <row r="8" spans="1:13" s="181" customFormat="1" ht="44.45" customHeight="1" x14ac:dyDescent="0.25">
      <c r="A8" s="177">
        <f>'UC Basic Data Page-1-6'!A7</f>
        <v>0</v>
      </c>
      <c r="B8" s="177">
        <f>'UC Basic Data Page-1-6'!B7</f>
        <v>1</v>
      </c>
      <c r="C8" s="269" t="str">
        <f>'UC Basic Data Page-1-6'!C7</f>
        <v>جیلانی ٹاؤن، رحمت پورہ، سکول، بستی درس والی</v>
      </c>
      <c r="D8" s="177">
        <f>'UC Basic Data Page-1-6'!D7</f>
        <v>1</v>
      </c>
      <c r="E8" s="177">
        <f>'UC Basic Data Page-1-6'!E7</f>
        <v>40</v>
      </c>
      <c r="F8" s="177">
        <f>'UC Basic Data Page-1-6'!F7</f>
        <v>23</v>
      </c>
      <c r="G8" s="178">
        <f>'UC Basic Data Page-1-6'!G7</f>
        <v>63</v>
      </c>
      <c r="H8" s="178" t="str">
        <f>'UC Basic Data Page-1-6'!H7</f>
        <v>سکول رحمت پورہ</v>
      </c>
      <c r="I8" s="179" t="str">
        <f>'UC Basic Data Page-1-6'!I7</f>
        <v>اسلم</v>
      </c>
      <c r="J8" s="180">
        <f>G8</f>
        <v>63</v>
      </c>
      <c r="K8" s="178">
        <f>'UC Basic Data Page-1-6'!K7</f>
        <v>40</v>
      </c>
      <c r="L8" s="180">
        <f>'UC Basic Data Page-1-6'!L7</f>
        <v>23</v>
      </c>
      <c r="M8" s="181">
        <v>1</v>
      </c>
    </row>
    <row r="9" spans="1:13" s="182" customFormat="1" ht="44.45" customHeight="1" x14ac:dyDescent="0.25">
      <c r="A9" s="177">
        <f>'UC Basic Data Page-1-6'!A8</f>
        <v>0</v>
      </c>
      <c r="B9" s="177">
        <f>'UC Basic Data Page-1-6'!B8</f>
        <v>1</v>
      </c>
      <c r="C9" s="269" t="str">
        <f>'UC Basic Data Page-1-6'!C8</f>
        <v>چاہ گنگا رام والا، کھوہ پاندی بھٹہ حاجی والا</v>
      </c>
      <c r="D9" s="177">
        <f>'UC Basic Data Page-1-6'!D8</f>
        <v>0</v>
      </c>
      <c r="E9" s="177">
        <f>'UC Basic Data Page-1-6'!E8</f>
        <v>25</v>
      </c>
      <c r="F9" s="177">
        <f>'UC Basic Data Page-1-6'!F8</f>
        <v>0</v>
      </c>
      <c r="G9" s="178">
        <f>'UC Basic Data Page-1-6'!G8</f>
        <v>25</v>
      </c>
      <c r="H9" s="178" t="str">
        <f>'UC Basic Data Page-1-6'!H8</f>
        <v>عرفان</v>
      </c>
      <c r="I9" s="179">
        <f>'UC Basic Data Page-1-6'!I8</f>
        <v>0</v>
      </c>
      <c r="J9" s="180">
        <f t="shared" ref="J9:J33" si="0">G9</f>
        <v>25</v>
      </c>
      <c r="K9" s="178">
        <f>'UC Basic Data Page-1-6'!K8</f>
        <v>25</v>
      </c>
      <c r="L9" s="180">
        <f>'UC Basic Data Page-1-6'!L8</f>
        <v>0</v>
      </c>
      <c r="M9" s="182">
        <v>1</v>
      </c>
    </row>
    <row r="10" spans="1:13" s="181" customFormat="1" ht="44.45" customHeight="1" x14ac:dyDescent="0.25">
      <c r="A10" s="177">
        <f>'UC Basic Data Page-1-6'!A18</f>
        <v>0</v>
      </c>
      <c r="B10" s="177">
        <f>'UC Basic Data Page-1-6'!B18</f>
        <v>1</v>
      </c>
      <c r="C10" s="269" t="str">
        <f>'UC Basic Data Page-1-6'!C18</f>
        <v>مرغی خانہ ۔بستی ہیڈ ۔</v>
      </c>
      <c r="D10" s="177">
        <f>'UC Basic Data Page-1-6'!D18</f>
        <v>0</v>
      </c>
      <c r="E10" s="177">
        <f>'UC Basic Data Page-1-6'!E18</f>
        <v>35</v>
      </c>
      <c r="F10" s="177">
        <f>'UC Basic Data Page-1-6'!F18</f>
        <v>12</v>
      </c>
      <c r="G10" s="178">
        <f>'UC Basic Data Page-1-6'!G18</f>
        <v>47</v>
      </c>
      <c r="H10" s="178" t="str">
        <f>'UC Basic Data Page-1-6'!H18</f>
        <v>درس آڑے والا</v>
      </c>
      <c r="I10" s="179" t="str">
        <f>'UC Basic Data Page-1-6'!I18</f>
        <v>ماسٹر خضر 0306593757</v>
      </c>
      <c r="J10" s="180">
        <f t="shared" si="0"/>
        <v>47</v>
      </c>
      <c r="K10" s="183">
        <f>'UC Basic Data Page-1-6'!K18</f>
        <v>35</v>
      </c>
      <c r="L10" s="184">
        <f>'UC Basic Data Page-1-6'!L18</f>
        <v>12</v>
      </c>
      <c r="M10" s="181">
        <v>2</v>
      </c>
    </row>
    <row r="11" spans="1:13" s="185" customFormat="1" ht="44.45" customHeight="1" x14ac:dyDescent="0.25">
      <c r="A11" s="177">
        <f>'UC Basic Data Page-1-6'!A19</f>
        <v>0</v>
      </c>
      <c r="B11" s="177">
        <f>'UC Basic Data Page-1-6'!B19</f>
        <v>1</v>
      </c>
      <c r="C11" s="269" t="str">
        <f>'UC Basic Data Page-1-6'!C19</f>
        <v xml:space="preserve">بستی ہیڈ مسجد ۔بستی ہیڈ مسجد ۔ہیلتھ ہاؤس </v>
      </c>
      <c r="D11" s="177">
        <f>'UC Basic Data Page-1-6'!D19</f>
        <v>1</v>
      </c>
      <c r="E11" s="177">
        <f>'UC Basic Data Page-1-6'!E19</f>
        <v>35</v>
      </c>
      <c r="F11" s="177">
        <f>'UC Basic Data Page-1-6'!F19</f>
        <v>0</v>
      </c>
      <c r="G11" s="178">
        <f>'UC Basic Data Page-1-6'!G19</f>
        <v>35</v>
      </c>
      <c r="H11" s="178" t="str">
        <f>'UC Basic Data Page-1-6'!H19</f>
        <v>ہیلتھ ہاؤس</v>
      </c>
      <c r="I11" s="309">
        <f>'UC Basic Data Page-1-6'!I19</f>
        <v>0</v>
      </c>
      <c r="J11" s="180">
        <f t="shared" si="0"/>
        <v>35</v>
      </c>
      <c r="K11" s="178">
        <f>'UC Basic Data Page-1-6'!K19</f>
        <v>35</v>
      </c>
      <c r="L11" s="180">
        <f>'UC Basic Data Page-1-6'!L19</f>
        <v>0</v>
      </c>
      <c r="M11" s="185">
        <v>2</v>
      </c>
    </row>
    <row r="12" spans="1:13" s="181" customFormat="1" ht="44.45" customHeight="1" x14ac:dyDescent="0.25">
      <c r="A12" s="177">
        <f>'UC Basic Data Page-1-6'!A29</f>
        <v>0</v>
      </c>
      <c r="B12" s="177">
        <f>'UC Basic Data Page-1-6'!B29</f>
        <v>1</v>
      </c>
      <c r="C12" s="269" t="str">
        <f>'UC Basic Data Page-1-6'!C29</f>
        <v>شوکت کالونی ۔شوکت کالونی مسجد ۔شوکت کالونی 2</v>
      </c>
      <c r="D12" s="177">
        <f>'UC Basic Data Page-1-6'!D29</f>
        <v>1</v>
      </c>
      <c r="E12" s="177">
        <f>'UC Basic Data Page-1-6'!E29</f>
        <v>40</v>
      </c>
      <c r="F12" s="177">
        <f>'UC Basic Data Page-1-6'!F29</f>
        <v>23</v>
      </c>
      <c r="G12" s="178">
        <f>'UC Basic Data Page-1-6'!G29</f>
        <v>63</v>
      </c>
      <c r="H12" s="178" t="str">
        <f>'UC Basic Data Page-1-6'!H29</f>
        <v>شوکت کالونی</v>
      </c>
      <c r="I12" s="179" t="str">
        <f>'UC Basic Data Page-1-6'!I29</f>
        <v>شوکت کالونی نمبر2</v>
      </c>
      <c r="J12" s="180">
        <f t="shared" si="0"/>
        <v>63</v>
      </c>
      <c r="K12" s="183">
        <f>'UC Basic Data Page-1-6'!K29</f>
        <v>40</v>
      </c>
      <c r="L12" s="184">
        <f>'UC Basic Data Page-1-6'!L29</f>
        <v>23</v>
      </c>
      <c r="M12" s="181">
        <v>3</v>
      </c>
    </row>
    <row r="13" spans="1:13" s="185" customFormat="1" ht="44.45" customHeight="1" x14ac:dyDescent="0.25">
      <c r="A13" s="177">
        <f>'UC Basic Data Page-1-6'!A30</f>
        <v>0</v>
      </c>
      <c r="B13" s="177">
        <f>'UC Basic Data Page-1-6'!B30</f>
        <v>0</v>
      </c>
      <c r="C13" s="269" t="str">
        <f>'UC Basic Data Page-1-6'!C30</f>
        <v xml:space="preserve">شوکت کالونی 2 مسجد۔شوکت کالونی 2 سکول  ۔بستی ارائیاں </v>
      </c>
      <c r="D13" s="177">
        <f>'UC Basic Data Page-1-6'!D30</f>
        <v>1</v>
      </c>
      <c r="E13" s="177">
        <f>'UC Basic Data Page-1-6'!E30</f>
        <v>25</v>
      </c>
      <c r="F13" s="177">
        <f>'UC Basic Data Page-1-6'!F30</f>
        <v>0</v>
      </c>
      <c r="G13" s="178">
        <f>'UC Basic Data Page-1-6'!G30</f>
        <v>25</v>
      </c>
      <c r="H13" s="178" t="str">
        <f>'UC Basic Data Page-1-6'!H30</f>
        <v>شوکت کالونی نمبر2سکول</v>
      </c>
      <c r="I13" s="309">
        <f>'UC Basic Data Page-1-6'!I30</f>
        <v>0</v>
      </c>
      <c r="J13" s="180">
        <f t="shared" si="0"/>
        <v>25</v>
      </c>
      <c r="K13" s="178">
        <f>'UC Basic Data Page-1-6'!K30</f>
        <v>25</v>
      </c>
      <c r="L13" s="180">
        <f>'UC Basic Data Page-1-6'!L30</f>
        <v>0</v>
      </c>
      <c r="M13" s="185">
        <v>3</v>
      </c>
    </row>
    <row r="14" spans="1:13" s="181" customFormat="1" ht="44.45" customHeight="1" x14ac:dyDescent="0.25">
      <c r="A14" s="177">
        <f>'UC Basic Data Page-1-6'!A41</f>
        <v>0</v>
      </c>
      <c r="B14" s="177">
        <f>'UC Basic Data Page-1-6'!B41</f>
        <v>1</v>
      </c>
      <c r="C14" s="269" t="str">
        <f>'UC Basic Data Page-1-6'!C41</f>
        <v xml:space="preserve">چاہ ولی والا ۔سکول ۔مسجد </v>
      </c>
      <c r="D14" s="177">
        <f>'UC Basic Data Page-1-6'!D41</f>
        <v>2</v>
      </c>
      <c r="E14" s="177">
        <f>'UC Basic Data Page-1-6'!E41</f>
        <v>40</v>
      </c>
      <c r="F14" s="177">
        <f>'UC Basic Data Page-1-6'!F41</f>
        <v>23</v>
      </c>
      <c r="G14" s="178">
        <f>'UC Basic Data Page-1-6'!G41</f>
        <v>63</v>
      </c>
      <c r="H14" s="178" t="str">
        <f>'UC Basic Data Page-1-6'!H41</f>
        <v>سکول</v>
      </c>
      <c r="I14" s="179" t="str">
        <f>'UC Basic Data Page-1-6'!I41</f>
        <v xml:space="preserve">احمد  اعوان </v>
      </c>
      <c r="J14" s="180">
        <f t="shared" si="0"/>
        <v>63</v>
      </c>
      <c r="K14" s="183">
        <f>'UC Basic Data Page-1-6'!K41</f>
        <v>40</v>
      </c>
      <c r="L14" s="184">
        <f>'UC Basic Data Page-1-6'!L41</f>
        <v>23</v>
      </c>
      <c r="M14" s="181">
        <v>4</v>
      </c>
    </row>
    <row r="15" spans="1:13" s="185" customFormat="1" ht="44.45" customHeight="1" x14ac:dyDescent="0.25">
      <c r="A15" s="177">
        <f>'UC Basic Data Page-1-6'!A42</f>
        <v>0</v>
      </c>
      <c r="B15" s="177">
        <f>'UC Basic Data Page-1-6'!B42</f>
        <v>0</v>
      </c>
      <c r="C15" s="269" t="str">
        <f>'UC Basic Data Page-1-6'!C42</f>
        <v xml:space="preserve">فاطمہ جناح ٹاؤن </v>
      </c>
      <c r="D15" s="177">
        <f>'UC Basic Data Page-1-6'!D42</f>
        <v>0</v>
      </c>
      <c r="E15" s="177">
        <f>'UC Basic Data Page-1-6'!E42</f>
        <v>25</v>
      </c>
      <c r="F15" s="177">
        <f>'UC Basic Data Page-1-6'!F42</f>
        <v>0</v>
      </c>
      <c r="G15" s="178">
        <f>'UC Basic Data Page-1-6'!G42</f>
        <v>25</v>
      </c>
      <c r="H15" s="178" t="str">
        <f>'UC Basic Data Page-1-6'!H42</f>
        <v>عابد فاروقی</v>
      </c>
      <c r="I15" s="309">
        <f>'UC Basic Data Page-1-6'!I42</f>
        <v>0</v>
      </c>
      <c r="J15" s="180">
        <f t="shared" si="0"/>
        <v>25</v>
      </c>
      <c r="K15" s="178">
        <f>'UC Basic Data Page-1-6'!K42</f>
        <v>25</v>
      </c>
      <c r="L15" s="180">
        <f>'UC Basic Data Page-1-6'!L42</f>
        <v>0</v>
      </c>
      <c r="M15" s="185">
        <v>4</v>
      </c>
    </row>
    <row r="16" spans="1:13" s="181" customFormat="1" ht="44.25" customHeight="1" x14ac:dyDescent="0.25">
      <c r="A16" s="177">
        <f>'UC Basic Data Page-1-6'!A52</f>
        <v>0</v>
      </c>
      <c r="B16" s="177">
        <f>'UC Basic Data Page-1-6'!B52</f>
        <v>1</v>
      </c>
      <c r="C16" s="269" t="str">
        <f>'UC Basic Data Page-1-6'!C52</f>
        <v xml:space="preserve">چاہ مالی والا ۔سکول ۔پل17کسی۔وہاڑی روڈ </v>
      </c>
      <c r="D16" s="177">
        <f>'UC Basic Data Page-1-6'!D52</f>
        <v>1</v>
      </c>
      <c r="E16" s="177">
        <f>'UC Basic Data Page-1-6'!E52</f>
        <v>64</v>
      </c>
      <c r="F16" s="177">
        <f>'UC Basic Data Page-1-6'!F52</f>
        <v>24</v>
      </c>
      <c r="G16" s="178">
        <f>'UC Basic Data Page-1-6'!G52</f>
        <v>88</v>
      </c>
      <c r="H16" s="178" t="str">
        <f>'UC Basic Data Page-1-6'!H52</f>
        <v>سکول چاہ مالی والا</v>
      </c>
      <c r="I16" s="179" t="str">
        <f>'UC Basic Data Page-1-6'!I52</f>
        <v>اشفاق</v>
      </c>
      <c r="J16" s="180">
        <f t="shared" si="0"/>
        <v>88</v>
      </c>
      <c r="K16" s="183">
        <f>'UC Basic Data Page-1-6'!K52</f>
        <v>64</v>
      </c>
      <c r="L16" s="184">
        <f>'UC Basic Data Page-1-6'!L52</f>
        <v>24</v>
      </c>
      <c r="M16" s="181">
        <v>5</v>
      </c>
    </row>
    <row r="17" spans="1:13" s="185" customFormat="1" ht="44.45" customHeight="1" x14ac:dyDescent="0.25">
      <c r="A17" s="177">
        <f>'UC Basic Data Page-1-6'!A53</f>
        <v>0</v>
      </c>
      <c r="B17" s="177">
        <f>'UC Basic Data Page-1-6'!B53</f>
        <v>1</v>
      </c>
      <c r="C17" s="269">
        <f>'UC Basic Data Page-1-6'!C53</f>
        <v>0</v>
      </c>
      <c r="D17" s="177">
        <f>'UC Basic Data Page-1-6'!D53</f>
        <v>0</v>
      </c>
      <c r="E17" s="177">
        <f>'UC Basic Data Page-1-6'!E53</f>
        <v>0</v>
      </c>
      <c r="F17" s="177">
        <f>'UC Basic Data Page-1-6'!F53</f>
        <v>0</v>
      </c>
      <c r="G17" s="178">
        <f>'UC Basic Data Page-1-6'!G53</f>
        <v>0</v>
      </c>
      <c r="H17" s="178">
        <f>'UC Basic Data Page-1-6'!H53</f>
        <v>0</v>
      </c>
      <c r="I17" s="309">
        <f>'UC Basic Data Page-1-6'!I53</f>
        <v>0</v>
      </c>
      <c r="J17" s="180">
        <f t="shared" si="0"/>
        <v>0</v>
      </c>
      <c r="K17" s="178">
        <f>'UC Basic Data Page-1-6'!K53</f>
        <v>0</v>
      </c>
      <c r="L17" s="180">
        <f>'UC Basic Data Page-1-6'!L53</f>
        <v>0</v>
      </c>
      <c r="M17" s="185">
        <v>5</v>
      </c>
    </row>
    <row r="18" spans="1:13" s="181" customFormat="1" ht="44.45" hidden="1" customHeight="1" thickBot="1" x14ac:dyDescent="0.3">
      <c r="A18" s="177"/>
      <c r="B18" s="178"/>
      <c r="C18" s="242" t="s">
        <v>82</v>
      </c>
      <c r="D18" s="186">
        <f>SUM(D8:D17)</f>
        <v>7</v>
      </c>
      <c r="E18" s="186">
        <f t="shared" ref="E18:G18" si="1">SUM(E8:E17)</f>
        <v>329</v>
      </c>
      <c r="F18" s="186">
        <f t="shared" si="1"/>
        <v>105</v>
      </c>
      <c r="G18" s="187">
        <f t="shared" si="1"/>
        <v>434</v>
      </c>
      <c r="H18" s="204">
        <v>17</v>
      </c>
      <c r="I18" s="205"/>
      <c r="J18" s="180">
        <f t="shared" si="0"/>
        <v>434</v>
      </c>
      <c r="K18" s="760">
        <f>SUM(K8:L17)</f>
        <v>434</v>
      </c>
      <c r="L18" s="761"/>
    </row>
    <row r="19" spans="1:13" s="181" customFormat="1" ht="44.45" customHeight="1" x14ac:dyDescent="0.25">
      <c r="A19" s="177">
        <f>'UC Basic Data Page-1-6'!A64</f>
        <v>0</v>
      </c>
      <c r="B19" s="177">
        <f>'UC Basic Data Page-1-6'!B64</f>
        <v>1</v>
      </c>
      <c r="C19" s="269" t="str">
        <f>'UC Basic Data Page-1-6'!C64</f>
        <v xml:space="preserve">بستی ہزارہ ۔مسجد ۔سکول ۔مشتاق سٹی ۔سکول ۔سکول </v>
      </c>
      <c r="D19" s="177">
        <f>'UC Basic Data Page-1-6'!D64</f>
        <v>2</v>
      </c>
      <c r="E19" s="177">
        <f>'UC Basic Data Page-1-6'!E64</f>
        <v>48</v>
      </c>
      <c r="F19" s="177">
        <f>'UC Basic Data Page-1-6'!F64</f>
        <v>45</v>
      </c>
      <c r="G19" s="178">
        <f>'UC Basic Data Page-1-6'!G64</f>
        <v>93</v>
      </c>
      <c r="H19" s="178" t="str">
        <f>'UC Basic Data Page-1-6'!H64</f>
        <v>سکول بستی ہزارہ</v>
      </c>
      <c r="I19" s="179" t="str">
        <f>'UC Basic Data Page-1-6'!I64</f>
        <v>سکول مشتاق سٹی</v>
      </c>
      <c r="J19" s="180">
        <f t="shared" si="0"/>
        <v>93</v>
      </c>
      <c r="K19" s="178">
        <f>'UC Basic Data Page-1-6'!K64</f>
        <v>48</v>
      </c>
      <c r="L19" s="180">
        <f>'UC Basic Data Page-1-6'!L64</f>
        <v>45</v>
      </c>
      <c r="M19" s="181">
        <v>1</v>
      </c>
    </row>
    <row r="20" spans="1:13" s="182" customFormat="1" ht="44.45" customHeight="1" x14ac:dyDescent="0.25">
      <c r="A20" s="177">
        <f>'UC Basic Data Page-1-6'!A65</f>
        <v>0</v>
      </c>
      <c r="B20" s="177">
        <f>'UC Basic Data Page-1-6'!B65</f>
        <v>0</v>
      </c>
      <c r="C20" s="269">
        <f>'UC Basic Data Page-1-6'!C65</f>
        <v>0</v>
      </c>
      <c r="D20" s="177">
        <f>'UC Basic Data Page-1-6'!D65</f>
        <v>0</v>
      </c>
      <c r="E20" s="177">
        <f>'UC Basic Data Page-1-6'!E65</f>
        <v>0</v>
      </c>
      <c r="F20" s="177">
        <f>'UC Basic Data Page-1-6'!F65</f>
        <v>0</v>
      </c>
      <c r="G20" s="178">
        <f>'UC Basic Data Page-1-6'!G65</f>
        <v>0</v>
      </c>
      <c r="H20" s="178">
        <f>'UC Basic Data Page-1-6'!H65</f>
        <v>0</v>
      </c>
      <c r="I20" s="309">
        <f>'UC Basic Data Page-1-6'!I65</f>
        <v>0</v>
      </c>
      <c r="J20" s="180">
        <f t="shared" si="0"/>
        <v>0</v>
      </c>
      <c r="K20" s="183">
        <f>'UC Basic Data Page-1-6'!K65</f>
        <v>0</v>
      </c>
      <c r="L20" s="184">
        <f>'UC Basic Data Page-1-6'!L65</f>
        <v>0</v>
      </c>
      <c r="M20" s="182">
        <v>1</v>
      </c>
    </row>
    <row r="21" spans="1:13" s="181" customFormat="1" ht="44.45" customHeight="1" x14ac:dyDescent="0.25">
      <c r="A21" s="177">
        <f>'UC Basic Data Page-7-12'!A7</f>
        <v>7</v>
      </c>
      <c r="B21" s="177">
        <f>'UC Basic Data Page-7-12'!B7</f>
        <v>1</v>
      </c>
      <c r="C21" s="269" t="str">
        <f>'UC Basic Data Page-7-12'!C7</f>
        <v xml:space="preserve">بستی اڑو کہ شرقی ۔مسجد ۔ بستی نظام والی ۔سکول </v>
      </c>
      <c r="D21" s="177">
        <f>'UC Basic Data Page-7-12'!D7</f>
        <v>1</v>
      </c>
      <c r="E21" s="177">
        <f>'UC Basic Data Page-7-12'!E7</f>
        <v>42</v>
      </c>
      <c r="F21" s="177">
        <f>'UC Basic Data Page-7-12'!F7</f>
        <v>20</v>
      </c>
      <c r="G21" s="178">
        <f>'UC Basic Data Page-7-12'!G7</f>
        <v>62</v>
      </c>
      <c r="H21" s="178" t="str">
        <f>'UC Basic Data Page-7-12'!H7</f>
        <v>سکول بستی نظام</v>
      </c>
      <c r="I21" s="179" t="str">
        <f>'UC Basic Data Page-7-12'!I7</f>
        <v>چوہدری عمران</v>
      </c>
      <c r="J21" s="180">
        <f t="shared" si="0"/>
        <v>62</v>
      </c>
      <c r="K21" s="178">
        <f>'UC Basic Data Page-7-12'!L7</f>
        <v>42</v>
      </c>
      <c r="L21" s="180">
        <f>'UC Basic Data Page-7-12'!M7</f>
        <v>20</v>
      </c>
      <c r="M21" s="181">
        <v>2</v>
      </c>
    </row>
    <row r="22" spans="1:13" s="185" customFormat="1" ht="44.45" hidden="1" customHeight="1" x14ac:dyDescent="0.25">
      <c r="A22" s="177">
        <f>'UC Basic Data Page-7-12'!A8</f>
        <v>7</v>
      </c>
      <c r="B22" s="177">
        <f>'UC Basic Data Page-7-12'!B8</f>
        <v>1</v>
      </c>
      <c r="C22" s="269" t="str">
        <f>'UC Basic Data Page-7-12'!C8</f>
        <v xml:space="preserve">۔مسجد ۔بستی اڑو کہ عربی ۔سکول </v>
      </c>
      <c r="D22" s="177">
        <f>'UC Basic Data Page-7-12'!D8</f>
        <v>1</v>
      </c>
      <c r="E22" s="177">
        <f>'UC Basic Data Page-7-12'!E8</f>
        <v>25</v>
      </c>
      <c r="F22" s="177">
        <f>'UC Basic Data Page-7-12'!F8</f>
        <v>0</v>
      </c>
      <c r="G22" s="178">
        <f>'UC Basic Data Page-7-12'!G8</f>
        <v>25</v>
      </c>
      <c r="H22" s="178" t="str">
        <f>'UC Basic Data Page-7-12'!H8</f>
        <v>سکول بستی  اڑوکا غربی</v>
      </c>
      <c r="I22" s="309">
        <f>'UC Basic Data Page-7-12'!I8</f>
        <v>0</v>
      </c>
      <c r="J22" s="180">
        <f t="shared" si="0"/>
        <v>25</v>
      </c>
      <c r="K22" s="183">
        <f>'UC Basic Data Page-7-12'!L8</f>
        <v>25</v>
      </c>
      <c r="L22" s="184">
        <f>'UC Basic Data Page-7-12'!M8</f>
        <v>0</v>
      </c>
      <c r="M22" s="185">
        <v>2</v>
      </c>
    </row>
    <row r="23" spans="1:13" s="181" customFormat="1" ht="44.45" customHeight="1" x14ac:dyDescent="0.25">
      <c r="A23" s="177">
        <f>'UC Basic Data Page-7-12'!A18</f>
        <v>8</v>
      </c>
      <c r="B23" s="177">
        <f>'UC Basic Data Page-7-12'!B18</f>
        <v>1</v>
      </c>
      <c r="C23" s="269" t="str">
        <f>'UC Basic Data Page-7-12'!C18</f>
        <v xml:space="preserve">علی ٹاؤن نمبر 1۔مسجد ۔سکول </v>
      </c>
      <c r="D23" s="177">
        <f>'UC Basic Data Page-7-12'!D18</f>
        <v>2</v>
      </c>
      <c r="E23" s="177">
        <f>'UC Basic Data Page-7-12'!E18</f>
        <v>70</v>
      </c>
      <c r="F23" s="177">
        <f>'UC Basic Data Page-7-12'!F18</f>
        <v>12</v>
      </c>
      <c r="G23" s="178">
        <f>'UC Basic Data Page-7-12'!G18</f>
        <v>82</v>
      </c>
      <c r="H23" s="178" t="str">
        <f>'UC Basic Data Page-7-12'!H18</f>
        <v xml:space="preserve">گورنمنٹ  گرلز پرائمری سکول </v>
      </c>
      <c r="I23" s="179" t="str">
        <f>'UC Basic Data Page-7-12'!I18</f>
        <v>اللہ بخش آرائیں</v>
      </c>
      <c r="J23" s="180">
        <f t="shared" si="0"/>
        <v>82</v>
      </c>
      <c r="K23" s="178">
        <f>'UC Basic Data Page-7-12'!L18</f>
        <v>70</v>
      </c>
      <c r="L23" s="180">
        <f>'UC Basic Data Page-7-12'!M18</f>
        <v>12</v>
      </c>
      <c r="M23" s="181">
        <v>3</v>
      </c>
    </row>
    <row r="24" spans="1:13" s="185" customFormat="1" ht="44.45" hidden="1" customHeight="1" x14ac:dyDescent="0.25">
      <c r="A24" s="177">
        <f>'UC Basic Data Page-7-12'!A19</f>
        <v>8</v>
      </c>
      <c r="B24" s="177">
        <f>'UC Basic Data Page-7-12'!B19</f>
        <v>0</v>
      </c>
      <c r="C24" s="269">
        <f>'UC Basic Data Page-7-12'!C19</f>
        <v>0</v>
      </c>
      <c r="D24" s="177">
        <f>'UC Basic Data Page-7-12'!D19</f>
        <v>0</v>
      </c>
      <c r="E24" s="177">
        <f>'UC Basic Data Page-7-12'!E19</f>
        <v>0</v>
      </c>
      <c r="F24" s="177">
        <f>'UC Basic Data Page-7-12'!F19</f>
        <v>0</v>
      </c>
      <c r="G24" s="178">
        <f>'UC Basic Data Page-7-12'!G19</f>
        <v>0</v>
      </c>
      <c r="H24" s="311">
        <f>'UC Basic Data Page-7-12'!H19</f>
        <v>0</v>
      </c>
      <c r="I24" s="309">
        <f>'UC Basic Data Page-7-12'!I19</f>
        <v>0</v>
      </c>
      <c r="J24" s="180">
        <f t="shared" si="0"/>
        <v>0</v>
      </c>
      <c r="K24" s="183">
        <f>'UC Basic Data Page-7-12'!L19</f>
        <v>0</v>
      </c>
      <c r="L24" s="184">
        <f>'UC Basic Data Page-7-12'!M19</f>
        <v>0</v>
      </c>
      <c r="M24" s="185">
        <v>3</v>
      </c>
    </row>
    <row r="25" spans="1:13" s="181" customFormat="1" ht="44.45" customHeight="1" x14ac:dyDescent="0.25">
      <c r="A25" s="177">
        <f>'UC Basic Data Page-7-12'!A29</f>
        <v>9</v>
      </c>
      <c r="B25" s="177">
        <f>'UC Basic Data Page-7-12'!B29</f>
        <v>1</v>
      </c>
      <c r="C25" s="269" t="str">
        <f>'UC Basic Data Page-7-12'!C29</f>
        <v xml:space="preserve">انتخاب ٹاؤن ۔سکول </v>
      </c>
      <c r="D25" s="177">
        <f>'UC Basic Data Page-7-12'!D29</f>
        <v>1</v>
      </c>
      <c r="E25" s="177">
        <f>'UC Basic Data Page-7-12'!E29</f>
        <v>65</v>
      </c>
      <c r="F25" s="177">
        <f>'UC Basic Data Page-7-12'!F29</f>
        <v>23</v>
      </c>
      <c r="G25" s="178">
        <f>'UC Basic Data Page-7-12'!G29</f>
        <v>88</v>
      </c>
      <c r="H25" s="178" t="str">
        <f>'UC Basic Data Page-7-12'!H29</f>
        <v>سکول انتخاب ٹاؤن</v>
      </c>
      <c r="I25" s="179" t="str">
        <f>'UC Basic Data Page-7-12'!I29</f>
        <v>شوکت شاہ</v>
      </c>
      <c r="J25" s="180">
        <f t="shared" si="0"/>
        <v>88</v>
      </c>
      <c r="K25" s="178">
        <f>'UC Basic Data Page-7-12'!L29</f>
        <v>65</v>
      </c>
      <c r="L25" s="180">
        <f>'UC Basic Data Page-7-12'!M29</f>
        <v>23</v>
      </c>
      <c r="M25" s="181">
        <v>4</v>
      </c>
    </row>
    <row r="26" spans="1:13" s="185" customFormat="1" ht="44.45" customHeight="1" x14ac:dyDescent="0.25">
      <c r="A26" s="177">
        <f>'UC Basic Data Page-7-12'!A30</f>
        <v>0</v>
      </c>
      <c r="B26" s="177">
        <f>'UC Basic Data Page-7-12'!B30</f>
        <v>0</v>
      </c>
      <c r="C26" s="269">
        <f>'UC Basic Data Page-7-12'!C30</f>
        <v>0</v>
      </c>
      <c r="D26" s="177">
        <f>'UC Basic Data Page-7-12'!D30</f>
        <v>0</v>
      </c>
      <c r="E26" s="177">
        <f>'UC Basic Data Page-7-12'!E30</f>
        <v>0</v>
      </c>
      <c r="F26" s="177">
        <f>'UC Basic Data Page-7-12'!F30</f>
        <v>0</v>
      </c>
      <c r="G26" s="178">
        <f>'UC Basic Data Page-7-12'!G30</f>
        <v>0</v>
      </c>
      <c r="H26" s="178">
        <f>'UC Basic Data Page-7-12'!H30</f>
        <v>0</v>
      </c>
      <c r="I26" s="309">
        <f>'UC Basic Data Page-7-12'!I30</f>
        <v>0</v>
      </c>
      <c r="J26" s="180">
        <f t="shared" si="0"/>
        <v>0</v>
      </c>
      <c r="K26" s="183">
        <f>'UC Basic Data Page-7-12'!L30</f>
        <v>0</v>
      </c>
      <c r="L26" s="184">
        <f>'UC Basic Data Page-7-12'!M30</f>
        <v>0</v>
      </c>
      <c r="M26" s="185">
        <v>4</v>
      </c>
    </row>
    <row r="27" spans="1:13" s="181" customFormat="1" ht="44.25" customHeight="1" x14ac:dyDescent="0.25">
      <c r="A27" s="177">
        <f>'UC Basic Data Page-7-12'!A40</f>
        <v>10</v>
      </c>
      <c r="B27" s="177">
        <f>'UC Basic Data Page-7-12'!B40</f>
        <v>1</v>
      </c>
      <c r="C27" s="269" t="str">
        <f>'UC Basic Data Page-7-12'!C40</f>
        <v>علی ٹاؤن نمبر 2۔سکول۔مسجد  ۔عدنان ٹاؤن ۔مسجد ۔</v>
      </c>
      <c r="D27" s="177">
        <f>'UC Basic Data Page-7-12'!D40</f>
        <v>1</v>
      </c>
      <c r="E27" s="177">
        <f>'UC Basic Data Page-7-12'!E40</f>
        <v>65</v>
      </c>
      <c r="F27" s="177">
        <f>'UC Basic Data Page-7-12'!F40</f>
        <v>23</v>
      </c>
      <c r="G27" s="178">
        <f>'UC Basic Data Page-7-12'!G40</f>
        <v>88</v>
      </c>
      <c r="H27" s="178" t="str">
        <f>'UC Basic Data Page-7-12'!H40</f>
        <v>سکول علی ٹاؤن نمبر2</v>
      </c>
      <c r="I27" s="309" t="str">
        <f>'UC Basic Data Page-7-12'!I40</f>
        <v>محمود کلینک</v>
      </c>
      <c r="J27" s="180">
        <f t="shared" si="0"/>
        <v>88</v>
      </c>
      <c r="K27" s="178">
        <f>'UC Basic Data Page-7-12'!L40</f>
        <v>65</v>
      </c>
      <c r="L27" s="180">
        <f>'UC Basic Data Page-7-12'!M40</f>
        <v>23</v>
      </c>
      <c r="M27" s="181">
        <v>5</v>
      </c>
    </row>
    <row r="28" spans="1:13" s="185" customFormat="1" ht="44.45" hidden="1" customHeight="1" x14ac:dyDescent="0.25">
      <c r="A28" s="177">
        <f>'UC Basic Data Page-7-12'!A41</f>
        <v>10</v>
      </c>
      <c r="B28" s="177">
        <f>'UC Basic Data Page-7-12'!B41</f>
        <v>0</v>
      </c>
      <c r="C28" s="269">
        <f>'UC Basic Data Page-7-12'!C41</f>
        <v>0</v>
      </c>
      <c r="D28" s="177">
        <f>'UC Basic Data Page-7-12'!D41</f>
        <v>0</v>
      </c>
      <c r="E28" s="177">
        <f>'UC Basic Data Page-7-12'!E41</f>
        <v>0</v>
      </c>
      <c r="F28" s="177">
        <f>'UC Basic Data Page-7-12'!F41</f>
        <v>0</v>
      </c>
      <c r="G28" s="178">
        <f>'UC Basic Data Page-7-12'!G41</f>
        <v>0</v>
      </c>
      <c r="H28" s="178" t="str">
        <f>'UC Basic Data Page-7-12'!H41</f>
        <v>سابقہ ہیلتھ ہاؤس  روبینہ  کوثر</v>
      </c>
      <c r="I28" s="309">
        <f>'UC Basic Data Page-7-12'!I41</f>
        <v>0</v>
      </c>
      <c r="J28" s="180">
        <f t="shared" si="0"/>
        <v>0</v>
      </c>
      <c r="K28" s="183">
        <f>'UC Basic Data Page-7-12'!L41</f>
        <v>0</v>
      </c>
      <c r="L28" s="184">
        <f>'UC Basic Data Page-7-12'!M41</f>
        <v>0</v>
      </c>
      <c r="M28" s="185">
        <v>5</v>
      </c>
    </row>
    <row r="29" spans="1:13" s="189" customFormat="1" ht="44.45" hidden="1" customHeight="1" thickBot="1" x14ac:dyDescent="0.75">
      <c r="A29" s="177"/>
      <c r="B29" s="178"/>
      <c r="C29" s="242" t="s">
        <v>82</v>
      </c>
      <c r="D29" s="186">
        <f>SUM(D19:D28)</f>
        <v>8</v>
      </c>
      <c r="E29" s="186">
        <f t="shared" ref="E29:G29" si="2">SUM(E19:E28)</f>
        <v>315</v>
      </c>
      <c r="F29" s="186">
        <f t="shared" si="2"/>
        <v>123</v>
      </c>
      <c r="G29" s="187">
        <f t="shared" si="2"/>
        <v>438</v>
      </c>
      <c r="H29" s="204">
        <v>12</v>
      </c>
      <c r="I29" s="310"/>
      <c r="J29" s="180">
        <f t="shared" si="0"/>
        <v>438</v>
      </c>
      <c r="K29" s="762">
        <f>SUM(K19:L28)</f>
        <v>438</v>
      </c>
      <c r="L29" s="763"/>
    </row>
    <row r="30" spans="1:13" s="181" customFormat="1" ht="44.45" customHeight="1" x14ac:dyDescent="0.25">
      <c r="A30" s="177">
        <f>'UC Basic Data Page-7-12'!A51</f>
        <v>11</v>
      </c>
      <c r="B30" s="177">
        <f>'UC Basic Data Page-7-12'!B51</f>
        <v>1</v>
      </c>
      <c r="C30" s="269" t="str">
        <f>'UC Basic Data Page-7-12'!C51</f>
        <v xml:space="preserve">بھینی ملکوں والی </v>
      </c>
      <c r="D30" s="177">
        <f>'UC Basic Data Page-7-12'!D51</f>
        <v>2</v>
      </c>
      <c r="E30" s="177">
        <f>'UC Basic Data Page-7-12'!E51</f>
        <v>64</v>
      </c>
      <c r="F30" s="177">
        <f>'UC Basic Data Page-7-12'!F51</f>
        <v>24</v>
      </c>
      <c r="G30" s="178">
        <f>'UC Basic Data Page-7-12'!G51</f>
        <v>88</v>
      </c>
      <c r="H30" s="178" t="str">
        <f>'UC Basic Data Page-7-12'!H51</f>
        <v>سدرہ ہاؤس</v>
      </c>
      <c r="I30" s="309" t="str">
        <f>'UC Basic Data Page-7-12'!I51</f>
        <v>ریاض</v>
      </c>
      <c r="J30" s="180">
        <f t="shared" si="0"/>
        <v>88</v>
      </c>
      <c r="K30" s="183">
        <f>'UC Basic Data Page-7-12'!L51</f>
        <v>64</v>
      </c>
      <c r="L30" s="184">
        <f>'UC Basic Data Page-7-12'!M51</f>
        <v>24</v>
      </c>
      <c r="M30" s="181">
        <v>1</v>
      </c>
    </row>
    <row r="31" spans="1:13" s="182" customFormat="1" ht="44.45" hidden="1" customHeight="1" x14ac:dyDescent="0.25">
      <c r="A31" s="177">
        <f>'UC Basic Data Page-7-12'!A52</f>
        <v>11</v>
      </c>
      <c r="B31" s="177">
        <f>'UC Basic Data Page-7-12'!B52</f>
        <v>1</v>
      </c>
      <c r="C31" s="269">
        <f>'UC Basic Data Page-7-12'!C52</f>
        <v>0</v>
      </c>
      <c r="D31" s="177">
        <f>'UC Basic Data Page-7-12'!D52</f>
        <v>0</v>
      </c>
      <c r="E31" s="177">
        <f>'UC Basic Data Page-7-12'!E52</f>
        <v>0</v>
      </c>
      <c r="F31" s="177">
        <f>'UC Basic Data Page-7-12'!F52</f>
        <v>0</v>
      </c>
      <c r="G31" s="178">
        <f>'UC Basic Data Page-7-12'!G52</f>
        <v>0</v>
      </c>
      <c r="H31" s="178">
        <f>'UC Basic Data Page-7-12'!H52</f>
        <v>0</v>
      </c>
      <c r="I31" s="309">
        <f>'UC Basic Data Page-7-12'!I52</f>
        <v>0</v>
      </c>
      <c r="J31" s="180">
        <f t="shared" si="0"/>
        <v>0</v>
      </c>
      <c r="K31" s="178">
        <f>'UC Basic Data Page-7-12'!L52</f>
        <v>0</v>
      </c>
      <c r="L31" s="180">
        <f>'UC Basic Data Page-7-12'!M52</f>
        <v>0</v>
      </c>
      <c r="M31" s="182">
        <v>1</v>
      </c>
    </row>
    <row r="32" spans="1:13" s="181" customFormat="1" ht="44.45" customHeight="1" x14ac:dyDescent="0.25">
      <c r="A32" s="177">
        <f>'UC Basic Data Page-7-12'!A62</f>
        <v>12</v>
      </c>
      <c r="B32" s="177">
        <f>'UC Basic Data Page-7-12'!B62</f>
        <v>1</v>
      </c>
      <c r="C32" s="269" t="str">
        <f>'UC Basic Data Page-7-12'!C62</f>
        <v xml:space="preserve">بہادر والا ۔مسجد ۔ریلوے اسٹیشن ۔ائی ایس فیکٹری ۔بستی سیتل ماڑی </v>
      </c>
      <c r="D32" s="177">
        <f>'UC Basic Data Page-7-12'!D62</f>
        <v>1</v>
      </c>
      <c r="E32" s="177">
        <f>'UC Basic Data Page-7-12'!E62</f>
        <v>36</v>
      </c>
      <c r="F32" s="177">
        <f>'UC Basic Data Page-7-12'!F62</f>
        <v>45</v>
      </c>
      <c r="G32" s="178">
        <f>'UC Basic Data Page-7-12'!G62</f>
        <v>81</v>
      </c>
      <c r="H32" s="178" t="str">
        <f>'UC Basic Data Page-7-12'!H62</f>
        <v>محمد شفیع</v>
      </c>
      <c r="I32" s="309" t="str">
        <f>'UC Basic Data Page-7-12'!I62</f>
        <v>ثقلین</v>
      </c>
      <c r="J32" s="180">
        <f t="shared" si="0"/>
        <v>81</v>
      </c>
      <c r="K32" s="183">
        <f>'UC Basic Data Page-7-12'!L62</f>
        <v>36</v>
      </c>
      <c r="L32" s="184">
        <f>'UC Basic Data Page-7-12'!M62</f>
        <v>45</v>
      </c>
      <c r="M32" s="181">
        <v>2</v>
      </c>
    </row>
    <row r="33" spans="1:13" s="185" customFormat="1" ht="44.45" hidden="1" customHeight="1" x14ac:dyDescent="0.25">
      <c r="A33" s="177">
        <f>'UC Basic Data Page-7-12'!A63</f>
        <v>12</v>
      </c>
      <c r="B33" s="177">
        <f>'UC Basic Data Page-7-12'!B63</f>
        <v>1</v>
      </c>
      <c r="C33" s="269" t="str">
        <f>'UC Basic Data Page-7-12'!C63</f>
        <v xml:space="preserve">پل سیتل ماڑی ۔مسجد ۔بدھلہ روڈ </v>
      </c>
      <c r="D33" s="177">
        <f>'UC Basic Data Page-7-12'!D63</f>
        <v>0</v>
      </c>
      <c r="E33" s="177">
        <f>'UC Basic Data Page-7-12'!E63</f>
        <v>12</v>
      </c>
      <c r="F33" s="177">
        <f>'UC Basic Data Page-7-12'!F63</f>
        <v>0</v>
      </c>
      <c r="G33" s="178">
        <f>'UC Basic Data Page-7-12'!G63</f>
        <v>12</v>
      </c>
      <c r="H33" s="178" t="str">
        <f>'UC Basic Data Page-7-12'!H63</f>
        <v>رانا مشتاق</v>
      </c>
      <c r="I33" s="179">
        <f>'UC Basic Data Page-7-12'!I63</f>
        <v>0</v>
      </c>
      <c r="J33" s="180">
        <f t="shared" si="0"/>
        <v>12</v>
      </c>
      <c r="K33" s="178">
        <f>'UC Basic Data Page-7-12'!L63</f>
        <v>12</v>
      </c>
      <c r="L33" s="180">
        <f>'UC Basic Data Page-7-12'!M63</f>
        <v>0</v>
      </c>
      <c r="M33" s="185">
        <v>2</v>
      </c>
    </row>
    <row r="34" spans="1:13" s="181" customFormat="1" ht="44.45" hidden="1" customHeight="1" x14ac:dyDescent="0.25">
      <c r="A34" s="177"/>
      <c r="B34" s="178"/>
      <c r="C34" s="270"/>
      <c r="D34" s="177"/>
      <c r="E34" s="177"/>
      <c r="F34" s="177"/>
      <c r="G34" s="177"/>
      <c r="H34" s="190"/>
      <c r="I34" s="191"/>
      <c r="J34" s="193"/>
      <c r="K34" s="192"/>
      <c r="L34" s="193"/>
    </row>
    <row r="35" spans="1:13" s="185" customFormat="1" ht="44.45" hidden="1" customHeight="1" x14ac:dyDescent="0.25">
      <c r="A35" s="194"/>
      <c r="B35" s="195"/>
      <c r="C35" s="271"/>
      <c r="D35" s="194"/>
      <c r="E35" s="194"/>
      <c r="F35" s="194"/>
      <c r="G35" s="194"/>
      <c r="H35" s="196"/>
      <c r="I35" s="197"/>
      <c r="J35" s="198"/>
      <c r="K35" s="195"/>
      <c r="L35" s="198"/>
    </row>
    <row r="36" spans="1:13" s="181" customFormat="1" ht="44.45" hidden="1" customHeight="1" x14ac:dyDescent="0.25">
      <c r="A36" s="177"/>
      <c r="B36" s="178"/>
      <c r="C36" s="270"/>
      <c r="D36" s="177"/>
      <c r="E36" s="177"/>
      <c r="F36" s="177"/>
      <c r="G36" s="177"/>
      <c r="H36" s="188"/>
      <c r="I36" s="179"/>
      <c r="J36" s="180"/>
      <c r="K36" s="178"/>
      <c r="L36" s="180"/>
    </row>
    <row r="37" spans="1:13" s="185" customFormat="1" ht="44.45" hidden="1" customHeight="1" x14ac:dyDescent="0.25">
      <c r="A37" s="194"/>
      <c r="B37" s="195"/>
      <c r="C37" s="271"/>
      <c r="D37" s="194"/>
      <c r="E37" s="194"/>
      <c r="F37" s="194"/>
      <c r="G37" s="194"/>
      <c r="H37" s="196"/>
      <c r="I37" s="197"/>
      <c r="J37" s="198"/>
      <c r="K37" s="195"/>
      <c r="L37" s="198"/>
    </row>
    <row r="38" spans="1:13" s="181" customFormat="1" ht="44.25" hidden="1" customHeight="1" x14ac:dyDescent="0.25">
      <c r="A38" s="177"/>
      <c r="B38" s="178"/>
      <c r="C38" s="270"/>
      <c r="D38" s="177"/>
      <c r="E38" s="177"/>
      <c r="F38" s="177"/>
      <c r="G38" s="177"/>
      <c r="H38" s="188"/>
      <c r="I38" s="179"/>
      <c r="J38" s="180"/>
      <c r="K38" s="178"/>
      <c r="L38" s="180"/>
    </row>
    <row r="39" spans="1:13" s="185" customFormat="1" ht="44.45" hidden="1" customHeight="1" x14ac:dyDescent="0.25">
      <c r="A39" s="194"/>
      <c r="B39" s="195"/>
      <c r="C39" s="271"/>
      <c r="D39" s="194"/>
      <c r="E39" s="194"/>
      <c r="F39" s="194"/>
      <c r="G39" s="194"/>
      <c r="H39" s="196"/>
      <c r="I39" s="197"/>
      <c r="J39" s="198"/>
      <c r="K39" s="195"/>
      <c r="L39" s="198"/>
    </row>
    <row r="40" spans="1:13" s="189" customFormat="1" ht="39.950000000000003" customHeight="1" thickBot="1" x14ac:dyDescent="0.75">
      <c r="A40" s="177"/>
      <c r="B40" s="178"/>
      <c r="C40" s="242" t="s">
        <v>82</v>
      </c>
      <c r="D40" s="186">
        <f>SUM(D30:D39)</f>
        <v>3</v>
      </c>
      <c r="E40" s="186">
        <f t="shared" ref="E40:G40" si="3">SUM(E30:E39)</f>
        <v>112</v>
      </c>
      <c r="F40" s="186">
        <f t="shared" si="3"/>
        <v>69</v>
      </c>
      <c r="G40" s="186">
        <f t="shared" si="3"/>
        <v>181</v>
      </c>
      <c r="H40" s="206">
        <v>2</v>
      </c>
      <c r="I40" s="203"/>
      <c r="J40" s="180">
        <f t="shared" ref="J40" si="4">G40</f>
        <v>181</v>
      </c>
      <c r="K40" s="764">
        <f>SUM(K30:L39)</f>
        <v>181</v>
      </c>
      <c r="L40" s="765"/>
    </row>
    <row r="41" spans="1:13" ht="39.950000000000003" customHeight="1" thickBot="1" x14ac:dyDescent="0.8">
      <c r="A41" s="54">
        <f>SUM(A8:A40)</f>
        <v>105</v>
      </c>
      <c r="C41" s="145" t="s">
        <v>198</v>
      </c>
      <c r="D41" s="636">
        <f>SUM(G40,G29,G18,)</f>
        <v>1053</v>
      </c>
      <c r="E41" s="637"/>
      <c r="F41" s="637"/>
      <c r="G41" s="635" t="s">
        <v>85</v>
      </c>
      <c r="H41" s="635"/>
      <c r="I41" s="635"/>
      <c r="J41" s="360">
        <f>SUM(H40,H29,H18,)</f>
        <v>31</v>
      </c>
      <c r="K41" s="361"/>
    </row>
    <row r="42" spans="1:13" ht="31.5" customHeight="1" thickBot="1" x14ac:dyDescent="0.8">
      <c r="C42" s="631" t="s">
        <v>199</v>
      </c>
      <c r="D42" s="632"/>
      <c r="E42" s="636">
        <f>SUM(E40,E29,E18,)</f>
        <v>756</v>
      </c>
      <c r="F42" s="637"/>
      <c r="G42" s="152"/>
      <c r="H42" s="635" t="s">
        <v>87</v>
      </c>
      <c r="I42" s="635"/>
      <c r="J42" s="360">
        <f>SUM(D40,D29,D18)</f>
        <v>18</v>
      </c>
      <c r="K42" s="361"/>
    </row>
    <row r="43" spans="1:13" ht="32.25" customHeight="1" thickBot="1" x14ac:dyDescent="0.8">
      <c r="C43" s="768" t="s">
        <v>200</v>
      </c>
      <c r="D43" s="769"/>
      <c r="E43" s="769"/>
      <c r="F43" s="770">
        <f>SUM(F40,F29,F18)</f>
        <v>297</v>
      </c>
      <c r="G43" s="771"/>
      <c r="H43" s="146"/>
      <c r="I43" s="146"/>
      <c r="J43" s="146"/>
      <c r="K43" s="146"/>
      <c r="L43" s="146"/>
    </row>
    <row r="44" spans="1:13" ht="39.950000000000003" customHeight="1" x14ac:dyDescent="0.2"/>
  </sheetData>
  <mergeCells count="22">
    <mergeCell ref="C43:E43"/>
    <mergeCell ref="F43:G43"/>
    <mergeCell ref="C42:D42"/>
    <mergeCell ref="E42:F42"/>
    <mergeCell ref="D41:F41"/>
    <mergeCell ref="G41:I41"/>
    <mergeCell ref="H42:I42"/>
    <mergeCell ref="K7:L7"/>
    <mergeCell ref="K18:L18"/>
    <mergeCell ref="K29:L29"/>
    <mergeCell ref="K40:L40"/>
    <mergeCell ref="C1:L1"/>
    <mergeCell ref="C2:L2"/>
    <mergeCell ref="H5:I6"/>
    <mergeCell ref="K5:L6"/>
    <mergeCell ref="H7:I7"/>
    <mergeCell ref="J5:J6"/>
    <mergeCell ref="A5:A7"/>
    <mergeCell ref="B5:B7"/>
    <mergeCell ref="C5:C6"/>
    <mergeCell ref="D5:D6"/>
    <mergeCell ref="E5:G5"/>
  </mergeCells>
  <printOptions horizontalCentered="1" verticalCentered="1"/>
  <pageMargins left="0" right="0" top="0" bottom="0" header="0" footer="0"/>
  <pageSetup paperSize="9" scale="76" fitToHeight="0" orientation="landscape" r:id="rId1"/>
  <headerFooter alignWithMargins="0">
    <oddFooter>&amp;CPrepare three copies. One for UC health facility, one for Tehsil/Taluka and one for District</oddFooter>
  </headerFooter>
  <rowBreaks count="1" manualBreakCount="1">
    <brk id="18"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G38"/>
  <sheetViews>
    <sheetView zoomScale="80" zoomScaleNormal="80" workbookViewId="0">
      <selection activeCell="J9" sqref="J9"/>
    </sheetView>
  </sheetViews>
  <sheetFormatPr defaultColWidth="9.140625" defaultRowHeight="12.75" x14ac:dyDescent="0.2"/>
  <cols>
    <col min="1" max="1" width="9.140625" style="43" customWidth="1"/>
    <col min="2" max="2" width="9.140625" style="22"/>
    <col min="3" max="3" width="29.85546875" style="22" customWidth="1"/>
    <col min="4" max="4" width="22" style="22" customWidth="1"/>
    <col min="5" max="5" width="20.5703125" style="22" customWidth="1"/>
    <col min="6" max="6" width="21.85546875" style="22" customWidth="1"/>
    <col min="7" max="7" width="26.28515625" style="22" customWidth="1"/>
    <col min="8" max="255" width="9.140625" style="22"/>
    <col min="256" max="256" width="21" style="22" customWidth="1"/>
    <col min="257" max="257" width="27.7109375" style="22" customWidth="1"/>
    <col min="258" max="258" width="20.5703125" style="22" customWidth="1"/>
    <col min="259" max="259" width="22" style="22" customWidth="1"/>
    <col min="260" max="260" width="33.85546875" style="22" customWidth="1"/>
    <col min="261" max="511" width="9.140625" style="22"/>
    <col min="512" max="512" width="21" style="22" customWidth="1"/>
    <col min="513" max="513" width="27.7109375" style="22" customWidth="1"/>
    <col min="514" max="514" width="20.5703125" style="22" customWidth="1"/>
    <col min="515" max="515" width="22" style="22" customWidth="1"/>
    <col min="516" max="516" width="33.85546875" style="22" customWidth="1"/>
    <col min="517" max="767" width="9.140625" style="22"/>
    <col min="768" max="768" width="21" style="22" customWidth="1"/>
    <col min="769" max="769" width="27.7109375" style="22" customWidth="1"/>
    <col min="770" max="770" width="20.5703125" style="22" customWidth="1"/>
    <col min="771" max="771" width="22" style="22" customWidth="1"/>
    <col min="772" max="772" width="33.85546875" style="22" customWidth="1"/>
    <col min="773" max="1023" width="9.140625" style="22"/>
    <col min="1024" max="1024" width="21" style="22" customWidth="1"/>
    <col min="1025" max="1025" width="27.7109375" style="22" customWidth="1"/>
    <col min="1026" max="1026" width="20.5703125" style="22" customWidth="1"/>
    <col min="1027" max="1027" width="22" style="22" customWidth="1"/>
    <col min="1028" max="1028" width="33.85546875" style="22" customWidth="1"/>
    <col min="1029" max="1279" width="9.140625" style="22"/>
    <col min="1280" max="1280" width="21" style="22" customWidth="1"/>
    <col min="1281" max="1281" width="27.7109375" style="22" customWidth="1"/>
    <col min="1282" max="1282" width="20.5703125" style="22" customWidth="1"/>
    <col min="1283" max="1283" width="22" style="22" customWidth="1"/>
    <col min="1284" max="1284" width="33.85546875" style="22" customWidth="1"/>
    <col min="1285" max="1535" width="9.140625" style="22"/>
    <col min="1536" max="1536" width="21" style="22" customWidth="1"/>
    <col min="1537" max="1537" width="27.7109375" style="22" customWidth="1"/>
    <col min="1538" max="1538" width="20.5703125" style="22" customWidth="1"/>
    <col min="1539" max="1539" width="22" style="22" customWidth="1"/>
    <col min="1540" max="1540" width="33.85546875" style="22" customWidth="1"/>
    <col min="1541" max="1791" width="9.140625" style="22"/>
    <col min="1792" max="1792" width="21" style="22" customWidth="1"/>
    <col min="1793" max="1793" width="27.7109375" style="22" customWidth="1"/>
    <col min="1794" max="1794" width="20.5703125" style="22" customWidth="1"/>
    <col min="1795" max="1795" width="22" style="22" customWidth="1"/>
    <col min="1796" max="1796" width="33.85546875" style="22" customWidth="1"/>
    <col min="1797" max="2047" width="9.140625" style="22"/>
    <col min="2048" max="2048" width="21" style="22" customWidth="1"/>
    <col min="2049" max="2049" width="27.7109375" style="22" customWidth="1"/>
    <col min="2050" max="2050" width="20.5703125" style="22" customWidth="1"/>
    <col min="2051" max="2051" width="22" style="22" customWidth="1"/>
    <col min="2052" max="2052" width="33.85546875" style="22" customWidth="1"/>
    <col min="2053" max="2303" width="9.140625" style="22"/>
    <col min="2304" max="2304" width="21" style="22" customWidth="1"/>
    <col min="2305" max="2305" width="27.7109375" style="22" customWidth="1"/>
    <col min="2306" max="2306" width="20.5703125" style="22" customWidth="1"/>
    <col min="2307" max="2307" width="22" style="22" customWidth="1"/>
    <col min="2308" max="2308" width="33.85546875" style="22" customWidth="1"/>
    <col min="2309" max="2559" width="9.140625" style="22"/>
    <col min="2560" max="2560" width="21" style="22" customWidth="1"/>
    <col min="2561" max="2561" width="27.7109375" style="22" customWidth="1"/>
    <col min="2562" max="2562" width="20.5703125" style="22" customWidth="1"/>
    <col min="2563" max="2563" width="22" style="22" customWidth="1"/>
    <col min="2564" max="2564" width="33.85546875" style="22" customWidth="1"/>
    <col min="2565" max="2815" width="9.140625" style="22"/>
    <col min="2816" max="2816" width="21" style="22" customWidth="1"/>
    <col min="2817" max="2817" width="27.7109375" style="22" customWidth="1"/>
    <col min="2818" max="2818" width="20.5703125" style="22" customWidth="1"/>
    <col min="2819" max="2819" width="22" style="22" customWidth="1"/>
    <col min="2820" max="2820" width="33.85546875" style="22" customWidth="1"/>
    <col min="2821" max="3071" width="9.140625" style="22"/>
    <col min="3072" max="3072" width="21" style="22" customWidth="1"/>
    <col min="3073" max="3073" width="27.7109375" style="22" customWidth="1"/>
    <col min="3074" max="3074" width="20.5703125" style="22" customWidth="1"/>
    <col min="3075" max="3075" width="22" style="22" customWidth="1"/>
    <col min="3076" max="3076" width="33.85546875" style="22" customWidth="1"/>
    <col min="3077" max="3327" width="9.140625" style="22"/>
    <col min="3328" max="3328" width="21" style="22" customWidth="1"/>
    <col min="3329" max="3329" width="27.7109375" style="22" customWidth="1"/>
    <col min="3330" max="3330" width="20.5703125" style="22" customWidth="1"/>
    <col min="3331" max="3331" width="22" style="22" customWidth="1"/>
    <col min="3332" max="3332" width="33.85546875" style="22" customWidth="1"/>
    <col min="3333" max="3583" width="9.140625" style="22"/>
    <col min="3584" max="3584" width="21" style="22" customWidth="1"/>
    <col min="3585" max="3585" width="27.7109375" style="22" customWidth="1"/>
    <col min="3586" max="3586" width="20.5703125" style="22" customWidth="1"/>
    <col min="3587" max="3587" width="22" style="22" customWidth="1"/>
    <col min="3588" max="3588" width="33.85546875" style="22" customWidth="1"/>
    <col min="3589" max="3839" width="9.140625" style="22"/>
    <col min="3840" max="3840" width="21" style="22" customWidth="1"/>
    <col min="3841" max="3841" width="27.7109375" style="22" customWidth="1"/>
    <col min="3842" max="3842" width="20.5703125" style="22" customWidth="1"/>
    <col min="3843" max="3843" width="22" style="22" customWidth="1"/>
    <col min="3844" max="3844" width="33.85546875" style="22" customWidth="1"/>
    <col min="3845" max="4095" width="9.140625" style="22"/>
    <col min="4096" max="4096" width="21" style="22" customWidth="1"/>
    <col min="4097" max="4097" width="27.7109375" style="22" customWidth="1"/>
    <col min="4098" max="4098" width="20.5703125" style="22" customWidth="1"/>
    <col min="4099" max="4099" width="22" style="22" customWidth="1"/>
    <col min="4100" max="4100" width="33.85546875" style="22" customWidth="1"/>
    <col min="4101" max="4351" width="9.140625" style="22"/>
    <col min="4352" max="4352" width="21" style="22" customWidth="1"/>
    <col min="4353" max="4353" width="27.7109375" style="22" customWidth="1"/>
    <col min="4354" max="4354" width="20.5703125" style="22" customWidth="1"/>
    <col min="4355" max="4355" width="22" style="22" customWidth="1"/>
    <col min="4356" max="4356" width="33.85546875" style="22" customWidth="1"/>
    <col min="4357" max="4607" width="9.140625" style="22"/>
    <col min="4608" max="4608" width="21" style="22" customWidth="1"/>
    <col min="4609" max="4609" width="27.7109375" style="22" customWidth="1"/>
    <col min="4610" max="4610" width="20.5703125" style="22" customWidth="1"/>
    <col min="4611" max="4611" width="22" style="22" customWidth="1"/>
    <col min="4612" max="4612" width="33.85546875" style="22" customWidth="1"/>
    <col min="4613" max="4863" width="9.140625" style="22"/>
    <col min="4864" max="4864" width="21" style="22" customWidth="1"/>
    <col min="4865" max="4865" width="27.7109375" style="22" customWidth="1"/>
    <col min="4866" max="4866" width="20.5703125" style="22" customWidth="1"/>
    <col min="4867" max="4867" width="22" style="22" customWidth="1"/>
    <col min="4868" max="4868" width="33.85546875" style="22" customWidth="1"/>
    <col min="4869" max="5119" width="9.140625" style="22"/>
    <col min="5120" max="5120" width="21" style="22" customWidth="1"/>
    <col min="5121" max="5121" width="27.7109375" style="22" customWidth="1"/>
    <col min="5122" max="5122" width="20.5703125" style="22" customWidth="1"/>
    <col min="5123" max="5123" width="22" style="22" customWidth="1"/>
    <col min="5124" max="5124" width="33.85546875" style="22" customWidth="1"/>
    <col min="5125" max="5375" width="9.140625" style="22"/>
    <col min="5376" max="5376" width="21" style="22" customWidth="1"/>
    <col min="5377" max="5377" width="27.7109375" style="22" customWidth="1"/>
    <col min="5378" max="5378" width="20.5703125" style="22" customWidth="1"/>
    <col min="5379" max="5379" width="22" style="22" customWidth="1"/>
    <col min="5380" max="5380" width="33.85546875" style="22" customWidth="1"/>
    <col min="5381" max="5631" width="9.140625" style="22"/>
    <col min="5632" max="5632" width="21" style="22" customWidth="1"/>
    <col min="5633" max="5633" width="27.7109375" style="22" customWidth="1"/>
    <col min="5634" max="5634" width="20.5703125" style="22" customWidth="1"/>
    <col min="5635" max="5635" width="22" style="22" customWidth="1"/>
    <col min="5636" max="5636" width="33.85546875" style="22" customWidth="1"/>
    <col min="5637" max="5887" width="9.140625" style="22"/>
    <col min="5888" max="5888" width="21" style="22" customWidth="1"/>
    <col min="5889" max="5889" width="27.7109375" style="22" customWidth="1"/>
    <col min="5890" max="5890" width="20.5703125" style="22" customWidth="1"/>
    <col min="5891" max="5891" width="22" style="22" customWidth="1"/>
    <col min="5892" max="5892" width="33.85546875" style="22" customWidth="1"/>
    <col min="5893" max="6143" width="9.140625" style="22"/>
    <col min="6144" max="6144" width="21" style="22" customWidth="1"/>
    <col min="6145" max="6145" width="27.7109375" style="22" customWidth="1"/>
    <col min="6146" max="6146" width="20.5703125" style="22" customWidth="1"/>
    <col min="6147" max="6147" width="22" style="22" customWidth="1"/>
    <col min="6148" max="6148" width="33.85546875" style="22" customWidth="1"/>
    <col min="6149" max="6399" width="9.140625" style="22"/>
    <col min="6400" max="6400" width="21" style="22" customWidth="1"/>
    <col min="6401" max="6401" width="27.7109375" style="22" customWidth="1"/>
    <col min="6402" max="6402" width="20.5703125" style="22" customWidth="1"/>
    <col min="6403" max="6403" width="22" style="22" customWidth="1"/>
    <col min="6404" max="6404" width="33.85546875" style="22" customWidth="1"/>
    <col min="6405" max="6655" width="9.140625" style="22"/>
    <col min="6656" max="6656" width="21" style="22" customWidth="1"/>
    <col min="6657" max="6657" width="27.7109375" style="22" customWidth="1"/>
    <col min="6658" max="6658" width="20.5703125" style="22" customWidth="1"/>
    <col min="6659" max="6659" width="22" style="22" customWidth="1"/>
    <col min="6660" max="6660" width="33.85546875" style="22" customWidth="1"/>
    <col min="6661" max="6911" width="9.140625" style="22"/>
    <col min="6912" max="6912" width="21" style="22" customWidth="1"/>
    <col min="6913" max="6913" width="27.7109375" style="22" customWidth="1"/>
    <col min="6914" max="6914" width="20.5703125" style="22" customWidth="1"/>
    <col min="6915" max="6915" width="22" style="22" customWidth="1"/>
    <col min="6916" max="6916" width="33.85546875" style="22" customWidth="1"/>
    <col min="6917" max="7167" width="9.140625" style="22"/>
    <col min="7168" max="7168" width="21" style="22" customWidth="1"/>
    <col min="7169" max="7169" width="27.7109375" style="22" customWidth="1"/>
    <col min="7170" max="7170" width="20.5703125" style="22" customWidth="1"/>
    <col min="7171" max="7171" width="22" style="22" customWidth="1"/>
    <col min="7172" max="7172" width="33.85546875" style="22" customWidth="1"/>
    <col min="7173" max="7423" width="9.140625" style="22"/>
    <col min="7424" max="7424" width="21" style="22" customWidth="1"/>
    <col min="7425" max="7425" width="27.7109375" style="22" customWidth="1"/>
    <col min="7426" max="7426" width="20.5703125" style="22" customWidth="1"/>
    <col min="7427" max="7427" width="22" style="22" customWidth="1"/>
    <col min="7428" max="7428" width="33.85546875" style="22" customWidth="1"/>
    <col min="7429" max="7679" width="9.140625" style="22"/>
    <col min="7680" max="7680" width="21" style="22" customWidth="1"/>
    <col min="7681" max="7681" width="27.7109375" style="22" customWidth="1"/>
    <col min="7682" max="7682" width="20.5703125" style="22" customWidth="1"/>
    <col min="7683" max="7683" width="22" style="22" customWidth="1"/>
    <col min="7684" max="7684" width="33.85546875" style="22" customWidth="1"/>
    <col min="7685" max="7935" width="9.140625" style="22"/>
    <col min="7936" max="7936" width="21" style="22" customWidth="1"/>
    <col min="7937" max="7937" width="27.7109375" style="22" customWidth="1"/>
    <col min="7938" max="7938" width="20.5703125" style="22" customWidth="1"/>
    <col min="7939" max="7939" width="22" style="22" customWidth="1"/>
    <col min="7940" max="7940" width="33.85546875" style="22" customWidth="1"/>
    <col min="7941" max="8191" width="9.140625" style="22"/>
    <col min="8192" max="8192" width="21" style="22" customWidth="1"/>
    <col min="8193" max="8193" width="27.7109375" style="22" customWidth="1"/>
    <col min="8194" max="8194" width="20.5703125" style="22" customWidth="1"/>
    <col min="8195" max="8195" width="22" style="22" customWidth="1"/>
    <col min="8196" max="8196" width="33.85546875" style="22" customWidth="1"/>
    <col min="8197" max="8447" width="9.140625" style="22"/>
    <col min="8448" max="8448" width="21" style="22" customWidth="1"/>
    <col min="8449" max="8449" width="27.7109375" style="22" customWidth="1"/>
    <col min="8450" max="8450" width="20.5703125" style="22" customWidth="1"/>
    <col min="8451" max="8451" width="22" style="22" customWidth="1"/>
    <col min="8452" max="8452" width="33.85546875" style="22" customWidth="1"/>
    <col min="8453" max="8703" width="9.140625" style="22"/>
    <col min="8704" max="8704" width="21" style="22" customWidth="1"/>
    <col min="8705" max="8705" width="27.7109375" style="22" customWidth="1"/>
    <col min="8706" max="8706" width="20.5703125" style="22" customWidth="1"/>
    <col min="8707" max="8707" width="22" style="22" customWidth="1"/>
    <col min="8708" max="8708" width="33.85546875" style="22" customWidth="1"/>
    <col min="8709" max="8959" width="9.140625" style="22"/>
    <col min="8960" max="8960" width="21" style="22" customWidth="1"/>
    <col min="8961" max="8961" width="27.7109375" style="22" customWidth="1"/>
    <col min="8962" max="8962" width="20.5703125" style="22" customWidth="1"/>
    <col min="8963" max="8963" width="22" style="22" customWidth="1"/>
    <col min="8964" max="8964" width="33.85546875" style="22" customWidth="1"/>
    <col min="8965" max="9215" width="9.140625" style="22"/>
    <col min="9216" max="9216" width="21" style="22" customWidth="1"/>
    <col min="9217" max="9217" width="27.7109375" style="22" customWidth="1"/>
    <col min="9218" max="9218" width="20.5703125" style="22" customWidth="1"/>
    <col min="9219" max="9219" width="22" style="22" customWidth="1"/>
    <col min="9220" max="9220" width="33.85546875" style="22" customWidth="1"/>
    <col min="9221" max="9471" width="9.140625" style="22"/>
    <col min="9472" max="9472" width="21" style="22" customWidth="1"/>
    <col min="9473" max="9473" width="27.7109375" style="22" customWidth="1"/>
    <col min="9474" max="9474" width="20.5703125" style="22" customWidth="1"/>
    <col min="9475" max="9475" width="22" style="22" customWidth="1"/>
    <col min="9476" max="9476" width="33.85546875" style="22" customWidth="1"/>
    <col min="9477" max="9727" width="9.140625" style="22"/>
    <col min="9728" max="9728" width="21" style="22" customWidth="1"/>
    <col min="9729" max="9729" width="27.7109375" style="22" customWidth="1"/>
    <col min="9730" max="9730" width="20.5703125" style="22" customWidth="1"/>
    <col min="9731" max="9731" width="22" style="22" customWidth="1"/>
    <col min="9732" max="9732" width="33.85546875" style="22" customWidth="1"/>
    <col min="9733" max="9983" width="9.140625" style="22"/>
    <col min="9984" max="9984" width="21" style="22" customWidth="1"/>
    <col min="9985" max="9985" width="27.7109375" style="22" customWidth="1"/>
    <col min="9986" max="9986" width="20.5703125" style="22" customWidth="1"/>
    <col min="9987" max="9987" width="22" style="22" customWidth="1"/>
    <col min="9988" max="9988" width="33.85546875" style="22" customWidth="1"/>
    <col min="9989" max="10239" width="9.140625" style="22"/>
    <col min="10240" max="10240" width="21" style="22" customWidth="1"/>
    <col min="10241" max="10241" width="27.7109375" style="22" customWidth="1"/>
    <col min="10242" max="10242" width="20.5703125" style="22" customWidth="1"/>
    <col min="10243" max="10243" width="22" style="22" customWidth="1"/>
    <col min="10244" max="10244" width="33.85546875" style="22" customWidth="1"/>
    <col min="10245" max="10495" width="9.140625" style="22"/>
    <col min="10496" max="10496" width="21" style="22" customWidth="1"/>
    <col min="10497" max="10497" width="27.7109375" style="22" customWidth="1"/>
    <col min="10498" max="10498" width="20.5703125" style="22" customWidth="1"/>
    <col min="10499" max="10499" width="22" style="22" customWidth="1"/>
    <col min="10500" max="10500" width="33.85546875" style="22" customWidth="1"/>
    <col min="10501" max="10751" width="9.140625" style="22"/>
    <col min="10752" max="10752" width="21" style="22" customWidth="1"/>
    <col min="10753" max="10753" width="27.7109375" style="22" customWidth="1"/>
    <col min="10754" max="10754" width="20.5703125" style="22" customWidth="1"/>
    <col min="10755" max="10755" width="22" style="22" customWidth="1"/>
    <col min="10756" max="10756" width="33.85546875" style="22" customWidth="1"/>
    <col min="10757" max="11007" width="9.140625" style="22"/>
    <col min="11008" max="11008" width="21" style="22" customWidth="1"/>
    <col min="11009" max="11009" width="27.7109375" style="22" customWidth="1"/>
    <col min="11010" max="11010" width="20.5703125" style="22" customWidth="1"/>
    <col min="11011" max="11011" width="22" style="22" customWidth="1"/>
    <col min="11012" max="11012" width="33.85546875" style="22" customWidth="1"/>
    <col min="11013" max="11263" width="9.140625" style="22"/>
    <col min="11264" max="11264" width="21" style="22" customWidth="1"/>
    <col min="11265" max="11265" width="27.7109375" style="22" customWidth="1"/>
    <col min="11266" max="11266" width="20.5703125" style="22" customWidth="1"/>
    <col min="11267" max="11267" width="22" style="22" customWidth="1"/>
    <col min="11268" max="11268" width="33.85546875" style="22" customWidth="1"/>
    <col min="11269" max="11519" width="9.140625" style="22"/>
    <col min="11520" max="11520" width="21" style="22" customWidth="1"/>
    <col min="11521" max="11521" width="27.7109375" style="22" customWidth="1"/>
    <col min="11522" max="11522" width="20.5703125" style="22" customWidth="1"/>
    <col min="11523" max="11523" width="22" style="22" customWidth="1"/>
    <col min="11524" max="11524" width="33.85546875" style="22" customWidth="1"/>
    <col min="11525" max="11775" width="9.140625" style="22"/>
    <col min="11776" max="11776" width="21" style="22" customWidth="1"/>
    <col min="11777" max="11777" width="27.7109375" style="22" customWidth="1"/>
    <col min="11778" max="11778" width="20.5703125" style="22" customWidth="1"/>
    <col min="11779" max="11779" width="22" style="22" customWidth="1"/>
    <col min="11780" max="11780" width="33.85546875" style="22" customWidth="1"/>
    <col min="11781" max="12031" width="9.140625" style="22"/>
    <col min="12032" max="12032" width="21" style="22" customWidth="1"/>
    <col min="12033" max="12033" width="27.7109375" style="22" customWidth="1"/>
    <col min="12034" max="12034" width="20.5703125" style="22" customWidth="1"/>
    <col min="12035" max="12035" width="22" style="22" customWidth="1"/>
    <col min="12036" max="12036" width="33.85546875" style="22" customWidth="1"/>
    <col min="12037" max="12287" width="9.140625" style="22"/>
    <col min="12288" max="12288" width="21" style="22" customWidth="1"/>
    <col min="12289" max="12289" width="27.7109375" style="22" customWidth="1"/>
    <col min="12290" max="12290" width="20.5703125" style="22" customWidth="1"/>
    <col min="12291" max="12291" width="22" style="22" customWidth="1"/>
    <col min="12292" max="12292" width="33.85546875" style="22" customWidth="1"/>
    <col min="12293" max="12543" width="9.140625" style="22"/>
    <col min="12544" max="12544" width="21" style="22" customWidth="1"/>
    <col min="12545" max="12545" width="27.7109375" style="22" customWidth="1"/>
    <col min="12546" max="12546" width="20.5703125" style="22" customWidth="1"/>
    <col min="12547" max="12547" width="22" style="22" customWidth="1"/>
    <col min="12548" max="12548" width="33.85546875" style="22" customWidth="1"/>
    <col min="12549" max="12799" width="9.140625" style="22"/>
    <col min="12800" max="12800" width="21" style="22" customWidth="1"/>
    <col min="12801" max="12801" width="27.7109375" style="22" customWidth="1"/>
    <col min="12802" max="12802" width="20.5703125" style="22" customWidth="1"/>
    <col min="12803" max="12803" width="22" style="22" customWidth="1"/>
    <col min="12804" max="12804" width="33.85546875" style="22" customWidth="1"/>
    <col min="12805" max="13055" width="9.140625" style="22"/>
    <col min="13056" max="13056" width="21" style="22" customWidth="1"/>
    <col min="13057" max="13057" width="27.7109375" style="22" customWidth="1"/>
    <col min="13058" max="13058" width="20.5703125" style="22" customWidth="1"/>
    <col min="13059" max="13059" width="22" style="22" customWidth="1"/>
    <col min="13060" max="13060" width="33.85546875" style="22" customWidth="1"/>
    <col min="13061" max="13311" width="9.140625" style="22"/>
    <col min="13312" max="13312" width="21" style="22" customWidth="1"/>
    <col min="13313" max="13313" width="27.7109375" style="22" customWidth="1"/>
    <col min="13314" max="13314" width="20.5703125" style="22" customWidth="1"/>
    <col min="13315" max="13315" width="22" style="22" customWidth="1"/>
    <col min="13316" max="13316" width="33.85546875" style="22" customWidth="1"/>
    <col min="13317" max="13567" width="9.140625" style="22"/>
    <col min="13568" max="13568" width="21" style="22" customWidth="1"/>
    <col min="13569" max="13569" width="27.7109375" style="22" customWidth="1"/>
    <col min="13570" max="13570" width="20.5703125" style="22" customWidth="1"/>
    <col min="13571" max="13571" width="22" style="22" customWidth="1"/>
    <col min="13572" max="13572" width="33.85546875" style="22" customWidth="1"/>
    <col min="13573" max="13823" width="9.140625" style="22"/>
    <col min="13824" max="13824" width="21" style="22" customWidth="1"/>
    <col min="13825" max="13825" width="27.7109375" style="22" customWidth="1"/>
    <col min="13826" max="13826" width="20.5703125" style="22" customWidth="1"/>
    <col min="13827" max="13827" width="22" style="22" customWidth="1"/>
    <col min="13828" max="13828" width="33.85546875" style="22" customWidth="1"/>
    <col min="13829" max="14079" width="9.140625" style="22"/>
    <col min="14080" max="14080" width="21" style="22" customWidth="1"/>
    <col min="14081" max="14081" width="27.7109375" style="22" customWidth="1"/>
    <col min="14082" max="14082" width="20.5703125" style="22" customWidth="1"/>
    <col min="14083" max="14083" width="22" style="22" customWidth="1"/>
    <col min="14084" max="14084" width="33.85546875" style="22" customWidth="1"/>
    <col min="14085" max="14335" width="9.140625" style="22"/>
    <col min="14336" max="14336" width="21" style="22" customWidth="1"/>
    <col min="14337" max="14337" width="27.7109375" style="22" customWidth="1"/>
    <col min="14338" max="14338" width="20.5703125" style="22" customWidth="1"/>
    <col min="14339" max="14339" width="22" style="22" customWidth="1"/>
    <col min="14340" max="14340" width="33.85546875" style="22" customWidth="1"/>
    <col min="14341" max="14591" width="9.140625" style="22"/>
    <col min="14592" max="14592" width="21" style="22" customWidth="1"/>
    <col min="14593" max="14593" width="27.7109375" style="22" customWidth="1"/>
    <col min="14594" max="14594" width="20.5703125" style="22" customWidth="1"/>
    <col min="14595" max="14595" width="22" style="22" customWidth="1"/>
    <col min="14596" max="14596" width="33.85546875" style="22" customWidth="1"/>
    <col min="14597" max="14847" width="9.140625" style="22"/>
    <col min="14848" max="14848" width="21" style="22" customWidth="1"/>
    <col min="14849" max="14849" width="27.7109375" style="22" customWidth="1"/>
    <col min="14850" max="14850" width="20.5703125" style="22" customWidth="1"/>
    <col min="14851" max="14851" width="22" style="22" customWidth="1"/>
    <col min="14852" max="14852" width="33.85546875" style="22" customWidth="1"/>
    <col min="14853" max="15103" width="9.140625" style="22"/>
    <col min="15104" max="15104" width="21" style="22" customWidth="1"/>
    <col min="15105" max="15105" width="27.7109375" style="22" customWidth="1"/>
    <col min="15106" max="15106" width="20.5703125" style="22" customWidth="1"/>
    <col min="15107" max="15107" width="22" style="22" customWidth="1"/>
    <col min="15108" max="15108" width="33.85546875" style="22" customWidth="1"/>
    <col min="15109" max="15359" width="9.140625" style="22"/>
    <col min="15360" max="15360" width="21" style="22" customWidth="1"/>
    <col min="15361" max="15361" width="27.7109375" style="22" customWidth="1"/>
    <col min="15362" max="15362" width="20.5703125" style="22" customWidth="1"/>
    <col min="15363" max="15363" width="22" style="22" customWidth="1"/>
    <col min="15364" max="15364" width="33.85546875" style="22" customWidth="1"/>
    <col min="15365" max="15615" width="9.140625" style="22"/>
    <col min="15616" max="15616" width="21" style="22" customWidth="1"/>
    <col min="15617" max="15617" width="27.7109375" style="22" customWidth="1"/>
    <col min="15618" max="15618" width="20.5703125" style="22" customWidth="1"/>
    <col min="15619" max="15619" width="22" style="22" customWidth="1"/>
    <col min="15620" max="15620" width="33.85546875" style="22" customWidth="1"/>
    <col min="15621" max="15871" width="9.140625" style="22"/>
    <col min="15872" max="15872" width="21" style="22" customWidth="1"/>
    <col min="15873" max="15873" width="27.7109375" style="22" customWidth="1"/>
    <col min="15874" max="15874" width="20.5703125" style="22" customWidth="1"/>
    <col min="15875" max="15875" width="22" style="22" customWidth="1"/>
    <col min="15876" max="15876" width="33.85546875" style="22" customWidth="1"/>
    <col min="15877" max="16127" width="9.140625" style="22"/>
    <col min="16128" max="16128" width="21" style="22" customWidth="1"/>
    <col min="16129" max="16129" width="27.7109375" style="22" customWidth="1"/>
    <col min="16130" max="16130" width="20.5703125" style="22" customWidth="1"/>
    <col min="16131" max="16131" width="22" style="22" customWidth="1"/>
    <col min="16132" max="16132" width="33.85546875" style="22" customWidth="1"/>
    <col min="16133" max="16384" width="9.140625" style="22"/>
  </cols>
  <sheetData>
    <row r="1" spans="1:7" ht="21" thickBot="1" x14ac:dyDescent="0.25">
      <c r="A1" s="137"/>
      <c r="B1" s="602" t="s">
        <v>405</v>
      </c>
      <c r="C1" s="603"/>
      <c r="D1" s="603"/>
      <c r="E1" s="603"/>
      <c r="F1" s="603"/>
      <c r="G1" s="604"/>
    </row>
    <row r="2" spans="1:7" ht="21" thickBot="1" x14ac:dyDescent="0.35">
      <c r="A2" s="135"/>
      <c r="B2" s="605" t="s">
        <v>406</v>
      </c>
      <c r="C2" s="606"/>
      <c r="D2" s="606"/>
      <c r="E2" s="606"/>
      <c r="F2" s="606"/>
      <c r="G2" s="607"/>
    </row>
    <row r="3" spans="1:7" ht="15.75" x14ac:dyDescent="0.2">
      <c r="A3" s="41"/>
      <c r="B3" s="23"/>
      <c r="C3" s="23"/>
      <c r="D3" s="24"/>
      <c r="F3" s="23"/>
      <c r="G3" s="23"/>
    </row>
    <row r="4" spans="1:7" ht="39.75" customHeight="1" x14ac:dyDescent="0.2">
      <c r="A4" s="136" t="s">
        <v>53</v>
      </c>
      <c r="B4" s="25" t="s">
        <v>7</v>
      </c>
      <c r="C4" s="26" t="s">
        <v>37</v>
      </c>
      <c r="D4" s="26" t="s">
        <v>10</v>
      </c>
      <c r="E4" s="27" t="s">
        <v>29</v>
      </c>
      <c r="F4" s="36" t="s">
        <v>38</v>
      </c>
      <c r="G4" s="38" t="s">
        <v>39</v>
      </c>
    </row>
    <row r="5" spans="1:7" ht="35.1" customHeight="1" x14ac:dyDescent="0.2">
      <c r="A5" s="42" t="s">
        <v>6</v>
      </c>
      <c r="B5" s="28">
        <v>1</v>
      </c>
      <c r="C5" s="84" t="s">
        <v>407</v>
      </c>
      <c r="D5" s="402" t="s">
        <v>560</v>
      </c>
      <c r="E5" s="402" t="s">
        <v>561</v>
      </c>
      <c r="F5" s="402" t="s">
        <v>562</v>
      </c>
      <c r="G5" s="402" t="s">
        <v>563</v>
      </c>
    </row>
    <row r="6" spans="1:7" ht="35.1" customHeight="1" x14ac:dyDescent="0.2">
      <c r="A6" s="42"/>
      <c r="B6" s="28">
        <v>2</v>
      </c>
      <c r="C6" s="462" t="s">
        <v>40</v>
      </c>
      <c r="D6" s="402" t="s">
        <v>758</v>
      </c>
      <c r="E6" s="402" t="s">
        <v>759</v>
      </c>
      <c r="F6" s="402" t="s">
        <v>760</v>
      </c>
      <c r="G6" s="402"/>
    </row>
    <row r="7" spans="1:7" ht="35.1" customHeight="1" x14ac:dyDescent="0.2">
      <c r="A7" s="42"/>
      <c r="B7" s="28">
        <v>3</v>
      </c>
      <c r="C7" s="462" t="s">
        <v>41</v>
      </c>
      <c r="D7" s="402" t="s">
        <v>564</v>
      </c>
      <c r="E7" s="402" t="s">
        <v>234</v>
      </c>
      <c r="F7" s="402"/>
      <c r="G7" s="402"/>
    </row>
    <row r="8" spans="1:7" ht="35.1" customHeight="1" x14ac:dyDescent="0.2">
      <c r="A8" s="42">
        <v>1</v>
      </c>
      <c r="B8" s="28">
        <v>4</v>
      </c>
      <c r="C8" s="462" t="s">
        <v>1</v>
      </c>
      <c r="D8" s="402" t="s">
        <v>565</v>
      </c>
      <c r="E8" s="402" t="s">
        <v>417</v>
      </c>
      <c r="F8" s="402"/>
      <c r="G8" s="402"/>
    </row>
    <row r="9" spans="1:7" ht="35.1" customHeight="1" x14ac:dyDescent="0.2">
      <c r="A9" s="42">
        <v>2</v>
      </c>
      <c r="B9" s="28">
        <v>5</v>
      </c>
      <c r="C9" s="462" t="s">
        <v>1</v>
      </c>
      <c r="D9" s="402" t="s">
        <v>566</v>
      </c>
      <c r="E9" s="402" t="s">
        <v>417</v>
      </c>
      <c r="F9" s="402"/>
      <c r="G9" s="402"/>
    </row>
    <row r="10" spans="1:7" ht="35.1" customHeight="1" x14ac:dyDescent="0.2">
      <c r="A10" s="42">
        <v>3</v>
      </c>
      <c r="B10" s="28">
        <v>6</v>
      </c>
      <c r="C10" s="462" t="s">
        <v>1</v>
      </c>
      <c r="D10" s="402" t="s">
        <v>567</v>
      </c>
      <c r="E10" s="402" t="s">
        <v>232</v>
      </c>
      <c r="F10" s="402"/>
      <c r="G10" s="402"/>
    </row>
    <row r="11" spans="1:7" ht="25.5" customHeight="1" x14ac:dyDescent="0.2">
      <c r="A11" s="42">
        <v>4</v>
      </c>
      <c r="B11" s="28">
        <v>7</v>
      </c>
      <c r="C11" s="462" t="s">
        <v>1</v>
      </c>
      <c r="D11" s="402" t="s">
        <v>568</v>
      </c>
      <c r="E11" s="402" t="s">
        <v>232</v>
      </c>
      <c r="F11" s="402"/>
      <c r="G11" s="402"/>
    </row>
    <row r="12" spans="1:7" ht="35.1" customHeight="1" x14ac:dyDescent="0.2">
      <c r="A12" s="42">
        <v>5</v>
      </c>
      <c r="B12" s="28">
        <v>8</v>
      </c>
      <c r="C12" s="462" t="s">
        <v>1</v>
      </c>
      <c r="D12" s="402"/>
      <c r="E12" s="402"/>
      <c r="F12" s="402"/>
      <c r="G12" s="402"/>
    </row>
    <row r="13" spans="1:7" ht="35.1" customHeight="1" x14ac:dyDescent="0.2">
      <c r="A13" s="42">
        <v>6</v>
      </c>
      <c r="B13" s="28">
        <v>9</v>
      </c>
      <c r="C13" s="462" t="s">
        <v>1</v>
      </c>
      <c r="D13" s="549" t="s">
        <v>6</v>
      </c>
      <c r="E13" s="549" t="s">
        <v>6</v>
      </c>
      <c r="F13" s="549" t="s">
        <v>6</v>
      </c>
      <c r="G13" s="549" t="s">
        <v>6</v>
      </c>
    </row>
    <row r="14" spans="1:7" ht="35.1" customHeight="1" x14ac:dyDescent="0.2">
      <c r="A14" s="42">
        <v>1</v>
      </c>
      <c r="B14" s="28">
        <v>10</v>
      </c>
      <c r="C14" s="462" t="s">
        <v>2</v>
      </c>
      <c r="D14" s="402" t="s">
        <v>569</v>
      </c>
      <c r="E14" s="402"/>
      <c r="F14" s="402"/>
      <c r="G14" s="402"/>
    </row>
    <row r="15" spans="1:7" ht="35.1" customHeight="1" x14ac:dyDescent="0.2">
      <c r="A15" s="42">
        <v>2</v>
      </c>
      <c r="B15" s="28">
        <v>11</v>
      </c>
      <c r="C15" s="462" t="s">
        <v>2</v>
      </c>
      <c r="D15" s="402" t="s">
        <v>570</v>
      </c>
      <c r="E15" s="402" t="s">
        <v>232</v>
      </c>
      <c r="F15" s="402" t="s">
        <v>571</v>
      </c>
      <c r="G15" s="402" t="s">
        <v>572</v>
      </c>
    </row>
    <row r="16" spans="1:7" ht="35.1" customHeight="1" x14ac:dyDescent="0.2">
      <c r="A16" s="42">
        <v>3</v>
      </c>
      <c r="B16" s="28">
        <v>12</v>
      </c>
      <c r="C16" s="462" t="s">
        <v>2</v>
      </c>
      <c r="D16" s="402" t="s">
        <v>573</v>
      </c>
      <c r="E16" s="402" t="s">
        <v>232</v>
      </c>
      <c r="F16" s="402" t="s">
        <v>574</v>
      </c>
      <c r="G16" s="402"/>
    </row>
    <row r="17" spans="1:7" ht="35.1" customHeight="1" x14ac:dyDescent="0.2">
      <c r="A17" s="42">
        <v>4</v>
      </c>
      <c r="B17" s="28">
        <v>13</v>
      </c>
      <c r="C17" s="462" t="s">
        <v>2</v>
      </c>
      <c r="D17" s="402" t="s">
        <v>575</v>
      </c>
      <c r="E17" s="402" t="s">
        <v>576</v>
      </c>
      <c r="F17" s="402" t="s">
        <v>577</v>
      </c>
      <c r="G17" s="402" t="s">
        <v>578</v>
      </c>
    </row>
    <row r="18" spans="1:7" ht="35.1" customHeight="1" x14ac:dyDescent="0.2">
      <c r="A18" s="42">
        <v>5</v>
      </c>
      <c r="B18" s="28">
        <v>14</v>
      </c>
      <c r="C18" s="462" t="s">
        <v>2</v>
      </c>
      <c r="D18" s="402"/>
      <c r="E18" s="402"/>
      <c r="F18" s="402"/>
      <c r="G18" s="402"/>
    </row>
    <row r="19" spans="1:7" ht="35.1" customHeight="1" x14ac:dyDescent="0.2">
      <c r="A19" s="42">
        <v>6</v>
      </c>
      <c r="B19" s="28">
        <v>15</v>
      </c>
      <c r="C19" s="462" t="s">
        <v>2</v>
      </c>
      <c r="D19" s="402"/>
      <c r="E19" s="402"/>
      <c r="F19" s="402"/>
      <c r="G19" s="402"/>
    </row>
    <row r="20" spans="1:7" ht="35.1" customHeight="1" x14ac:dyDescent="0.2">
      <c r="A20" s="42">
        <v>1</v>
      </c>
      <c r="B20" s="28">
        <v>16</v>
      </c>
      <c r="C20" s="462" t="s">
        <v>42</v>
      </c>
      <c r="D20" s="402"/>
      <c r="E20" s="402"/>
      <c r="F20" s="402"/>
      <c r="G20" s="402"/>
    </row>
    <row r="21" spans="1:7" ht="35.1" customHeight="1" x14ac:dyDescent="0.2">
      <c r="A21" s="42">
        <v>1</v>
      </c>
      <c r="B21" s="28">
        <v>17</v>
      </c>
      <c r="C21" s="462" t="s">
        <v>42</v>
      </c>
      <c r="D21" s="402"/>
      <c r="E21" s="402"/>
      <c r="F21" s="402"/>
      <c r="G21" s="402"/>
    </row>
    <row r="22" spans="1:7" ht="35.1" customHeight="1" x14ac:dyDescent="0.2">
      <c r="A22" s="42">
        <v>2</v>
      </c>
      <c r="B22" s="28">
        <v>18</v>
      </c>
      <c r="C22" s="462" t="s">
        <v>42</v>
      </c>
      <c r="D22" s="402"/>
      <c r="E22" s="402"/>
      <c r="F22" s="402"/>
      <c r="G22" s="402"/>
    </row>
    <row r="23" spans="1:7" ht="35.1" customHeight="1" x14ac:dyDescent="0.2">
      <c r="A23" s="42">
        <v>2</v>
      </c>
      <c r="B23" s="28">
        <v>19</v>
      </c>
      <c r="C23" s="462" t="s">
        <v>42</v>
      </c>
      <c r="D23" s="402"/>
      <c r="E23" s="402"/>
      <c r="F23" s="402"/>
      <c r="G23" s="402"/>
    </row>
    <row r="24" spans="1:7" ht="35.1" customHeight="1" x14ac:dyDescent="0.2">
      <c r="A24" s="42">
        <v>3</v>
      </c>
      <c r="B24" s="28">
        <v>20</v>
      </c>
      <c r="C24" s="462" t="s">
        <v>42</v>
      </c>
      <c r="D24" s="402" t="s">
        <v>579</v>
      </c>
      <c r="E24" s="402" t="s">
        <v>418</v>
      </c>
      <c r="F24" s="402"/>
      <c r="G24" s="402"/>
    </row>
    <row r="25" spans="1:7" ht="35.1" customHeight="1" x14ac:dyDescent="0.2">
      <c r="A25" s="42">
        <v>3</v>
      </c>
      <c r="B25" s="28">
        <v>21</v>
      </c>
      <c r="C25" s="462" t="s">
        <v>42</v>
      </c>
      <c r="D25" s="402" t="s">
        <v>580</v>
      </c>
      <c r="E25" s="402" t="s">
        <v>418</v>
      </c>
      <c r="F25" s="402" t="s">
        <v>581</v>
      </c>
      <c r="G25" s="402"/>
    </row>
    <row r="26" spans="1:7" ht="35.1" customHeight="1" x14ac:dyDescent="0.2">
      <c r="A26" s="42">
        <v>4</v>
      </c>
      <c r="B26" s="28">
        <v>22</v>
      </c>
      <c r="C26" s="462" t="s">
        <v>42</v>
      </c>
      <c r="D26" s="402" t="s">
        <v>582</v>
      </c>
      <c r="E26" s="402" t="s">
        <v>418</v>
      </c>
      <c r="F26" s="402" t="s">
        <v>583</v>
      </c>
      <c r="G26" s="402" t="s">
        <v>584</v>
      </c>
    </row>
    <row r="27" spans="1:7" ht="35.1" customHeight="1" x14ac:dyDescent="0.2">
      <c r="A27" s="42">
        <v>4</v>
      </c>
      <c r="B27" s="28">
        <v>23</v>
      </c>
      <c r="C27" s="462" t="s">
        <v>42</v>
      </c>
      <c r="D27" s="402" t="s">
        <v>585</v>
      </c>
      <c r="E27" s="402" t="s">
        <v>418</v>
      </c>
      <c r="F27" s="402" t="s">
        <v>586</v>
      </c>
      <c r="G27" s="402" t="s">
        <v>587</v>
      </c>
    </row>
    <row r="28" spans="1:7" ht="35.1" customHeight="1" x14ac:dyDescent="0.2">
      <c r="A28" s="42">
        <v>5</v>
      </c>
      <c r="B28" s="28">
        <v>24</v>
      </c>
      <c r="C28" s="462" t="s">
        <v>42</v>
      </c>
      <c r="D28" s="402"/>
      <c r="E28" s="402"/>
      <c r="F28" s="402"/>
      <c r="G28" s="402"/>
    </row>
    <row r="29" spans="1:7" ht="35.1" customHeight="1" x14ac:dyDescent="0.2">
      <c r="A29" s="42">
        <v>5</v>
      </c>
      <c r="B29" s="28">
        <v>25</v>
      </c>
      <c r="C29" s="462" t="s">
        <v>42</v>
      </c>
      <c r="D29" s="403"/>
      <c r="E29" s="403"/>
      <c r="F29" s="403"/>
      <c r="G29" s="403"/>
    </row>
    <row r="30" spans="1:7" ht="35.1" customHeight="1" x14ac:dyDescent="0.2">
      <c r="A30" s="42">
        <v>6</v>
      </c>
      <c r="B30" s="28">
        <v>26</v>
      </c>
      <c r="C30" s="462" t="s">
        <v>42</v>
      </c>
      <c r="D30" s="403"/>
      <c r="E30" s="403"/>
      <c r="F30" s="403"/>
      <c r="G30" s="403"/>
    </row>
    <row r="31" spans="1:7" ht="35.1" customHeight="1" x14ac:dyDescent="0.2">
      <c r="A31" s="42">
        <v>6</v>
      </c>
      <c r="B31" s="28">
        <v>27</v>
      </c>
      <c r="C31" s="462" t="s">
        <v>42</v>
      </c>
      <c r="D31" s="40"/>
      <c r="E31" s="42"/>
      <c r="F31" s="42"/>
      <c r="G31" s="40"/>
    </row>
    <row r="32" spans="1:7" x14ac:dyDescent="0.2">
      <c r="C32" s="29"/>
    </row>
    <row r="33" spans="3:3" x14ac:dyDescent="0.2">
      <c r="C33" s="29"/>
    </row>
    <row r="34" spans="3:3" x14ac:dyDescent="0.2">
      <c r="C34" s="44"/>
    </row>
    <row r="35" spans="3:3" x14ac:dyDescent="0.2">
      <c r="C35" s="29"/>
    </row>
    <row r="36" spans="3:3" x14ac:dyDescent="0.2">
      <c r="C36" s="29"/>
    </row>
    <row r="37" spans="3:3" x14ac:dyDescent="0.2">
      <c r="C37" s="29"/>
    </row>
    <row r="38" spans="3:3" x14ac:dyDescent="0.2">
      <c r="C38" s="29"/>
    </row>
  </sheetData>
  <mergeCells count="2">
    <mergeCell ref="B1:G1"/>
    <mergeCell ref="B2:G2"/>
  </mergeCells>
  <pageMargins left="0.5" right="0.2" top="0.25" bottom="0" header="0.3" footer="0.3"/>
  <pageSetup scale="7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U60"/>
  <sheetViews>
    <sheetView view="pageBreakPreview" topLeftCell="G1" zoomScale="80" zoomScaleSheetLayoutView="80" workbookViewId="0">
      <selection activeCell="Q6" sqref="Q6"/>
    </sheetView>
  </sheetViews>
  <sheetFormatPr defaultColWidth="9.140625" defaultRowHeight="12.75" x14ac:dyDescent="0.2"/>
  <cols>
    <col min="1" max="1" width="8.42578125" style="207" customWidth="1"/>
    <col min="2" max="2" width="13.5703125" style="207" customWidth="1"/>
    <col min="3" max="3" width="20.5703125" style="207" customWidth="1"/>
    <col min="4" max="4" width="15.140625" style="207" customWidth="1"/>
    <col min="5" max="5" width="16.140625" style="207" customWidth="1"/>
    <col min="6" max="6" width="14.85546875" style="207" customWidth="1"/>
    <col min="7" max="7" width="12.5703125" style="207" customWidth="1"/>
    <col min="8" max="8" width="5" style="210" customWidth="1"/>
    <col min="9" max="9" width="8.85546875" style="210" customWidth="1"/>
    <col min="10" max="10" width="16.5703125" style="210" customWidth="1"/>
    <col min="11" max="11" width="9.7109375" style="210" customWidth="1"/>
    <col min="12" max="12" width="5.5703125" style="207" customWidth="1"/>
    <col min="13" max="13" width="35" style="207" customWidth="1"/>
    <col min="14" max="14" width="20" style="207" customWidth="1"/>
    <col min="15" max="15" width="18.42578125" style="207" customWidth="1"/>
    <col min="16" max="17" width="15.5703125" style="207" customWidth="1"/>
    <col min="18" max="18" width="15.5703125" style="313" customWidth="1"/>
    <col min="19" max="19" width="15.5703125" style="207" customWidth="1"/>
    <col min="20" max="16384" width="9.140625" style="207"/>
  </cols>
  <sheetData>
    <row r="1" spans="1:21" s="246" customFormat="1" ht="35.1" customHeight="1" x14ac:dyDescent="0.35">
      <c r="A1" s="791" t="s">
        <v>405</v>
      </c>
      <c r="B1" s="792"/>
      <c r="C1" s="792"/>
      <c r="D1" s="792"/>
      <c r="E1" s="792"/>
      <c r="F1" s="792"/>
      <c r="G1" s="792"/>
      <c r="H1" s="792"/>
      <c r="I1" s="792"/>
      <c r="J1" s="792"/>
      <c r="K1" s="792"/>
      <c r="L1" s="792"/>
      <c r="M1" s="792"/>
      <c r="N1" s="792"/>
      <c r="O1" s="792"/>
      <c r="P1" s="792"/>
      <c r="Q1" s="792"/>
      <c r="R1" s="792"/>
      <c r="S1" s="793"/>
    </row>
    <row r="2" spans="1:21" s="246" customFormat="1" ht="23.25" x14ac:dyDescent="0.35">
      <c r="A2" s="794" t="s">
        <v>201</v>
      </c>
      <c r="B2" s="795"/>
      <c r="C2" s="795"/>
      <c r="D2" s="795"/>
      <c r="E2" s="795"/>
      <c r="F2" s="795"/>
      <c r="G2" s="795"/>
      <c r="H2" s="795"/>
      <c r="I2" s="795"/>
      <c r="J2" s="795"/>
      <c r="K2" s="795"/>
      <c r="L2" s="795"/>
      <c r="M2" s="795"/>
      <c r="N2" s="795"/>
      <c r="O2" s="795"/>
      <c r="P2" s="795"/>
      <c r="Q2" s="795"/>
      <c r="R2" s="795"/>
      <c r="S2" s="796"/>
    </row>
    <row r="3" spans="1:21" s="245" customFormat="1" ht="29.1" customHeight="1" thickBot="1" x14ac:dyDescent="0.35">
      <c r="A3" s="248" t="s">
        <v>217</v>
      </c>
      <c r="B3" s="249"/>
      <c r="C3" s="249"/>
      <c r="D3" s="249"/>
      <c r="E3" s="249" t="str">
        <f>'Title UCMO'!D6</f>
        <v>46 Bhaini</v>
      </c>
      <c r="F3" s="249"/>
      <c r="G3" s="249"/>
      <c r="H3" s="249"/>
      <c r="I3" s="249"/>
      <c r="J3" s="249"/>
      <c r="K3" s="249"/>
      <c r="L3" s="249"/>
      <c r="M3" s="249"/>
      <c r="N3" s="249"/>
      <c r="O3" s="249"/>
      <c r="P3" s="249"/>
      <c r="Q3" s="249"/>
      <c r="R3" s="312"/>
      <c r="S3" s="250"/>
    </row>
    <row r="4" spans="1:21" s="245" customFormat="1" ht="38.450000000000003" customHeight="1" x14ac:dyDescent="0.3">
      <c r="A4" s="797" t="s">
        <v>202</v>
      </c>
      <c r="B4" s="772" t="s">
        <v>203</v>
      </c>
      <c r="C4" s="772"/>
      <c r="D4" s="772"/>
      <c r="E4" s="772" t="s">
        <v>204</v>
      </c>
      <c r="F4" s="772"/>
      <c r="G4" s="772"/>
      <c r="H4" s="772" t="s">
        <v>205</v>
      </c>
      <c r="I4" s="772"/>
      <c r="J4" s="772"/>
      <c r="K4" s="772"/>
      <c r="L4" s="772"/>
      <c r="M4" s="772"/>
      <c r="N4" s="772" t="s">
        <v>206</v>
      </c>
      <c r="O4" s="772"/>
      <c r="P4" s="772" t="s">
        <v>479</v>
      </c>
      <c r="Q4" s="772"/>
      <c r="R4" s="772" t="s">
        <v>209</v>
      </c>
      <c r="S4" s="774" t="s">
        <v>210</v>
      </c>
      <c r="T4" s="244"/>
      <c r="U4" s="244"/>
    </row>
    <row r="5" spans="1:21" s="245" customFormat="1" ht="45.6" customHeight="1" thickBot="1" x14ac:dyDescent="0.35">
      <c r="A5" s="798"/>
      <c r="B5" s="773"/>
      <c r="C5" s="773"/>
      <c r="D5" s="773"/>
      <c r="E5" s="773"/>
      <c r="F5" s="773"/>
      <c r="G5" s="773"/>
      <c r="H5" s="773"/>
      <c r="I5" s="773"/>
      <c r="J5" s="773"/>
      <c r="K5" s="773"/>
      <c r="L5" s="773"/>
      <c r="M5" s="773"/>
      <c r="N5" s="773"/>
      <c r="O5" s="773"/>
      <c r="P5" s="247" t="s">
        <v>480</v>
      </c>
      <c r="Q5" s="247" t="s">
        <v>214</v>
      </c>
      <c r="R5" s="773"/>
      <c r="S5" s="775"/>
      <c r="T5" s="244"/>
      <c r="U5" s="244"/>
    </row>
    <row r="6" spans="1:21" s="347" customFormat="1" ht="45" customHeight="1" thickBot="1" x14ac:dyDescent="0.3">
      <c r="A6" s="776">
        <v>1</v>
      </c>
      <c r="B6" s="779" t="str">
        <f>'Team Basic Data Team 1'!C8</f>
        <v>جیلانی ٹاؤن، رحمت پورہ، سکول، بستی درس والی</v>
      </c>
      <c r="C6" s="780"/>
      <c r="D6" s="781"/>
      <c r="E6" s="785" t="str">
        <f>'UC Consolidated Sheet Page-1'!B6</f>
        <v>سکول رحمت پورہ</v>
      </c>
      <c r="F6" s="786"/>
      <c r="G6" s="787"/>
      <c r="H6" s="344" t="s">
        <v>215</v>
      </c>
      <c r="I6" s="799" t="s">
        <v>255</v>
      </c>
      <c r="J6" s="799"/>
      <c r="K6" s="799"/>
      <c r="L6" s="345" t="s">
        <v>216</v>
      </c>
      <c r="M6" s="333" t="s">
        <v>271</v>
      </c>
      <c r="N6" s="332"/>
      <c r="O6" s="333"/>
      <c r="P6" s="315">
        <f>'UC Consolidated Sheet Page-1'!D6</f>
        <v>40</v>
      </c>
      <c r="Q6" s="525">
        <f>ROUNDUP(SUM(P6*1.05),0)</f>
        <v>42</v>
      </c>
      <c r="R6" s="317"/>
      <c r="S6" s="334" t="s">
        <v>236</v>
      </c>
      <c r="T6" s="346"/>
      <c r="U6" s="346"/>
    </row>
    <row r="7" spans="1:21" s="347" customFormat="1" ht="45" customHeight="1" thickBot="1" x14ac:dyDescent="0.3">
      <c r="A7" s="777"/>
      <c r="B7" s="782"/>
      <c r="C7" s="783"/>
      <c r="D7" s="784"/>
      <c r="E7" s="788" t="str">
        <f>'UC Consolidated Sheet Page-1'!B7</f>
        <v>اسلم</v>
      </c>
      <c r="F7" s="789"/>
      <c r="G7" s="790"/>
      <c r="H7" s="348" t="s">
        <v>215</v>
      </c>
      <c r="I7" s="800" t="s">
        <v>256</v>
      </c>
      <c r="J7" s="800"/>
      <c r="K7" s="800"/>
      <c r="L7" s="485" t="s">
        <v>216</v>
      </c>
      <c r="M7" s="336" t="s">
        <v>272</v>
      </c>
      <c r="N7" s="335"/>
      <c r="O7" s="336"/>
      <c r="P7" s="321">
        <f>'UC Consolidated Sheet Page-1'!D7</f>
        <v>23</v>
      </c>
      <c r="Q7" s="336">
        <f>ROUNDUP(SUM(P7*1.05),0)</f>
        <v>25</v>
      </c>
      <c r="R7" s="323"/>
      <c r="S7" s="334" t="s">
        <v>236</v>
      </c>
      <c r="T7" s="346"/>
      <c r="U7" s="346"/>
    </row>
    <row r="8" spans="1:21" s="347" customFormat="1" ht="45" customHeight="1" thickBot="1" x14ac:dyDescent="0.3">
      <c r="A8" s="777"/>
      <c r="B8" s="813" t="str">
        <f>'Team Basic Data Team 1'!C9</f>
        <v>چاہ گنگا رام والا، کھوہ پاندی بھٹہ حاجی والا</v>
      </c>
      <c r="C8" s="783"/>
      <c r="D8" s="784"/>
      <c r="E8" s="788" t="str">
        <f>'UC Consolidated Sheet Page-1'!B8</f>
        <v>عرفان</v>
      </c>
      <c r="F8" s="789"/>
      <c r="G8" s="790"/>
      <c r="H8" s="348" t="s">
        <v>215</v>
      </c>
      <c r="I8" s="800" t="s">
        <v>257</v>
      </c>
      <c r="J8" s="800"/>
      <c r="K8" s="800"/>
      <c r="L8" s="485" t="s">
        <v>216</v>
      </c>
      <c r="M8" s="336" t="s">
        <v>273</v>
      </c>
      <c r="N8" s="335"/>
      <c r="O8" s="336"/>
      <c r="P8" s="321">
        <f>'UC Consolidated Sheet Page-1'!D8</f>
        <v>25</v>
      </c>
      <c r="Q8" s="336">
        <f t="shared" ref="Q8:Q53" si="0">ROUNDUP(SUM(P8*1.05),0)</f>
        <v>27</v>
      </c>
      <c r="R8" s="323"/>
      <c r="S8" s="334" t="s">
        <v>236</v>
      </c>
    </row>
    <row r="9" spans="1:21" s="347" customFormat="1" ht="45" customHeight="1" thickBot="1" x14ac:dyDescent="0.3">
      <c r="A9" s="778"/>
      <c r="B9" s="814"/>
      <c r="C9" s="815"/>
      <c r="D9" s="816"/>
      <c r="E9" s="810">
        <f>'UC Consolidated Sheet Page-1'!B9</f>
        <v>0</v>
      </c>
      <c r="F9" s="811"/>
      <c r="G9" s="812"/>
      <c r="H9" s="522" t="s">
        <v>215</v>
      </c>
      <c r="I9" s="801" t="s">
        <v>258</v>
      </c>
      <c r="J9" s="801"/>
      <c r="K9" s="801"/>
      <c r="L9" s="523" t="s">
        <v>216</v>
      </c>
      <c r="M9" s="524" t="s">
        <v>274</v>
      </c>
      <c r="N9" s="526"/>
      <c r="O9" s="524"/>
      <c r="P9" s="442">
        <f>'UC Consolidated Sheet Page-1'!D9</f>
        <v>0</v>
      </c>
      <c r="Q9" s="336">
        <f t="shared" si="0"/>
        <v>0</v>
      </c>
      <c r="R9" s="527"/>
      <c r="S9" s="528" t="s">
        <v>236</v>
      </c>
    </row>
    <row r="10" spans="1:21" s="347" customFormat="1" ht="45" customHeight="1" thickBot="1" x14ac:dyDescent="0.3">
      <c r="A10" s="805">
        <v>2</v>
      </c>
      <c r="B10" s="813" t="str">
        <f>'Team Basic Data Team 1'!C10</f>
        <v>مرغی خانہ ۔بستی ہیڈ ۔</v>
      </c>
      <c r="C10" s="783"/>
      <c r="D10" s="784"/>
      <c r="E10" s="807" t="str">
        <f>'UC Consolidated Sheet Page-1'!E6</f>
        <v>درس آڑے والا</v>
      </c>
      <c r="F10" s="808"/>
      <c r="G10" s="809"/>
      <c r="H10" s="486" t="s">
        <v>215</v>
      </c>
      <c r="I10" s="817" t="s">
        <v>259</v>
      </c>
      <c r="J10" s="817"/>
      <c r="K10" s="817"/>
      <c r="L10" s="487" t="s">
        <v>216</v>
      </c>
      <c r="M10" s="340" t="s">
        <v>259</v>
      </c>
      <c r="N10" s="339"/>
      <c r="O10" s="340"/>
      <c r="P10" s="328">
        <f>'UC Consolidated Sheet Page-1'!G6</f>
        <v>35</v>
      </c>
      <c r="Q10" s="336">
        <f t="shared" si="0"/>
        <v>37</v>
      </c>
      <c r="R10" s="329"/>
      <c r="S10" s="334" t="s">
        <v>236</v>
      </c>
    </row>
    <row r="11" spans="1:21" s="347" customFormat="1" ht="45" customHeight="1" thickBot="1" x14ac:dyDescent="0.3">
      <c r="A11" s="777"/>
      <c r="B11" s="782"/>
      <c r="C11" s="783"/>
      <c r="D11" s="784"/>
      <c r="E11" s="788" t="str">
        <f>'UC Consolidated Sheet Page-1'!E7</f>
        <v>ماسٹر خضر 0306593757</v>
      </c>
      <c r="F11" s="789"/>
      <c r="G11" s="790"/>
      <c r="H11" s="348" t="s">
        <v>215</v>
      </c>
      <c r="I11" s="800" t="s">
        <v>260</v>
      </c>
      <c r="J11" s="800"/>
      <c r="K11" s="800"/>
      <c r="L11" s="485" t="s">
        <v>216</v>
      </c>
      <c r="M11" s="336" t="s">
        <v>275</v>
      </c>
      <c r="N11" s="335"/>
      <c r="O11" s="336"/>
      <c r="P11" s="321">
        <f>'UC Consolidated Sheet Page-1'!G7</f>
        <v>12</v>
      </c>
      <c r="Q11" s="336">
        <f t="shared" si="0"/>
        <v>13</v>
      </c>
      <c r="R11" s="323"/>
      <c r="S11" s="334" t="s">
        <v>236</v>
      </c>
    </row>
    <row r="12" spans="1:21" s="347" customFormat="1" ht="45" customHeight="1" thickBot="1" x14ac:dyDescent="0.3">
      <c r="A12" s="777"/>
      <c r="B12" s="813" t="str">
        <f>'Team Basic Data Team 1'!C11</f>
        <v xml:space="preserve">بستی ہیڈ مسجد ۔بستی ہیڈ مسجد ۔ہیلتھ ہاؤس </v>
      </c>
      <c r="C12" s="783"/>
      <c r="D12" s="784"/>
      <c r="E12" s="788" t="str">
        <f>'UC Consolidated Sheet Page-1'!E8</f>
        <v>ہیلتھ ہاؤس</v>
      </c>
      <c r="F12" s="789"/>
      <c r="G12" s="790"/>
      <c r="H12" s="348" t="s">
        <v>215</v>
      </c>
      <c r="I12" s="800" t="s">
        <v>261</v>
      </c>
      <c r="J12" s="800"/>
      <c r="K12" s="800"/>
      <c r="L12" s="485" t="s">
        <v>216</v>
      </c>
      <c r="M12" s="336" t="s">
        <v>276</v>
      </c>
      <c r="N12" s="335"/>
      <c r="O12" s="336"/>
      <c r="P12" s="321">
        <f>'UC Consolidated Sheet Page-1'!G8</f>
        <v>35</v>
      </c>
      <c r="Q12" s="336">
        <f t="shared" si="0"/>
        <v>37</v>
      </c>
      <c r="R12" s="323"/>
      <c r="S12" s="334" t="s">
        <v>236</v>
      </c>
    </row>
    <row r="13" spans="1:21" s="439" customFormat="1" ht="45" customHeight="1" thickBot="1" x14ac:dyDescent="0.3">
      <c r="A13" s="806"/>
      <c r="B13" s="782"/>
      <c r="C13" s="783"/>
      <c r="D13" s="784"/>
      <c r="E13" s="802">
        <f>'UC Consolidated Sheet Page-1'!E9</f>
        <v>0</v>
      </c>
      <c r="F13" s="803"/>
      <c r="G13" s="804"/>
      <c r="H13" s="351" t="s">
        <v>215</v>
      </c>
      <c r="I13" s="825"/>
      <c r="J13" s="825"/>
      <c r="K13" s="825"/>
      <c r="L13" s="484" t="s">
        <v>216</v>
      </c>
      <c r="M13" s="342"/>
      <c r="N13" s="341"/>
      <c r="O13" s="342"/>
      <c r="P13" s="437">
        <f>'UC Consolidated Sheet Page-1'!G9</f>
        <v>0</v>
      </c>
      <c r="Q13" s="336">
        <f t="shared" si="0"/>
        <v>0</v>
      </c>
      <c r="R13" s="438"/>
      <c r="S13" s="528" t="s">
        <v>236</v>
      </c>
    </row>
    <row r="14" spans="1:21" s="347" customFormat="1" ht="45" customHeight="1" thickBot="1" x14ac:dyDescent="0.3">
      <c r="A14" s="776">
        <v>3</v>
      </c>
      <c r="B14" s="779" t="str">
        <f>'Team Basic Data Team 1'!C12</f>
        <v>شوکت کالونی ۔شوکت کالونی مسجد ۔شوکت کالونی 2</v>
      </c>
      <c r="C14" s="780"/>
      <c r="D14" s="781"/>
      <c r="E14" s="785" t="str">
        <f>'UC Consolidated Sheet Page-1'!H6</f>
        <v>شوکت کالونی</v>
      </c>
      <c r="F14" s="786"/>
      <c r="G14" s="787"/>
      <c r="H14" s="344" t="s">
        <v>215</v>
      </c>
      <c r="I14" s="826" t="s">
        <v>262</v>
      </c>
      <c r="J14" s="826"/>
      <c r="K14" s="826"/>
      <c r="L14" s="345" t="s">
        <v>216</v>
      </c>
      <c r="M14" s="333" t="s">
        <v>277</v>
      </c>
      <c r="N14" s="332"/>
      <c r="O14" s="333"/>
      <c r="P14" s="315">
        <f>'UC Consolidated Sheet Page-1'!J6</f>
        <v>40</v>
      </c>
      <c r="Q14" s="336">
        <f t="shared" si="0"/>
        <v>42</v>
      </c>
      <c r="R14" s="317"/>
      <c r="S14" s="334" t="s">
        <v>236</v>
      </c>
    </row>
    <row r="15" spans="1:21" s="347" customFormat="1" ht="45" customHeight="1" thickBot="1" x14ac:dyDescent="0.3">
      <c r="A15" s="777"/>
      <c r="B15" s="782"/>
      <c r="C15" s="783"/>
      <c r="D15" s="784"/>
      <c r="E15" s="788" t="str">
        <f>'UC Consolidated Sheet Page-1'!H7</f>
        <v>شوکت کالونی نمبر2</v>
      </c>
      <c r="F15" s="789"/>
      <c r="G15" s="790"/>
      <c r="H15" s="348" t="s">
        <v>215</v>
      </c>
      <c r="I15" s="800" t="s">
        <v>263</v>
      </c>
      <c r="J15" s="800"/>
      <c r="K15" s="800"/>
      <c r="L15" s="485" t="s">
        <v>216</v>
      </c>
      <c r="M15" s="336" t="s">
        <v>278</v>
      </c>
      <c r="N15" s="335"/>
      <c r="O15" s="336"/>
      <c r="P15" s="321">
        <f>'UC Consolidated Sheet Page-1'!J7</f>
        <v>23</v>
      </c>
      <c r="Q15" s="336">
        <f t="shared" si="0"/>
        <v>25</v>
      </c>
      <c r="R15" s="323"/>
      <c r="S15" s="334" t="s">
        <v>236</v>
      </c>
    </row>
    <row r="16" spans="1:21" s="347" customFormat="1" ht="45" customHeight="1" thickBot="1" x14ac:dyDescent="0.3">
      <c r="A16" s="777"/>
      <c r="B16" s="813" t="str">
        <f>'Team Basic Data Team 1'!C13</f>
        <v xml:space="preserve">شوکت کالونی 2 مسجد۔شوکت کالونی 2 سکول  ۔بستی ارائیاں </v>
      </c>
      <c r="C16" s="783"/>
      <c r="D16" s="784"/>
      <c r="E16" s="788" t="str">
        <f>'UC Consolidated Sheet Page-1'!H8</f>
        <v>شوکت کالونی نمبر2سکول</v>
      </c>
      <c r="F16" s="789"/>
      <c r="G16" s="790"/>
      <c r="H16" s="348" t="s">
        <v>215</v>
      </c>
      <c r="I16" s="800" t="s">
        <v>264</v>
      </c>
      <c r="J16" s="800"/>
      <c r="K16" s="800"/>
      <c r="L16" s="485" t="s">
        <v>216</v>
      </c>
      <c r="M16" s="336" t="s">
        <v>279</v>
      </c>
      <c r="N16" s="335"/>
      <c r="O16" s="336"/>
      <c r="P16" s="321">
        <f>'UC Consolidated Sheet Page-1'!J8</f>
        <v>25</v>
      </c>
      <c r="Q16" s="336">
        <f t="shared" si="0"/>
        <v>27</v>
      </c>
      <c r="R16" s="323"/>
      <c r="S16" s="334" t="s">
        <v>236</v>
      </c>
    </row>
    <row r="17" spans="1:21" s="347" customFormat="1" ht="45" customHeight="1" thickBot="1" x14ac:dyDescent="0.3">
      <c r="A17" s="778"/>
      <c r="B17" s="814"/>
      <c r="C17" s="815"/>
      <c r="D17" s="816"/>
      <c r="E17" s="818">
        <f>'UC Consolidated Sheet Page-1'!H9</f>
        <v>0</v>
      </c>
      <c r="F17" s="819"/>
      <c r="G17" s="820"/>
      <c r="H17" s="349" t="s">
        <v>215</v>
      </c>
      <c r="I17" s="821"/>
      <c r="J17" s="821"/>
      <c r="K17" s="821"/>
      <c r="L17" s="350" t="s">
        <v>216</v>
      </c>
      <c r="M17" s="338"/>
      <c r="N17" s="337"/>
      <c r="O17" s="338"/>
      <c r="P17" s="326">
        <f>'UC Consolidated Sheet Page-1'!J9</f>
        <v>0</v>
      </c>
      <c r="Q17" s="336">
        <f t="shared" si="0"/>
        <v>0</v>
      </c>
      <c r="R17" s="327"/>
      <c r="S17" s="334" t="s">
        <v>236</v>
      </c>
    </row>
    <row r="18" spans="1:21" s="347" customFormat="1" ht="45" customHeight="1" thickBot="1" x14ac:dyDescent="0.3">
      <c r="A18" s="805">
        <v>4</v>
      </c>
      <c r="B18" s="813" t="str">
        <f>'Team Basic Data Team 1'!C14</f>
        <v xml:space="preserve">چاہ ولی والا ۔سکول ۔مسجد </v>
      </c>
      <c r="C18" s="783"/>
      <c r="D18" s="784"/>
      <c r="E18" s="807" t="str">
        <f>'UC Consolidated Sheet Page-2'!B6</f>
        <v>سکول</v>
      </c>
      <c r="F18" s="808"/>
      <c r="G18" s="809"/>
      <c r="H18" s="486" t="s">
        <v>215</v>
      </c>
      <c r="I18" s="817" t="s">
        <v>265</v>
      </c>
      <c r="J18" s="817"/>
      <c r="K18" s="817"/>
      <c r="L18" s="487" t="s">
        <v>216</v>
      </c>
      <c r="M18" s="340" t="s">
        <v>275</v>
      </c>
      <c r="N18" s="339"/>
      <c r="O18" s="340"/>
      <c r="P18" s="328">
        <f>'UC Consolidated Sheet Page-2'!D6</f>
        <v>40</v>
      </c>
      <c r="Q18" s="336">
        <f t="shared" si="0"/>
        <v>42</v>
      </c>
      <c r="R18" s="329"/>
      <c r="S18" s="334" t="s">
        <v>236</v>
      </c>
    </row>
    <row r="19" spans="1:21" s="347" customFormat="1" ht="45" customHeight="1" thickBot="1" x14ac:dyDescent="0.3">
      <c r="A19" s="777"/>
      <c r="B19" s="782"/>
      <c r="C19" s="783"/>
      <c r="D19" s="784"/>
      <c r="E19" s="788" t="str">
        <f>'UC Consolidated Sheet Page-2'!B7</f>
        <v xml:space="preserve">احمد  اعوان </v>
      </c>
      <c r="F19" s="789"/>
      <c r="G19" s="790"/>
      <c r="H19" s="348" t="s">
        <v>215</v>
      </c>
      <c r="I19" s="800" t="s">
        <v>266</v>
      </c>
      <c r="J19" s="800"/>
      <c r="K19" s="800"/>
      <c r="L19" s="485" t="s">
        <v>216</v>
      </c>
      <c r="M19" s="336" t="s">
        <v>280</v>
      </c>
      <c r="N19" s="335"/>
      <c r="O19" s="336"/>
      <c r="P19" s="321">
        <f>'UC Consolidated Sheet Page-2'!D7</f>
        <v>23</v>
      </c>
      <c r="Q19" s="336">
        <f t="shared" si="0"/>
        <v>25</v>
      </c>
      <c r="R19" s="323"/>
      <c r="S19" s="334" t="s">
        <v>236</v>
      </c>
    </row>
    <row r="20" spans="1:21" s="347" customFormat="1" ht="45" customHeight="1" thickBot="1" x14ac:dyDescent="0.3">
      <c r="A20" s="777"/>
      <c r="B20" s="813" t="str">
        <f>'Team Basic Data Team 1'!C15</f>
        <v xml:space="preserve">فاطمہ جناح ٹاؤن </v>
      </c>
      <c r="C20" s="783"/>
      <c r="D20" s="784"/>
      <c r="E20" s="788" t="str">
        <f>'UC Consolidated Sheet Page-2'!B8</f>
        <v>عابد فاروقی</v>
      </c>
      <c r="F20" s="789"/>
      <c r="G20" s="790"/>
      <c r="H20" s="348" t="s">
        <v>215</v>
      </c>
      <c r="I20" s="800"/>
      <c r="J20" s="800"/>
      <c r="K20" s="800"/>
      <c r="L20" s="485" t="s">
        <v>216</v>
      </c>
      <c r="M20" s="336"/>
      <c r="N20" s="335"/>
      <c r="O20" s="336"/>
      <c r="P20" s="321">
        <f>'UC Consolidated Sheet Page-2'!D8</f>
        <v>25</v>
      </c>
      <c r="Q20" s="336">
        <f t="shared" si="0"/>
        <v>27</v>
      </c>
      <c r="R20" s="323"/>
      <c r="S20" s="334" t="s">
        <v>236</v>
      </c>
    </row>
    <row r="21" spans="1:21" s="347" customFormat="1" ht="45" customHeight="1" thickBot="1" x14ac:dyDescent="0.3">
      <c r="A21" s="806"/>
      <c r="B21" s="782"/>
      <c r="C21" s="783"/>
      <c r="D21" s="784"/>
      <c r="E21" s="822">
        <f>'UC Consolidated Sheet Page-2'!B9</f>
        <v>0</v>
      </c>
      <c r="F21" s="823"/>
      <c r="G21" s="824"/>
      <c r="H21" s="351" t="s">
        <v>215</v>
      </c>
      <c r="I21" s="825"/>
      <c r="J21" s="825"/>
      <c r="K21" s="825"/>
      <c r="L21" s="484" t="s">
        <v>216</v>
      </c>
      <c r="M21" s="342"/>
      <c r="N21" s="341"/>
      <c r="O21" s="342"/>
      <c r="P21" s="330">
        <f>'UC Consolidated Sheet Page-2'!D9</f>
        <v>0</v>
      </c>
      <c r="Q21" s="336">
        <f t="shared" si="0"/>
        <v>0</v>
      </c>
      <c r="R21" s="331"/>
      <c r="S21" s="334" t="s">
        <v>236</v>
      </c>
    </row>
    <row r="22" spans="1:21" s="347" customFormat="1" ht="45" customHeight="1" thickBot="1" x14ac:dyDescent="0.3">
      <c r="A22" s="776">
        <v>5</v>
      </c>
      <c r="B22" s="779" t="str">
        <f>'Team Basic Data Team 1'!C16</f>
        <v xml:space="preserve">چاہ مالی والا ۔سکول ۔پل17کسی۔وہاڑی روڈ </v>
      </c>
      <c r="C22" s="780"/>
      <c r="D22" s="781"/>
      <c r="E22" s="785" t="str">
        <f>'UC Consolidated Sheet Page-2'!E6</f>
        <v>سکول چاہ مالی والا</v>
      </c>
      <c r="F22" s="786"/>
      <c r="G22" s="787"/>
      <c r="H22" s="344" t="s">
        <v>215</v>
      </c>
      <c r="I22" s="826" t="s">
        <v>267</v>
      </c>
      <c r="J22" s="826"/>
      <c r="K22" s="826"/>
      <c r="L22" s="345" t="s">
        <v>216</v>
      </c>
      <c r="M22" s="333" t="s">
        <v>281</v>
      </c>
      <c r="N22" s="332"/>
      <c r="O22" s="333"/>
      <c r="P22" s="315">
        <f>'UC Consolidated Sheet Page-2'!G6</f>
        <v>64</v>
      </c>
      <c r="Q22" s="336">
        <f t="shared" si="0"/>
        <v>68</v>
      </c>
      <c r="R22" s="317"/>
      <c r="S22" s="334" t="s">
        <v>236</v>
      </c>
    </row>
    <row r="23" spans="1:21" s="347" customFormat="1" ht="45" customHeight="1" thickBot="1" x14ac:dyDescent="0.3">
      <c r="A23" s="777"/>
      <c r="B23" s="782"/>
      <c r="C23" s="783"/>
      <c r="D23" s="784"/>
      <c r="E23" s="788" t="str">
        <f>'UC Consolidated Sheet Page-2'!E7</f>
        <v>اشفاق</v>
      </c>
      <c r="F23" s="789"/>
      <c r="G23" s="790"/>
      <c r="H23" s="348" t="s">
        <v>215</v>
      </c>
      <c r="I23" s="800" t="s">
        <v>268</v>
      </c>
      <c r="J23" s="800"/>
      <c r="K23" s="800"/>
      <c r="L23" s="485" t="s">
        <v>216</v>
      </c>
      <c r="M23" s="336" t="s">
        <v>282</v>
      </c>
      <c r="N23" s="335"/>
      <c r="O23" s="336"/>
      <c r="P23" s="321">
        <f>'UC Consolidated Sheet Page-2'!G7</f>
        <v>24</v>
      </c>
      <c r="Q23" s="336">
        <f t="shared" si="0"/>
        <v>26</v>
      </c>
      <c r="R23" s="323"/>
      <c r="S23" s="334" t="s">
        <v>236</v>
      </c>
    </row>
    <row r="24" spans="1:21" s="347" customFormat="1" ht="45" customHeight="1" thickBot="1" x14ac:dyDescent="0.3">
      <c r="A24" s="777"/>
      <c r="B24" s="813">
        <f>'Team Basic Data Team 1'!C17</f>
        <v>0</v>
      </c>
      <c r="C24" s="783"/>
      <c r="D24" s="784"/>
      <c r="E24" s="788">
        <f>'UC Consolidated Sheet Page-2'!E8</f>
        <v>0</v>
      </c>
      <c r="F24" s="789"/>
      <c r="G24" s="790"/>
      <c r="H24" s="348" t="s">
        <v>215</v>
      </c>
      <c r="I24" s="800" t="s">
        <v>269</v>
      </c>
      <c r="J24" s="800"/>
      <c r="K24" s="800"/>
      <c r="L24" s="485" t="s">
        <v>216</v>
      </c>
      <c r="M24" s="336" t="s">
        <v>283</v>
      </c>
      <c r="N24" s="335"/>
      <c r="O24" s="336"/>
      <c r="P24" s="321">
        <f>'UC Consolidated Sheet Page-2'!G8</f>
        <v>0</v>
      </c>
      <c r="Q24" s="336">
        <f t="shared" si="0"/>
        <v>0</v>
      </c>
      <c r="R24" s="323"/>
      <c r="S24" s="334" t="s">
        <v>236</v>
      </c>
    </row>
    <row r="25" spans="1:21" s="347" customFormat="1" ht="45" customHeight="1" thickBot="1" x14ac:dyDescent="0.3">
      <c r="A25" s="778"/>
      <c r="B25" s="814"/>
      <c r="C25" s="815"/>
      <c r="D25" s="816"/>
      <c r="E25" s="818">
        <f>'UC Consolidated Sheet Page-2'!E9</f>
        <v>0</v>
      </c>
      <c r="F25" s="819"/>
      <c r="G25" s="820"/>
      <c r="H25" s="349" t="s">
        <v>215</v>
      </c>
      <c r="I25" s="821"/>
      <c r="J25" s="821"/>
      <c r="K25" s="821"/>
      <c r="L25" s="350" t="s">
        <v>216</v>
      </c>
      <c r="M25" s="338"/>
      <c r="N25" s="337"/>
      <c r="O25" s="338"/>
      <c r="P25" s="326">
        <f>'UC Consolidated Sheet Page-2'!G9</f>
        <v>0</v>
      </c>
      <c r="Q25" s="336">
        <f t="shared" si="0"/>
        <v>0</v>
      </c>
      <c r="R25" s="327"/>
      <c r="S25" s="334" t="s">
        <v>236</v>
      </c>
    </row>
    <row r="26" spans="1:21" s="347" customFormat="1" ht="45" customHeight="1" thickBot="1" x14ac:dyDescent="0.3">
      <c r="A26" s="805">
        <v>6</v>
      </c>
      <c r="B26" s="813" t="str">
        <f>'Team Basic Data Team 1'!C19</f>
        <v xml:space="preserve">بستی ہزارہ ۔مسجد ۔سکول ۔مشتاق سٹی ۔سکول ۔سکول </v>
      </c>
      <c r="C26" s="783"/>
      <c r="D26" s="784"/>
      <c r="E26" s="807" t="str">
        <f>'UC Consolidated Sheet Page-2'!H6</f>
        <v>سکول بستی ہزارہ</v>
      </c>
      <c r="F26" s="808"/>
      <c r="G26" s="809"/>
      <c r="H26" s="486" t="s">
        <v>215</v>
      </c>
      <c r="I26" s="817" t="s">
        <v>242</v>
      </c>
      <c r="J26" s="817"/>
      <c r="K26" s="817"/>
      <c r="L26" s="487" t="s">
        <v>216</v>
      </c>
      <c r="M26" s="340" t="s">
        <v>284</v>
      </c>
      <c r="N26" s="339"/>
      <c r="O26" s="340"/>
      <c r="P26" s="328">
        <f>'UC Consolidated Sheet Page-2'!J6</f>
        <v>48</v>
      </c>
      <c r="Q26" s="336">
        <f t="shared" si="0"/>
        <v>51</v>
      </c>
      <c r="R26" s="329"/>
      <c r="S26" s="334" t="s">
        <v>236</v>
      </c>
    </row>
    <row r="27" spans="1:21" s="347" customFormat="1" ht="45" customHeight="1" thickBot="1" x14ac:dyDescent="0.3">
      <c r="A27" s="777"/>
      <c r="B27" s="782"/>
      <c r="C27" s="783"/>
      <c r="D27" s="784"/>
      <c r="E27" s="788" t="str">
        <f>'UC Consolidated Sheet Page-2'!H7</f>
        <v>سکول مشتاق سٹی</v>
      </c>
      <c r="F27" s="789"/>
      <c r="G27" s="790"/>
      <c r="H27" s="348" t="s">
        <v>215</v>
      </c>
      <c r="I27" s="800" t="s">
        <v>266</v>
      </c>
      <c r="J27" s="800"/>
      <c r="K27" s="800"/>
      <c r="L27" s="485" t="s">
        <v>216</v>
      </c>
      <c r="M27" s="336" t="s">
        <v>285</v>
      </c>
      <c r="N27" s="335"/>
      <c r="O27" s="336"/>
      <c r="P27" s="321">
        <f>'UC Consolidated Sheet Page-2'!J7</f>
        <v>45</v>
      </c>
      <c r="Q27" s="336">
        <f t="shared" si="0"/>
        <v>48</v>
      </c>
      <c r="R27" s="323"/>
      <c r="S27" s="334" t="s">
        <v>236</v>
      </c>
    </row>
    <row r="28" spans="1:21" s="347" customFormat="1" ht="45" customHeight="1" thickBot="1" x14ac:dyDescent="0.3">
      <c r="A28" s="777"/>
      <c r="B28" s="813">
        <f>'Team Basic Data Team 1'!C20</f>
        <v>0</v>
      </c>
      <c r="C28" s="783"/>
      <c r="D28" s="784"/>
      <c r="E28" s="788">
        <f>'UC Consolidated Sheet Page-2'!H8</f>
        <v>0</v>
      </c>
      <c r="F28" s="789"/>
      <c r="G28" s="790"/>
      <c r="H28" s="348" t="s">
        <v>215</v>
      </c>
      <c r="I28" s="800"/>
      <c r="J28" s="800"/>
      <c r="K28" s="800"/>
      <c r="L28" s="485" t="s">
        <v>216</v>
      </c>
      <c r="M28" s="336"/>
      <c r="N28" s="335"/>
      <c r="O28" s="336"/>
      <c r="P28" s="321">
        <f>'UC Consolidated Sheet Page-2'!J8</f>
        <v>0</v>
      </c>
      <c r="Q28" s="336">
        <f t="shared" si="0"/>
        <v>0</v>
      </c>
      <c r="R28" s="323"/>
      <c r="S28" s="334" t="s">
        <v>236</v>
      </c>
    </row>
    <row r="29" spans="1:21" s="347" customFormat="1" ht="45" customHeight="1" thickBot="1" x14ac:dyDescent="0.3">
      <c r="A29" s="806"/>
      <c r="B29" s="782"/>
      <c r="C29" s="783"/>
      <c r="D29" s="784"/>
      <c r="E29" s="822">
        <f>'UC Consolidated Sheet Page-2'!H9</f>
        <v>0</v>
      </c>
      <c r="F29" s="823"/>
      <c r="G29" s="824"/>
      <c r="H29" s="351" t="s">
        <v>215</v>
      </c>
      <c r="I29" s="825"/>
      <c r="J29" s="825"/>
      <c r="K29" s="825"/>
      <c r="L29" s="484" t="s">
        <v>216</v>
      </c>
      <c r="M29" s="342"/>
      <c r="N29" s="341"/>
      <c r="O29" s="342"/>
      <c r="P29" s="330">
        <f>'UC Consolidated Sheet Page-2'!J9</f>
        <v>0</v>
      </c>
      <c r="Q29" s="336">
        <f t="shared" si="0"/>
        <v>0</v>
      </c>
      <c r="R29" s="331"/>
      <c r="S29" s="334" t="s">
        <v>236</v>
      </c>
    </row>
    <row r="30" spans="1:21" s="347" customFormat="1" ht="45" customHeight="1" thickBot="1" x14ac:dyDescent="0.3">
      <c r="A30" s="776">
        <v>7</v>
      </c>
      <c r="B30" s="779" t="str">
        <f>'Team Basic Data Team 1'!C21</f>
        <v xml:space="preserve">بستی اڑو کہ شرقی ۔مسجد ۔ بستی نظام والی ۔سکول </v>
      </c>
      <c r="C30" s="780"/>
      <c r="D30" s="781"/>
      <c r="E30" s="785" t="str">
        <f>'UC Consolidated Sheet Page-3'!B6</f>
        <v>سکول بستی نظام</v>
      </c>
      <c r="F30" s="786"/>
      <c r="G30" s="787"/>
      <c r="H30" s="344" t="s">
        <v>215</v>
      </c>
      <c r="I30" s="826" t="s">
        <v>260</v>
      </c>
      <c r="J30" s="826"/>
      <c r="K30" s="826"/>
      <c r="L30" s="345" t="s">
        <v>216</v>
      </c>
      <c r="M30" s="333" t="s">
        <v>286</v>
      </c>
      <c r="N30" s="332"/>
      <c r="O30" s="333"/>
      <c r="P30" s="315">
        <f>'UC Consolidated Sheet Page-3'!D6</f>
        <v>42</v>
      </c>
      <c r="Q30" s="336">
        <f t="shared" si="0"/>
        <v>45</v>
      </c>
      <c r="R30" s="317"/>
      <c r="S30" s="334" t="s">
        <v>236</v>
      </c>
      <c r="T30" s="346"/>
      <c r="U30" s="346"/>
    </row>
    <row r="31" spans="1:21" s="347" customFormat="1" ht="45" customHeight="1" thickBot="1" x14ac:dyDescent="0.3">
      <c r="A31" s="777"/>
      <c r="B31" s="782"/>
      <c r="C31" s="783"/>
      <c r="D31" s="784"/>
      <c r="E31" s="788" t="str">
        <f>'UC Consolidated Sheet Page-3'!B7</f>
        <v>چوہدری عمران</v>
      </c>
      <c r="F31" s="789"/>
      <c r="G31" s="790"/>
      <c r="H31" s="348" t="s">
        <v>215</v>
      </c>
      <c r="I31" s="800" t="s">
        <v>270</v>
      </c>
      <c r="J31" s="800"/>
      <c r="K31" s="800"/>
      <c r="L31" s="485" t="s">
        <v>216</v>
      </c>
      <c r="M31" s="336" t="s">
        <v>273</v>
      </c>
      <c r="N31" s="335"/>
      <c r="O31" s="336"/>
      <c r="P31" s="315">
        <f>'UC Consolidated Sheet Page-3'!D7</f>
        <v>20</v>
      </c>
      <c r="Q31" s="336">
        <f t="shared" si="0"/>
        <v>21</v>
      </c>
      <c r="R31" s="323"/>
      <c r="S31" s="334" t="s">
        <v>236</v>
      </c>
      <c r="T31" s="346"/>
      <c r="U31" s="346"/>
    </row>
    <row r="32" spans="1:21" s="347" customFormat="1" ht="45" customHeight="1" thickBot="1" x14ac:dyDescent="0.3">
      <c r="A32" s="777"/>
      <c r="B32" s="813" t="str">
        <f>'Team Basic Data Team 1'!C22</f>
        <v xml:space="preserve">۔مسجد ۔بستی اڑو کہ عربی ۔سکول </v>
      </c>
      <c r="C32" s="783"/>
      <c r="D32" s="784"/>
      <c r="E32" s="788" t="str">
        <f>'UC Consolidated Sheet Page-3'!B8</f>
        <v>سکول بستی  اڑوکا غربی</v>
      </c>
      <c r="F32" s="789"/>
      <c r="G32" s="790"/>
      <c r="H32" s="348" t="s">
        <v>215</v>
      </c>
      <c r="I32" s="800"/>
      <c r="J32" s="800"/>
      <c r="K32" s="800"/>
      <c r="L32" s="485" t="s">
        <v>216</v>
      </c>
      <c r="M32" s="336"/>
      <c r="N32" s="335"/>
      <c r="O32" s="336"/>
      <c r="P32" s="315">
        <f>'UC Consolidated Sheet Page-3'!D8</f>
        <v>25</v>
      </c>
      <c r="Q32" s="336">
        <f t="shared" si="0"/>
        <v>27</v>
      </c>
      <c r="R32" s="323"/>
      <c r="S32" s="334" t="s">
        <v>236</v>
      </c>
    </row>
    <row r="33" spans="1:19" s="347" customFormat="1" ht="45" customHeight="1" thickBot="1" x14ac:dyDescent="0.3">
      <c r="A33" s="778"/>
      <c r="B33" s="814"/>
      <c r="C33" s="815"/>
      <c r="D33" s="816"/>
      <c r="E33" s="818">
        <f>'UC Consolidated Sheet Page-3'!B9</f>
        <v>0</v>
      </c>
      <c r="F33" s="819"/>
      <c r="G33" s="820"/>
      <c r="H33" s="349" t="s">
        <v>215</v>
      </c>
      <c r="I33" s="821"/>
      <c r="J33" s="821"/>
      <c r="K33" s="821"/>
      <c r="L33" s="350" t="s">
        <v>216</v>
      </c>
      <c r="M33" s="338"/>
      <c r="N33" s="337"/>
      <c r="O33" s="338"/>
      <c r="P33" s="314">
        <f t="shared" ref="P33" si="1">SUM(P6:P32)</f>
        <v>614</v>
      </c>
      <c r="Q33" s="336">
        <f t="shared" si="0"/>
        <v>645</v>
      </c>
      <c r="R33" s="327"/>
      <c r="S33" s="334" t="s">
        <v>236</v>
      </c>
    </row>
    <row r="34" spans="1:19" s="347" customFormat="1" ht="45" customHeight="1" thickBot="1" x14ac:dyDescent="0.3">
      <c r="A34" s="805">
        <v>8</v>
      </c>
      <c r="B34" s="813" t="str">
        <f>'Team Basic Data Team 1'!C23</f>
        <v xml:space="preserve">علی ٹاؤن نمبر 1۔مسجد ۔سکول </v>
      </c>
      <c r="C34" s="783"/>
      <c r="D34" s="784"/>
      <c r="E34" s="807" t="str">
        <f>'UC Consolidated Sheet Page-3'!E6</f>
        <v xml:space="preserve">گورنمنٹ  گرلز پرائمری سکول </v>
      </c>
      <c r="F34" s="808"/>
      <c r="G34" s="809"/>
      <c r="H34" s="486" t="s">
        <v>215</v>
      </c>
      <c r="I34" s="817" t="s">
        <v>287</v>
      </c>
      <c r="J34" s="817"/>
      <c r="K34" s="817"/>
      <c r="L34" s="487" t="s">
        <v>216</v>
      </c>
      <c r="M34" s="340" t="s">
        <v>276</v>
      </c>
      <c r="N34" s="339"/>
      <c r="O34" s="340"/>
      <c r="P34" s="328">
        <f>'UC Consolidated Sheet Page-3'!G6</f>
        <v>70</v>
      </c>
      <c r="Q34" s="336">
        <f t="shared" si="0"/>
        <v>74</v>
      </c>
      <c r="R34" s="329"/>
      <c r="S34" s="334" t="s">
        <v>236</v>
      </c>
    </row>
    <row r="35" spans="1:19" s="347" customFormat="1" ht="45" customHeight="1" thickBot="1" x14ac:dyDescent="0.3">
      <c r="A35" s="777"/>
      <c r="B35" s="782"/>
      <c r="C35" s="783"/>
      <c r="D35" s="784"/>
      <c r="E35" s="788" t="str">
        <f>'UC Consolidated Sheet Page-3'!E7</f>
        <v>اللہ بخش آرائیں</v>
      </c>
      <c r="F35" s="789"/>
      <c r="G35" s="790"/>
      <c r="H35" s="348" t="s">
        <v>215</v>
      </c>
      <c r="I35" s="800" t="s">
        <v>288</v>
      </c>
      <c r="J35" s="800"/>
      <c r="K35" s="800"/>
      <c r="L35" s="485" t="s">
        <v>216</v>
      </c>
      <c r="M35" s="336" t="s">
        <v>297</v>
      </c>
      <c r="N35" s="335"/>
      <c r="O35" s="336"/>
      <c r="P35" s="328">
        <f>'UC Consolidated Sheet Page-3'!G7</f>
        <v>12</v>
      </c>
      <c r="Q35" s="336">
        <f t="shared" si="0"/>
        <v>13</v>
      </c>
      <c r="R35" s="323"/>
      <c r="S35" s="334" t="s">
        <v>236</v>
      </c>
    </row>
    <row r="36" spans="1:19" s="347" customFormat="1" ht="45" customHeight="1" thickBot="1" x14ac:dyDescent="0.3">
      <c r="A36" s="777"/>
      <c r="B36" s="813">
        <f>'Team Basic Data Team 1'!C24</f>
        <v>0</v>
      </c>
      <c r="C36" s="783"/>
      <c r="D36" s="784"/>
      <c r="E36" s="788">
        <f>'UC Consolidated Sheet Page-3'!E8</f>
        <v>0</v>
      </c>
      <c r="F36" s="789"/>
      <c r="G36" s="790"/>
      <c r="H36" s="348" t="s">
        <v>215</v>
      </c>
      <c r="I36" s="800"/>
      <c r="J36" s="800"/>
      <c r="K36" s="800"/>
      <c r="L36" s="485" t="s">
        <v>216</v>
      </c>
      <c r="M36" s="336"/>
      <c r="N36" s="335"/>
      <c r="O36" s="336"/>
      <c r="P36" s="328">
        <f>'UC Consolidated Sheet Page-3'!G8</f>
        <v>0</v>
      </c>
      <c r="Q36" s="336">
        <f t="shared" si="0"/>
        <v>0</v>
      </c>
      <c r="R36" s="323"/>
      <c r="S36" s="334" t="s">
        <v>236</v>
      </c>
    </row>
    <row r="37" spans="1:19" s="347" customFormat="1" ht="45" customHeight="1" thickBot="1" x14ac:dyDescent="0.3">
      <c r="A37" s="806"/>
      <c r="B37" s="782"/>
      <c r="C37" s="783"/>
      <c r="D37" s="784"/>
      <c r="E37" s="822">
        <f>'UC Consolidated Sheet Page-3'!E9</f>
        <v>0</v>
      </c>
      <c r="F37" s="823"/>
      <c r="G37" s="824"/>
      <c r="H37" s="351" t="s">
        <v>215</v>
      </c>
      <c r="I37" s="825"/>
      <c r="J37" s="825"/>
      <c r="K37" s="825"/>
      <c r="L37" s="484" t="s">
        <v>216</v>
      </c>
      <c r="M37" s="342"/>
      <c r="N37" s="341"/>
      <c r="O37" s="342"/>
      <c r="P37" s="328">
        <f>'UC Consolidated Sheet Page-3'!G9</f>
        <v>0</v>
      </c>
      <c r="Q37" s="336">
        <f t="shared" si="0"/>
        <v>0</v>
      </c>
      <c r="R37" s="331"/>
      <c r="S37" s="334" t="s">
        <v>236</v>
      </c>
    </row>
    <row r="38" spans="1:19" s="347" customFormat="1" ht="45" customHeight="1" thickBot="1" x14ac:dyDescent="0.3">
      <c r="A38" s="776">
        <v>9</v>
      </c>
      <c r="B38" s="779" t="str">
        <f>'Team Basic Data Team 1'!C25</f>
        <v xml:space="preserve">انتخاب ٹاؤن ۔سکول </v>
      </c>
      <c r="C38" s="780"/>
      <c r="D38" s="781"/>
      <c r="E38" s="785" t="str">
        <f>'UC Consolidated Sheet Page-3'!H6</f>
        <v>سکول انتخاب ٹاؤن</v>
      </c>
      <c r="F38" s="786"/>
      <c r="G38" s="787"/>
      <c r="H38" s="344" t="s">
        <v>215</v>
      </c>
      <c r="I38" s="826" t="s">
        <v>287</v>
      </c>
      <c r="J38" s="826"/>
      <c r="K38" s="826"/>
      <c r="L38" s="345" t="s">
        <v>216</v>
      </c>
      <c r="M38" s="333" t="s">
        <v>280</v>
      </c>
      <c r="N38" s="332"/>
      <c r="O38" s="333"/>
      <c r="P38" s="315">
        <f>'UC Consolidated Sheet Page-1'!J6</f>
        <v>40</v>
      </c>
      <c r="Q38" s="336">
        <f t="shared" si="0"/>
        <v>42</v>
      </c>
      <c r="R38" s="317"/>
      <c r="S38" s="334" t="s">
        <v>236</v>
      </c>
    </row>
    <row r="39" spans="1:19" s="347" customFormat="1" ht="45" customHeight="1" thickBot="1" x14ac:dyDescent="0.3">
      <c r="A39" s="777"/>
      <c r="B39" s="782"/>
      <c r="C39" s="783"/>
      <c r="D39" s="784"/>
      <c r="E39" s="788" t="str">
        <f>'UC Consolidated Sheet Page-3'!H7</f>
        <v>شوکت شاہ</v>
      </c>
      <c r="F39" s="789"/>
      <c r="G39" s="790"/>
      <c r="H39" s="348" t="s">
        <v>215</v>
      </c>
      <c r="I39" s="800" t="s">
        <v>289</v>
      </c>
      <c r="J39" s="800"/>
      <c r="K39" s="800"/>
      <c r="L39" s="485" t="s">
        <v>216</v>
      </c>
      <c r="M39" s="336" t="s">
        <v>296</v>
      </c>
      <c r="N39" s="335"/>
      <c r="O39" s="336"/>
      <c r="P39" s="315">
        <f>'UC Consolidated Sheet Page-1'!J7</f>
        <v>23</v>
      </c>
      <c r="Q39" s="336">
        <f t="shared" si="0"/>
        <v>25</v>
      </c>
      <c r="R39" s="323"/>
      <c r="S39" s="334" t="s">
        <v>236</v>
      </c>
    </row>
    <row r="40" spans="1:19" s="347" customFormat="1" ht="45" customHeight="1" thickBot="1" x14ac:dyDescent="0.3">
      <c r="A40" s="777"/>
      <c r="B40" s="813">
        <f>'Team Basic Data Team 1'!C26</f>
        <v>0</v>
      </c>
      <c r="C40" s="783"/>
      <c r="D40" s="784"/>
      <c r="E40" s="788">
        <f>'UC Consolidated Sheet Page-3'!H8</f>
        <v>0</v>
      </c>
      <c r="F40" s="789"/>
      <c r="G40" s="790"/>
      <c r="H40" s="348" t="s">
        <v>215</v>
      </c>
      <c r="I40" s="800"/>
      <c r="J40" s="800"/>
      <c r="K40" s="800"/>
      <c r="L40" s="485" t="s">
        <v>216</v>
      </c>
      <c r="M40" s="336"/>
      <c r="N40" s="335"/>
      <c r="O40" s="336"/>
      <c r="P40" s="315">
        <f>'UC Consolidated Sheet Page-1'!J8</f>
        <v>25</v>
      </c>
      <c r="Q40" s="336">
        <f t="shared" si="0"/>
        <v>27</v>
      </c>
      <c r="R40" s="323"/>
      <c r="S40" s="334" t="s">
        <v>236</v>
      </c>
    </row>
    <row r="41" spans="1:19" s="347" customFormat="1" ht="45" customHeight="1" thickBot="1" x14ac:dyDescent="0.3">
      <c r="A41" s="778"/>
      <c r="B41" s="814"/>
      <c r="C41" s="815"/>
      <c r="D41" s="816"/>
      <c r="E41" s="818">
        <f>'UC Consolidated Sheet Page-3'!H9</f>
        <v>0</v>
      </c>
      <c r="F41" s="819"/>
      <c r="G41" s="820"/>
      <c r="H41" s="349" t="s">
        <v>215</v>
      </c>
      <c r="I41" s="821"/>
      <c r="J41" s="821"/>
      <c r="K41" s="821"/>
      <c r="L41" s="350" t="s">
        <v>216</v>
      </c>
      <c r="M41" s="338"/>
      <c r="N41" s="337"/>
      <c r="O41" s="338"/>
      <c r="P41" s="315">
        <f>'UC Consolidated Sheet Page-1'!J9</f>
        <v>0</v>
      </c>
      <c r="Q41" s="336">
        <f t="shared" si="0"/>
        <v>0</v>
      </c>
      <c r="R41" s="327"/>
      <c r="S41" s="334" t="s">
        <v>236</v>
      </c>
    </row>
    <row r="42" spans="1:19" s="347" customFormat="1" ht="45" customHeight="1" thickBot="1" x14ac:dyDescent="0.3">
      <c r="A42" s="805">
        <v>10</v>
      </c>
      <c r="B42" s="813" t="str">
        <f>'Team Basic Data Team 1'!C27</f>
        <v>علی ٹاؤن نمبر 2۔سکول۔مسجد  ۔عدنان ٹاؤن ۔مسجد ۔</v>
      </c>
      <c r="C42" s="783"/>
      <c r="D42" s="784"/>
      <c r="E42" s="807" t="str">
        <f>'UC Consolidated Sheet Page-4'!B6</f>
        <v>سکول علی ٹاؤن نمبر2</v>
      </c>
      <c r="F42" s="808"/>
      <c r="G42" s="809"/>
      <c r="H42" s="486" t="s">
        <v>215</v>
      </c>
      <c r="I42" s="817" t="s">
        <v>290</v>
      </c>
      <c r="J42" s="817"/>
      <c r="K42" s="817"/>
      <c r="L42" s="487" t="s">
        <v>216</v>
      </c>
      <c r="M42" s="340" t="s">
        <v>295</v>
      </c>
      <c r="N42" s="339"/>
      <c r="O42" s="340"/>
      <c r="P42" s="328">
        <f>'UC Consolidated Sheet Page-4'!D6</f>
        <v>65</v>
      </c>
      <c r="Q42" s="336">
        <f t="shared" si="0"/>
        <v>69</v>
      </c>
      <c r="R42" s="329"/>
      <c r="S42" s="334" t="s">
        <v>236</v>
      </c>
    </row>
    <row r="43" spans="1:19" s="347" customFormat="1" ht="45" customHeight="1" thickBot="1" x14ac:dyDescent="0.3">
      <c r="A43" s="777"/>
      <c r="B43" s="782"/>
      <c r="C43" s="783"/>
      <c r="D43" s="784"/>
      <c r="E43" s="788" t="str">
        <f>'UC Consolidated Sheet Page-4'!B7</f>
        <v>محمود کلینک</v>
      </c>
      <c r="F43" s="789"/>
      <c r="G43" s="790"/>
      <c r="H43" s="348" t="s">
        <v>215</v>
      </c>
      <c r="I43" s="800"/>
      <c r="J43" s="800"/>
      <c r="K43" s="800"/>
      <c r="L43" s="485" t="s">
        <v>216</v>
      </c>
      <c r="M43" s="336"/>
      <c r="N43" s="335"/>
      <c r="O43" s="336"/>
      <c r="P43" s="328">
        <f>'UC Consolidated Sheet Page-4'!D7</f>
        <v>23</v>
      </c>
      <c r="Q43" s="336">
        <f t="shared" si="0"/>
        <v>25</v>
      </c>
      <c r="R43" s="323"/>
      <c r="S43" s="334" t="s">
        <v>236</v>
      </c>
    </row>
    <row r="44" spans="1:19" s="347" customFormat="1" ht="45" customHeight="1" thickBot="1" x14ac:dyDescent="0.3">
      <c r="A44" s="777"/>
      <c r="B44" s="813">
        <f>'Team Basic Data Team 1'!C28</f>
        <v>0</v>
      </c>
      <c r="C44" s="783"/>
      <c r="D44" s="784"/>
      <c r="E44" s="788" t="str">
        <f>'UC Consolidated Sheet Page-4'!B8</f>
        <v>سابقہ ہیلتھ ہاؤس  روبینہ  کوثر</v>
      </c>
      <c r="F44" s="789"/>
      <c r="G44" s="790"/>
      <c r="H44" s="348" t="s">
        <v>215</v>
      </c>
      <c r="I44" s="800"/>
      <c r="J44" s="800"/>
      <c r="K44" s="800"/>
      <c r="L44" s="485" t="s">
        <v>216</v>
      </c>
      <c r="M44" s="336"/>
      <c r="N44" s="335"/>
      <c r="O44" s="336"/>
      <c r="P44" s="328">
        <f>'UC Consolidated Sheet Page-4'!D8</f>
        <v>0</v>
      </c>
      <c r="Q44" s="336">
        <f t="shared" si="0"/>
        <v>0</v>
      </c>
      <c r="R44" s="323"/>
      <c r="S44" s="334" t="s">
        <v>236</v>
      </c>
    </row>
    <row r="45" spans="1:19" s="347" customFormat="1" ht="45" customHeight="1" thickBot="1" x14ac:dyDescent="0.3">
      <c r="A45" s="806"/>
      <c r="B45" s="782"/>
      <c r="C45" s="783"/>
      <c r="D45" s="784"/>
      <c r="E45" s="822">
        <f>'UC Consolidated Sheet Page-4'!B9</f>
        <v>0</v>
      </c>
      <c r="F45" s="823"/>
      <c r="G45" s="824"/>
      <c r="H45" s="351" t="s">
        <v>215</v>
      </c>
      <c r="I45" s="825"/>
      <c r="J45" s="825"/>
      <c r="K45" s="825"/>
      <c r="L45" s="484" t="s">
        <v>216</v>
      </c>
      <c r="M45" s="342"/>
      <c r="N45" s="341"/>
      <c r="O45" s="342"/>
      <c r="P45" s="328">
        <f>'UC Consolidated Sheet Page-4'!D9</f>
        <v>0</v>
      </c>
      <c r="Q45" s="336">
        <f t="shared" si="0"/>
        <v>0</v>
      </c>
      <c r="R45" s="331"/>
      <c r="S45" s="334" t="s">
        <v>236</v>
      </c>
    </row>
    <row r="46" spans="1:19" s="347" customFormat="1" ht="45" customHeight="1" thickBot="1" x14ac:dyDescent="0.3">
      <c r="A46" s="776">
        <v>11</v>
      </c>
      <c r="B46" s="779" t="str">
        <f>'Team Basic Data Team 1'!C30</f>
        <v xml:space="preserve">بھینی ملکوں والی </v>
      </c>
      <c r="C46" s="780"/>
      <c r="D46" s="781"/>
      <c r="E46" s="785" t="str">
        <f>'UC Consolidated Sheet Page-4'!E6</f>
        <v>سدرہ ہاؤس</v>
      </c>
      <c r="F46" s="786"/>
      <c r="G46" s="787"/>
      <c r="H46" s="344" t="s">
        <v>215</v>
      </c>
      <c r="I46" s="826" t="s">
        <v>291</v>
      </c>
      <c r="J46" s="826"/>
      <c r="K46" s="826"/>
      <c r="L46" s="345" t="s">
        <v>216</v>
      </c>
      <c r="M46" s="333" t="s">
        <v>294</v>
      </c>
      <c r="N46" s="332"/>
      <c r="O46" s="333"/>
      <c r="P46" s="315">
        <f>'UC Consolidated Sheet Page-4'!G6</f>
        <v>64</v>
      </c>
      <c r="Q46" s="336">
        <f t="shared" si="0"/>
        <v>68</v>
      </c>
      <c r="R46" s="317"/>
      <c r="S46" s="334" t="s">
        <v>236</v>
      </c>
    </row>
    <row r="47" spans="1:19" s="347" customFormat="1" ht="45" customHeight="1" thickBot="1" x14ac:dyDescent="0.3">
      <c r="A47" s="777"/>
      <c r="B47" s="782"/>
      <c r="C47" s="783"/>
      <c r="D47" s="784"/>
      <c r="E47" s="788" t="str">
        <f>'UC Consolidated Sheet Page-4'!E7</f>
        <v>ریاض</v>
      </c>
      <c r="F47" s="789"/>
      <c r="G47" s="790"/>
      <c r="H47" s="348" t="s">
        <v>215</v>
      </c>
      <c r="I47" s="800"/>
      <c r="J47" s="800"/>
      <c r="K47" s="800"/>
      <c r="L47" s="485" t="s">
        <v>216</v>
      </c>
      <c r="M47" s="336"/>
      <c r="N47" s="335"/>
      <c r="O47" s="336"/>
      <c r="P47" s="315">
        <f>'UC Consolidated Sheet Page-4'!G7</f>
        <v>24</v>
      </c>
      <c r="Q47" s="336">
        <f t="shared" si="0"/>
        <v>26</v>
      </c>
      <c r="R47" s="323"/>
      <c r="S47" s="334" t="s">
        <v>236</v>
      </c>
    </row>
    <row r="48" spans="1:19" s="347" customFormat="1" ht="45" customHeight="1" thickBot="1" x14ac:dyDescent="0.3">
      <c r="A48" s="777"/>
      <c r="B48" s="813">
        <f>'Team Basic Data Team 1'!C31</f>
        <v>0</v>
      </c>
      <c r="C48" s="783"/>
      <c r="D48" s="784"/>
      <c r="E48" s="788">
        <f>'UC Consolidated Sheet Page-4'!E8</f>
        <v>0</v>
      </c>
      <c r="F48" s="789"/>
      <c r="G48" s="790"/>
      <c r="H48" s="348" t="s">
        <v>215</v>
      </c>
      <c r="I48" s="800"/>
      <c r="J48" s="800"/>
      <c r="K48" s="800"/>
      <c r="L48" s="485" t="s">
        <v>216</v>
      </c>
      <c r="M48" s="336"/>
      <c r="N48" s="335"/>
      <c r="O48" s="336"/>
      <c r="P48" s="315">
        <f>'UC Consolidated Sheet Page-4'!G8</f>
        <v>0</v>
      </c>
      <c r="Q48" s="336">
        <f t="shared" si="0"/>
        <v>0</v>
      </c>
      <c r="R48" s="323"/>
      <c r="S48" s="334" t="s">
        <v>236</v>
      </c>
    </row>
    <row r="49" spans="1:19" s="347" customFormat="1" ht="45" customHeight="1" thickBot="1" x14ac:dyDescent="0.3">
      <c r="A49" s="778"/>
      <c r="B49" s="814"/>
      <c r="C49" s="815"/>
      <c r="D49" s="816"/>
      <c r="E49" s="818">
        <f>'UC Consolidated Sheet Page-4'!E9</f>
        <v>0</v>
      </c>
      <c r="F49" s="819"/>
      <c r="G49" s="820"/>
      <c r="H49" s="349" t="s">
        <v>215</v>
      </c>
      <c r="I49" s="821"/>
      <c r="J49" s="821"/>
      <c r="K49" s="821"/>
      <c r="L49" s="350" t="s">
        <v>216</v>
      </c>
      <c r="M49" s="338"/>
      <c r="N49" s="337"/>
      <c r="O49" s="338"/>
      <c r="P49" s="326">
        <f>'UC Consolidated Sheet Page-2'!G33</f>
        <v>0</v>
      </c>
      <c r="Q49" s="336">
        <f t="shared" si="0"/>
        <v>0</v>
      </c>
      <c r="R49" s="327"/>
      <c r="S49" s="334" t="s">
        <v>236</v>
      </c>
    </row>
    <row r="50" spans="1:19" s="347" customFormat="1" ht="45" customHeight="1" thickBot="1" x14ac:dyDescent="0.3">
      <c r="A50" s="805">
        <v>12</v>
      </c>
      <c r="B50" s="813" t="str">
        <f>'Team Basic Data Team 1'!C32</f>
        <v xml:space="preserve">بہادر والا ۔مسجد ۔ریلوے اسٹیشن ۔ائی ایس فیکٹری ۔بستی سیتل ماڑی </v>
      </c>
      <c r="C50" s="783"/>
      <c r="D50" s="784"/>
      <c r="E50" s="807" t="str">
        <f>'UC Consolidated Sheet Page-4'!H6</f>
        <v>محمد شفیع</v>
      </c>
      <c r="F50" s="808"/>
      <c r="G50" s="809"/>
      <c r="H50" s="486" t="s">
        <v>215</v>
      </c>
      <c r="I50" s="817" t="s">
        <v>292</v>
      </c>
      <c r="J50" s="817"/>
      <c r="K50" s="817"/>
      <c r="L50" s="487" t="s">
        <v>216</v>
      </c>
      <c r="M50" s="340" t="s">
        <v>293</v>
      </c>
      <c r="N50" s="339"/>
      <c r="O50" s="340"/>
      <c r="P50" s="328">
        <f>'UC Consolidated Sheet Page-4'!J6</f>
        <v>36</v>
      </c>
      <c r="Q50" s="336">
        <f t="shared" si="0"/>
        <v>38</v>
      </c>
      <c r="R50" s="329"/>
      <c r="S50" s="334" t="s">
        <v>236</v>
      </c>
    </row>
    <row r="51" spans="1:19" s="347" customFormat="1" ht="45" customHeight="1" thickBot="1" x14ac:dyDescent="0.3">
      <c r="A51" s="777"/>
      <c r="B51" s="782"/>
      <c r="C51" s="783"/>
      <c r="D51" s="784"/>
      <c r="E51" s="788" t="str">
        <f>'UC Consolidated Sheet Page-4'!H7</f>
        <v>ثقلین</v>
      </c>
      <c r="F51" s="789"/>
      <c r="G51" s="790"/>
      <c r="H51" s="348" t="s">
        <v>215</v>
      </c>
      <c r="I51" s="800"/>
      <c r="J51" s="800"/>
      <c r="K51" s="800"/>
      <c r="L51" s="485" t="s">
        <v>216</v>
      </c>
      <c r="M51" s="336"/>
      <c r="N51" s="335"/>
      <c r="O51" s="336"/>
      <c r="P51" s="328">
        <f>'UC Consolidated Sheet Page-4'!J7</f>
        <v>45</v>
      </c>
      <c r="Q51" s="336">
        <f t="shared" si="0"/>
        <v>48</v>
      </c>
      <c r="R51" s="323"/>
      <c r="S51" s="334" t="s">
        <v>236</v>
      </c>
    </row>
    <row r="52" spans="1:19" s="347" customFormat="1" ht="45" customHeight="1" thickBot="1" x14ac:dyDescent="0.3">
      <c r="A52" s="777"/>
      <c r="B52" s="813" t="str">
        <f>'Team Basic Data Team 1'!C33</f>
        <v xml:space="preserve">پل سیتل ماڑی ۔مسجد ۔بدھلہ روڈ </v>
      </c>
      <c r="C52" s="783"/>
      <c r="D52" s="784"/>
      <c r="E52" s="788" t="str">
        <f>'UC Consolidated Sheet Page-4'!H8</f>
        <v>رانا مشتاق</v>
      </c>
      <c r="F52" s="789"/>
      <c r="G52" s="790"/>
      <c r="H52" s="348" t="s">
        <v>215</v>
      </c>
      <c r="I52" s="800"/>
      <c r="J52" s="800"/>
      <c r="K52" s="800"/>
      <c r="L52" s="485" t="s">
        <v>216</v>
      </c>
      <c r="M52" s="336"/>
      <c r="N52" s="335"/>
      <c r="O52" s="336"/>
      <c r="P52" s="328">
        <f>'UC Consolidated Sheet Page-4'!J8</f>
        <v>12</v>
      </c>
      <c r="Q52" s="336">
        <f t="shared" si="0"/>
        <v>13</v>
      </c>
      <c r="R52" s="323"/>
      <c r="S52" s="334" t="s">
        <v>236</v>
      </c>
    </row>
    <row r="53" spans="1:19" s="347" customFormat="1" ht="45" customHeight="1" thickBot="1" x14ac:dyDescent="0.3">
      <c r="A53" s="778"/>
      <c r="B53" s="814"/>
      <c r="C53" s="815"/>
      <c r="D53" s="816"/>
      <c r="E53" s="818">
        <f>'UC Consolidated Sheet Page-4'!H9</f>
        <v>0</v>
      </c>
      <c r="F53" s="819"/>
      <c r="G53" s="820"/>
      <c r="H53" s="349" t="s">
        <v>215</v>
      </c>
      <c r="I53" s="821"/>
      <c r="J53" s="821"/>
      <c r="K53" s="821"/>
      <c r="L53" s="350" t="s">
        <v>216</v>
      </c>
      <c r="M53" s="338"/>
      <c r="N53" s="337"/>
      <c r="O53" s="338"/>
      <c r="P53" s="314">
        <f t="shared" ref="P53" si="2">SUM(P34:P52)</f>
        <v>439</v>
      </c>
      <c r="Q53" s="336">
        <f t="shared" si="0"/>
        <v>461</v>
      </c>
      <c r="R53" s="327"/>
      <c r="S53" s="334" t="s">
        <v>236</v>
      </c>
    </row>
    <row r="54" spans="1:19" ht="15" x14ac:dyDescent="0.25">
      <c r="A54"/>
      <c r="B54"/>
      <c r="C54"/>
      <c r="D54"/>
      <c r="E54"/>
      <c r="F54"/>
      <c r="G54"/>
      <c r="H54"/>
      <c r="I54"/>
      <c r="J54"/>
      <c r="K54"/>
      <c r="L54"/>
      <c r="M54"/>
      <c r="N54"/>
      <c r="O54"/>
      <c r="P54"/>
      <c r="Q54"/>
      <c r="R54" s="284"/>
      <c r="S54"/>
    </row>
    <row r="55" spans="1:19" ht="15" x14ac:dyDescent="0.25">
      <c r="A55"/>
      <c r="B55"/>
      <c r="C55"/>
      <c r="D55"/>
      <c r="E55"/>
      <c r="F55"/>
      <c r="G55"/>
      <c r="H55"/>
      <c r="I55"/>
      <c r="J55"/>
      <c r="K55"/>
      <c r="L55"/>
      <c r="M55"/>
      <c r="N55"/>
      <c r="O55"/>
      <c r="P55"/>
      <c r="Q55"/>
      <c r="R55" s="284"/>
      <c r="S55"/>
    </row>
    <row r="56" spans="1:19" ht="15" x14ac:dyDescent="0.25">
      <c r="A56"/>
      <c r="B56"/>
      <c r="C56"/>
      <c r="D56"/>
      <c r="E56"/>
      <c r="F56"/>
      <c r="G56"/>
      <c r="H56"/>
      <c r="I56"/>
      <c r="J56"/>
      <c r="K56"/>
      <c r="L56"/>
      <c r="M56"/>
      <c r="N56"/>
      <c r="O56"/>
      <c r="P56"/>
      <c r="Q56"/>
      <c r="R56" s="284"/>
      <c r="S56"/>
    </row>
    <row r="57" spans="1:19" ht="15" x14ac:dyDescent="0.25">
      <c r="A57"/>
      <c r="B57"/>
      <c r="C57"/>
      <c r="D57"/>
      <c r="E57"/>
      <c r="F57"/>
      <c r="G57"/>
      <c r="H57"/>
      <c r="I57"/>
      <c r="J57"/>
      <c r="K57"/>
      <c r="L57"/>
      <c r="M57"/>
      <c r="N57"/>
      <c r="O57"/>
      <c r="P57"/>
      <c r="Q57"/>
      <c r="R57" s="284"/>
      <c r="S57"/>
    </row>
    <row r="58" spans="1:19" ht="15" x14ac:dyDescent="0.25">
      <c r="A58"/>
      <c r="B58"/>
      <c r="C58"/>
      <c r="D58"/>
      <c r="E58"/>
      <c r="F58"/>
      <c r="G58"/>
      <c r="H58"/>
      <c r="I58"/>
      <c r="J58"/>
      <c r="K58"/>
      <c r="L58"/>
      <c r="M58"/>
      <c r="N58"/>
      <c r="O58"/>
      <c r="P58"/>
      <c r="Q58"/>
      <c r="R58" s="284"/>
      <c r="S58"/>
    </row>
    <row r="59" spans="1:19" ht="15" x14ac:dyDescent="0.25">
      <c r="A59"/>
      <c r="B59"/>
      <c r="C59"/>
      <c r="D59"/>
      <c r="E59"/>
      <c r="F59"/>
      <c r="G59"/>
      <c r="H59"/>
      <c r="I59"/>
      <c r="J59"/>
      <c r="K59"/>
      <c r="L59"/>
      <c r="M59"/>
      <c r="N59"/>
      <c r="O59"/>
      <c r="P59"/>
      <c r="Q59"/>
      <c r="R59" s="284"/>
      <c r="S59"/>
    </row>
    <row r="60" spans="1:19" ht="15" x14ac:dyDescent="0.25">
      <c r="A60"/>
      <c r="B60"/>
      <c r="C60"/>
      <c r="D60"/>
      <c r="E60"/>
      <c r="F60"/>
      <c r="G60"/>
      <c r="H60"/>
      <c r="I60"/>
      <c r="J60"/>
      <c r="K60"/>
      <c r="L60"/>
      <c r="M60"/>
      <c r="N60"/>
      <c r="O60"/>
      <c r="P60"/>
      <c r="Q60"/>
      <c r="R60" s="284"/>
      <c r="S60"/>
    </row>
  </sheetData>
  <mergeCells count="142">
    <mergeCell ref="I28:K28"/>
    <mergeCell ref="I29:K29"/>
    <mergeCell ref="E29:G29"/>
    <mergeCell ref="B48:D49"/>
    <mergeCell ref="B50:D51"/>
    <mergeCell ref="B52:D53"/>
    <mergeCell ref="B36:D37"/>
    <mergeCell ref="B38:D39"/>
    <mergeCell ref="B40:D41"/>
    <mergeCell ref="B42:D43"/>
    <mergeCell ref="B44:D45"/>
    <mergeCell ref="B46:D47"/>
    <mergeCell ref="I30:K30"/>
    <mergeCell ref="E31:G31"/>
    <mergeCell ref="I31:K31"/>
    <mergeCell ref="B18:D19"/>
    <mergeCell ref="I47:K47"/>
    <mergeCell ref="E48:G48"/>
    <mergeCell ref="I48:K48"/>
    <mergeCell ref="E49:G49"/>
    <mergeCell ref="I49:K49"/>
    <mergeCell ref="I39:K39"/>
    <mergeCell ref="E40:G40"/>
    <mergeCell ref="I40:K40"/>
    <mergeCell ref="E41:G41"/>
    <mergeCell ref="I41:K41"/>
    <mergeCell ref="I35:K35"/>
    <mergeCell ref="E36:G36"/>
    <mergeCell ref="I36:K36"/>
    <mergeCell ref="E37:G37"/>
    <mergeCell ref="I37:K37"/>
    <mergeCell ref="I26:K26"/>
    <mergeCell ref="I27:K27"/>
    <mergeCell ref="B20:D21"/>
    <mergeCell ref="B22:D23"/>
    <mergeCell ref="B24:D25"/>
    <mergeCell ref="B26:D27"/>
    <mergeCell ref="B28:D29"/>
    <mergeCell ref="B34:D35"/>
    <mergeCell ref="A50:A53"/>
    <mergeCell ref="E50:G50"/>
    <mergeCell ref="I50:K50"/>
    <mergeCell ref="E51:G51"/>
    <mergeCell ref="I43:K43"/>
    <mergeCell ref="E44:G44"/>
    <mergeCell ref="I44:K44"/>
    <mergeCell ref="E45:G45"/>
    <mergeCell ref="I45:K45"/>
    <mergeCell ref="A46:A49"/>
    <mergeCell ref="E46:G46"/>
    <mergeCell ref="I46:K46"/>
    <mergeCell ref="E47:G47"/>
    <mergeCell ref="A42:A45"/>
    <mergeCell ref="E42:G42"/>
    <mergeCell ref="I42:K42"/>
    <mergeCell ref="E43:G43"/>
    <mergeCell ref="E53:G53"/>
    <mergeCell ref="I53:K53"/>
    <mergeCell ref="I51:K51"/>
    <mergeCell ref="E52:G52"/>
    <mergeCell ref="I52:K52"/>
    <mergeCell ref="I23:K23"/>
    <mergeCell ref="I11:K11"/>
    <mergeCell ref="I12:K12"/>
    <mergeCell ref="I13:K13"/>
    <mergeCell ref="I14:K14"/>
    <mergeCell ref="I15:K15"/>
    <mergeCell ref="I16:K16"/>
    <mergeCell ref="I17:K17"/>
    <mergeCell ref="A38:A41"/>
    <mergeCell ref="E38:G38"/>
    <mergeCell ref="I38:K38"/>
    <mergeCell ref="E39:G39"/>
    <mergeCell ref="B32:D33"/>
    <mergeCell ref="E32:G32"/>
    <mergeCell ref="I32:K32"/>
    <mergeCell ref="E33:G33"/>
    <mergeCell ref="I33:K33"/>
    <mergeCell ref="A34:A37"/>
    <mergeCell ref="E34:G34"/>
    <mergeCell ref="I34:K34"/>
    <mergeCell ref="E35:G35"/>
    <mergeCell ref="A30:A33"/>
    <mergeCell ref="B30:D31"/>
    <mergeCell ref="E30:G30"/>
    <mergeCell ref="I10:K10"/>
    <mergeCell ref="A26:A29"/>
    <mergeCell ref="E26:G26"/>
    <mergeCell ref="E27:G27"/>
    <mergeCell ref="E28:G28"/>
    <mergeCell ref="E24:G24"/>
    <mergeCell ref="E25:G25"/>
    <mergeCell ref="I24:K24"/>
    <mergeCell ref="I25:K25"/>
    <mergeCell ref="E21:G21"/>
    <mergeCell ref="A22:A25"/>
    <mergeCell ref="E22:G22"/>
    <mergeCell ref="E23:G23"/>
    <mergeCell ref="A18:A21"/>
    <mergeCell ref="E18:G18"/>
    <mergeCell ref="E19:G19"/>
    <mergeCell ref="E20:G20"/>
    <mergeCell ref="E16:G16"/>
    <mergeCell ref="E17:G17"/>
    <mergeCell ref="I18:K18"/>
    <mergeCell ref="I19:K19"/>
    <mergeCell ref="I20:K20"/>
    <mergeCell ref="I21:K21"/>
    <mergeCell ref="I22:K22"/>
    <mergeCell ref="E13:G13"/>
    <mergeCell ref="A14:A17"/>
    <mergeCell ref="E14:G14"/>
    <mergeCell ref="E15:G15"/>
    <mergeCell ref="A10:A13"/>
    <mergeCell ref="E10:G10"/>
    <mergeCell ref="E11:G11"/>
    <mergeCell ref="E12:G12"/>
    <mergeCell ref="E8:G8"/>
    <mergeCell ref="E9:G9"/>
    <mergeCell ref="B8:D9"/>
    <mergeCell ref="B10:D11"/>
    <mergeCell ref="B12:D13"/>
    <mergeCell ref="B14:D15"/>
    <mergeCell ref="B16:D17"/>
    <mergeCell ref="R4:R5"/>
    <mergeCell ref="S4:S5"/>
    <mergeCell ref="A6:A9"/>
    <mergeCell ref="B6:D7"/>
    <mergeCell ref="E6:G6"/>
    <mergeCell ref="E7:G7"/>
    <mergeCell ref="A1:S1"/>
    <mergeCell ref="A2:S2"/>
    <mergeCell ref="A4:A5"/>
    <mergeCell ref="B4:D5"/>
    <mergeCell ref="E4:G5"/>
    <mergeCell ref="H4:M5"/>
    <mergeCell ref="N4:O5"/>
    <mergeCell ref="P4:Q4"/>
    <mergeCell ref="I6:K6"/>
    <mergeCell ref="I7:K7"/>
    <mergeCell ref="I8:K8"/>
    <mergeCell ref="I9:K9"/>
  </mergeCells>
  <printOptions horizontalCentered="1" verticalCentered="1"/>
  <pageMargins left="0" right="0" top="0" bottom="0" header="0" footer="0"/>
  <pageSetup scale="40" orientation="landscape" r:id="rId1"/>
  <rowBreaks count="1" manualBreakCount="1">
    <brk id="33" max="16383" man="1"/>
  </rowBreaks>
  <colBreaks count="1" manualBreakCount="1">
    <brk id="1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44"/>
  <sheetViews>
    <sheetView view="pageBreakPreview" zoomScale="90" zoomScaleSheetLayoutView="90" workbookViewId="0">
      <selection activeCell="A3" sqref="A3"/>
    </sheetView>
  </sheetViews>
  <sheetFormatPr defaultColWidth="9.140625" defaultRowHeight="15" x14ac:dyDescent="0.2"/>
  <cols>
    <col min="1" max="1" width="32.5703125" style="272" customWidth="1"/>
    <col min="2" max="2" width="17.85546875" style="48" customWidth="1"/>
    <col min="3" max="3" width="14" style="48" customWidth="1"/>
    <col min="4" max="5" width="14.85546875" style="48" customWidth="1"/>
    <col min="6" max="6" width="36.85546875" style="48" customWidth="1"/>
    <col min="7" max="7" width="31.85546875" style="48" customWidth="1"/>
    <col min="8" max="8" width="19.140625" style="48" customWidth="1"/>
    <col min="9" max="9" width="7.28515625" style="48" hidden="1" customWidth="1"/>
    <col min="10" max="10" width="6.140625" style="48" hidden="1" customWidth="1"/>
    <col min="11" max="260" width="9.140625" style="48"/>
    <col min="261" max="261" width="32.5703125" style="48" customWidth="1"/>
    <col min="262" max="262" width="17.85546875" style="48" customWidth="1"/>
    <col min="263" max="263" width="14" style="48" customWidth="1"/>
    <col min="264" max="264" width="14.85546875" style="48" customWidth="1"/>
    <col min="265" max="265" width="72.42578125" style="48" customWidth="1"/>
    <col min="266" max="266" width="14" style="48" customWidth="1"/>
    <col min="267" max="516" width="9.140625" style="48"/>
    <col min="517" max="517" width="32.5703125" style="48" customWidth="1"/>
    <col min="518" max="518" width="17.85546875" style="48" customWidth="1"/>
    <col min="519" max="519" width="14" style="48" customWidth="1"/>
    <col min="520" max="520" width="14.85546875" style="48" customWidth="1"/>
    <col min="521" max="521" width="72.42578125" style="48" customWidth="1"/>
    <col min="522" max="522" width="14" style="48" customWidth="1"/>
    <col min="523" max="772" width="9.140625" style="48"/>
    <col min="773" max="773" width="32.5703125" style="48" customWidth="1"/>
    <col min="774" max="774" width="17.85546875" style="48" customWidth="1"/>
    <col min="775" max="775" width="14" style="48" customWidth="1"/>
    <col min="776" max="776" width="14.85546875" style="48" customWidth="1"/>
    <col min="777" max="777" width="72.42578125" style="48" customWidth="1"/>
    <col min="778" max="778" width="14" style="48" customWidth="1"/>
    <col min="779" max="1028" width="9.140625" style="48"/>
    <col min="1029" max="1029" width="32.5703125" style="48" customWidth="1"/>
    <col min="1030" max="1030" width="17.85546875" style="48" customWidth="1"/>
    <col min="1031" max="1031" width="14" style="48" customWidth="1"/>
    <col min="1032" max="1032" width="14.85546875" style="48" customWidth="1"/>
    <col min="1033" max="1033" width="72.42578125" style="48" customWidth="1"/>
    <col min="1034" max="1034" width="14" style="48" customWidth="1"/>
    <col min="1035" max="1284" width="9.140625" style="48"/>
    <col min="1285" max="1285" width="32.5703125" style="48" customWidth="1"/>
    <col min="1286" max="1286" width="17.85546875" style="48" customWidth="1"/>
    <col min="1287" max="1287" width="14" style="48" customWidth="1"/>
    <col min="1288" max="1288" width="14.85546875" style="48" customWidth="1"/>
    <col min="1289" max="1289" width="72.42578125" style="48" customWidth="1"/>
    <col min="1290" max="1290" width="14" style="48" customWidth="1"/>
    <col min="1291" max="1540" width="9.140625" style="48"/>
    <col min="1541" max="1541" width="32.5703125" style="48" customWidth="1"/>
    <col min="1542" max="1542" width="17.85546875" style="48" customWidth="1"/>
    <col min="1543" max="1543" width="14" style="48" customWidth="1"/>
    <col min="1544" max="1544" width="14.85546875" style="48" customWidth="1"/>
    <col min="1545" max="1545" width="72.42578125" style="48" customWidth="1"/>
    <col min="1546" max="1546" width="14" style="48" customWidth="1"/>
    <col min="1547" max="1796" width="9.140625" style="48"/>
    <col min="1797" max="1797" width="32.5703125" style="48" customWidth="1"/>
    <col min="1798" max="1798" width="17.85546875" style="48" customWidth="1"/>
    <col min="1799" max="1799" width="14" style="48" customWidth="1"/>
    <col min="1800" max="1800" width="14.85546875" style="48" customWidth="1"/>
    <col min="1801" max="1801" width="72.42578125" style="48" customWidth="1"/>
    <col min="1802" max="1802" width="14" style="48" customWidth="1"/>
    <col min="1803" max="2052" width="9.140625" style="48"/>
    <col min="2053" max="2053" width="32.5703125" style="48" customWidth="1"/>
    <col min="2054" max="2054" width="17.85546875" style="48" customWidth="1"/>
    <col min="2055" max="2055" width="14" style="48" customWidth="1"/>
    <col min="2056" max="2056" width="14.85546875" style="48" customWidth="1"/>
    <col min="2057" max="2057" width="72.42578125" style="48" customWidth="1"/>
    <col min="2058" max="2058" width="14" style="48" customWidth="1"/>
    <col min="2059" max="2308" width="9.140625" style="48"/>
    <col min="2309" max="2309" width="32.5703125" style="48" customWidth="1"/>
    <col min="2310" max="2310" width="17.85546875" style="48" customWidth="1"/>
    <col min="2311" max="2311" width="14" style="48" customWidth="1"/>
    <col min="2312" max="2312" width="14.85546875" style="48" customWidth="1"/>
    <col min="2313" max="2313" width="72.42578125" style="48" customWidth="1"/>
    <col min="2314" max="2314" width="14" style="48" customWidth="1"/>
    <col min="2315" max="2564" width="9.140625" style="48"/>
    <col min="2565" max="2565" width="32.5703125" style="48" customWidth="1"/>
    <col min="2566" max="2566" width="17.85546875" style="48" customWidth="1"/>
    <col min="2567" max="2567" width="14" style="48" customWidth="1"/>
    <col min="2568" max="2568" width="14.85546875" style="48" customWidth="1"/>
    <col min="2569" max="2569" width="72.42578125" style="48" customWidth="1"/>
    <col min="2570" max="2570" width="14" style="48" customWidth="1"/>
    <col min="2571" max="2820" width="9.140625" style="48"/>
    <col min="2821" max="2821" width="32.5703125" style="48" customWidth="1"/>
    <col min="2822" max="2822" width="17.85546875" style="48" customWidth="1"/>
    <col min="2823" max="2823" width="14" style="48" customWidth="1"/>
    <col min="2824" max="2824" width="14.85546875" style="48" customWidth="1"/>
    <col min="2825" max="2825" width="72.42578125" style="48" customWidth="1"/>
    <col min="2826" max="2826" width="14" style="48" customWidth="1"/>
    <col min="2827" max="3076" width="9.140625" style="48"/>
    <col min="3077" max="3077" width="32.5703125" style="48" customWidth="1"/>
    <col min="3078" max="3078" width="17.85546875" style="48" customWidth="1"/>
    <col min="3079" max="3079" width="14" style="48" customWidth="1"/>
    <col min="3080" max="3080" width="14.85546875" style="48" customWidth="1"/>
    <col min="3081" max="3081" width="72.42578125" style="48" customWidth="1"/>
    <col min="3082" max="3082" width="14" style="48" customWidth="1"/>
    <col min="3083" max="3332" width="9.140625" style="48"/>
    <col min="3333" max="3333" width="32.5703125" style="48" customWidth="1"/>
    <col min="3334" max="3334" width="17.85546875" style="48" customWidth="1"/>
    <col min="3335" max="3335" width="14" style="48" customWidth="1"/>
    <col min="3336" max="3336" width="14.85546875" style="48" customWidth="1"/>
    <col min="3337" max="3337" width="72.42578125" style="48" customWidth="1"/>
    <col min="3338" max="3338" width="14" style="48" customWidth="1"/>
    <col min="3339" max="3588" width="9.140625" style="48"/>
    <col min="3589" max="3589" width="32.5703125" style="48" customWidth="1"/>
    <col min="3590" max="3590" width="17.85546875" style="48" customWidth="1"/>
    <col min="3591" max="3591" width="14" style="48" customWidth="1"/>
    <col min="3592" max="3592" width="14.85546875" style="48" customWidth="1"/>
    <col min="3593" max="3593" width="72.42578125" style="48" customWidth="1"/>
    <col min="3594" max="3594" width="14" style="48" customWidth="1"/>
    <col min="3595" max="3844" width="9.140625" style="48"/>
    <col min="3845" max="3845" width="32.5703125" style="48" customWidth="1"/>
    <col min="3846" max="3846" width="17.85546875" style="48" customWidth="1"/>
    <col min="3847" max="3847" width="14" style="48" customWidth="1"/>
    <col min="3848" max="3848" width="14.85546875" style="48" customWidth="1"/>
    <col min="3849" max="3849" width="72.42578125" style="48" customWidth="1"/>
    <col min="3850" max="3850" width="14" style="48" customWidth="1"/>
    <col min="3851" max="4100" width="9.140625" style="48"/>
    <col min="4101" max="4101" width="32.5703125" style="48" customWidth="1"/>
    <col min="4102" max="4102" width="17.85546875" style="48" customWidth="1"/>
    <col min="4103" max="4103" width="14" style="48" customWidth="1"/>
    <col min="4104" max="4104" width="14.85546875" style="48" customWidth="1"/>
    <col min="4105" max="4105" width="72.42578125" style="48" customWidth="1"/>
    <col min="4106" max="4106" width="14" style="48" customWidth="1"/>
    <col min="4107" max="4356" width="9.140625" style="48"/>
    <col min="4357" max="4357" width="32.5703125" style="48" customWidth="1"/>
    <col min="4358" max="4358" width="17.85546875" style="48" customWidth="1"/>
    <col min="4359" max="4359" width="14" style="48" customWidth="1"/>
    <col min="4360" max="4360" width="14.85546875" style="48" customWidth="1"/>
    <col min="4361" max="4361" width="72.42578125" style="48" customWidth="1"/>
    <col min="4362" max="4362" width="14" style="48" customWidth="1"/>
    <col min="4363" max="4612" width="9.140625" style="48"/>
    <col min="4613" max="4613" width="32.5703125" style="48" customWidth="1"/>
    <col min="4614" max="4614" width="17.85546875" style="48" customWidth="1"/>
    <col min="4615" max="4615" width="14" style="48" customWidth="1"/>
    <col min="4616" max="4616" width="14.85546875" style="48" customWidth="1"/>
    <col min="4617" max="4617" width="72.42578125" style="48" customWidth="1"/>
    <col min="4618" max="4618" width="14" style="48" customWidth="1"/>
    <col min="4619" max="4868" width="9.140625" style="48"/>
    <col min="4869" max="4869" width="32.5703125" style="48" customWidth="1"/>
    <col min="4870" max="4870" width="17.85546875" style="48" customWidth="1"/>
    <col min="4871" max="4871" width="14" style="48" customWidth="1"/>
    <col min="4872" max="4872" width="14.85546875" style="48" customWidth="1"/>
    <col min="4873" max="4873" width="72.42578125" style="48" customWidth="1"/>
    <col min="4874" max="4874" width="14" style="48" customWidth="1"/>
    <col min="4875" max="5124" width="9.140625" style="48"/>
    <col min="5125" max="5125" width="32.5703125" style="48" customWidth="1"/>
    <col min="5126" max="5126" width="17.85546875" style="48" customWidth="1"/>
    <col min="5127" max="5127" width="14" style="48" customWidth="1"/>
    <col min="5128" max="5128" width="14.85546875" style="48" customWidth="1"/>
    <col min="5129" max="5129" width="72.42578125" style="48" customWidth="1"/>
    <col min="5130" max="5130" width="14" style="48" customWidth="1"/>
    <col min="5131" max="5380" width="9.140625" style="48"/>
    <col min="5381" max="5381" width="32.5703125" style="48" customWidth="1"/>
    <col min="5382" max="5382" width="17.85546875" style="48" customWidth="1"/>
    <col min="5383" max="5383" width="14" style="48" customWidth="1"/>
    <col min="5384" max="5384" width="14.85546875" style="48" customWidth="1"/>
    <col min="5385" max="5385" width="72.42578125" style="48" customWidth="1"/>
    <col min="5386" max="5386" width="14" style="48" customWidth="1"/>
    <col min="5387" max="5636" width="9.140625" style="48"/>
    <col min="5637" max="5637" width="32.5703125" style="48" customWidth="1"/>
    <col min="5638" max="5638" width="17.85546875" style="48" customWidth="1"/>
    <col min="5639" max="5639" width="14" style="48" customWidth="1"/>
    <col min="5640" max="5640" width="14.85546875" style="48" customWidth="1"/>
    <col min="5641" max="5641" width="72.42578125" style="48" customWidth="1"/>
    <col min="5642" max="5642" width="14" style="48" customWidth="1"/>
    <col min="5643" max="5892" width="9.140625" style="48"/>
    <col min="5893" max="5893" width="32.5703125" style="48" customWidth="1"/>
    <col min="5894" max="5894" width="17.85546875" style="48" customWidth="1"/>
    <col min="5895" max="5895" width="14" style="48" customWidth="1"/>
    <col min="5896" max="5896" width="14.85546875" style="48" customWidth="1"/>
    <col min="5897" max="5897" width="72.42578125" style="48" customWidth="1"/>
    <col min="5898" max="5898" width="14" style="48" customWidth="1"/>
    <col min="5899" max="6148" width="9.140625" style="48"/>
    <col min="6149" max="6149" width="32.5703125" style="48" customWidth="1"/>
    <col min="6150" max="6150" width="17.85546875" style="48" customWidth="1"/>
    <col min="6151" max="6151" width="14" style="48" customWidth="1"/>
    <col min="6152" max="6152" width="14.85546875" style="48" customWidth="1"/>
    <col min="6153" max="6153" width="72.42578125" style="48" customWidth="1"/>
    <col min="6154" max="6154" width="14" style="48" customWidth="1"/>
    <col min="6155" max="6404" width="9.140625" style="48"/>
    <col min="6405" max="6405" width="32.5703125" style="48" customWidth="1"/>
    <col min="6406" max="6406" width="17.85546875" style="48" customWidth="1"/>
    <col min="6407" max="6407" width="14" style="48" customWidth="1"/>
    <col min="6408" max="6408" width="14.85546875" style="48" customWidth="1"/>
    <col min="6409" max="6409" width="72.42578125" style="48" customWidth="1"/>
    <col min="6410" max="6410" width="14" style="48" customWidth="1"/>
    <col min="6411" max="6660" width="9.140625" style="48"/>
    <col min="6661" max="6661" width="32.5703125" style="48" customWidth="1"/>
    <col min="6662" max="6662" width="17.85546875" style="48" customWidth="1"/>
    <col min="6663" max="6663" width="14" style="48" customWidth="1"/>
    <col min="6664" max="6664" width="14.85546875" style="48" customWidth="1"/>
    <col min="6665" max="6665" width="72.42578125" style="48" customWidth="1"/>
    <col min="6666" max="6666" width="14" style="48" customWidth="1"/>
    <col min="6667" max="6916" width="9.140625" style="48"/>
    <col min="6917" max="6917" width="32.5703125" style="48" customWidth="1"/>
    <col min="6918" max="6918" width="17.85546875" style="48" customWidth="1"/>
    <col min="6919" max="6919" width="14" style="48" customWidth="1"/>
    <col min="6920" max="6920" width="14.85546875" style="48" customWidth="1"/>
    <col min="6921" max="6921" width="72.42578125" style="48" customWidth="1"/>
    <col min="6922" max="6922" width="14" style="48" customWidth="1"/>
    <col min="6923" max="7172" width="9.140625" style="48"/>
    <col min="7173" max="7173" width="32.5703125" style="48" customWidth="1"/>
    <col min="7174" max="7174" width="17.85546875" style="48" customWidth="1"/>
    <col min="7175" max="7175" width="14" style="48" customWidth="1"/>
    <col min="7176" max="7176" width="14.85546875" style="48" customWidth="1"/>
    <col min="7177" max="7177" width="72.42578125" style="48" customWidth="1"/>
    <col min="7178" max="7178" width="14" style="48" customWidth="1"/>
    <col min="7179" max="7428" width="9.140625" style="48"/>
    <col min="7429" max="7429" width="32.5703125" style="48" customWidth="1"/>
    <col min="7430" max="7430" width="17.85546875" style="48" customWidth="1"/>
    <col min="7431" max="7431" width="14" style="48" customWidth="1"/>
    <col min="7432" max="7432" width="14.85546875" style="48" customWidth="1"/>
    <col min="7433" max="7433" width="72.42578125" style="48" customWidth="1"/>
    <col min="7434" max="7434" width="14" style="48" customWidth="1"/>
    <col min="7435" max="7684" width="9.140625" style="48"/>
    <col min="7685" max="7685" width="32.5703125" style="48" customWidth="1"/>
    <col min="7686" max="7686" width="17.85546875" style="48" customWidth="1"/>
    <col min="7687" max="7687" width="14" style="48" customWidth="1"/>
    <col min="7688" max="7688" width="14.85546875" style="48" customWidth="1"/>
    <col min="7689" max="7689" width="72.42578125" style="48" customWidth="1"/>
    <col min="7690" max="7690" width="14" style="48" customWidth="1"/>
    <col min="7691" max="7940" width="9.140625" style="48"/>
    <col min="7941" max="7941" width="32.5703125" style="48" customWidth="1"/>
    <col min="7942" max="7942" width="17.85546875" style="48" customWidth="1"/>
    <col min="7943" max="7943" width="14" style="48" customWidth="1"/>
    <col min="7944" max="7944" width="14.85546875" style="48" customWidth="1"/>
    <col min="7945" max="7945" width="72.42578125" style="48" customWidth="1"/>
    <col min="7946" max="7946" width="14" style="48" customWidth="1"/>
    <col min="7947" max="8196" width="9.140625" style="48"/>
    <col min="8197" max="8197" width="32.5703125" style="48" customWidth="1"/>
    <col min="8198" max="8198" width="17.85546875" style="48" customWidth="1"/>
    <col min="8199" max="8199" width="14" style="48" customWidth="1"/>
    <col min="8200" max="8200" width="14.85546875" style="48" customWidth="1"/>
    <col min="8201" max="8201" width="72.42578125" style="48" customWidth="1"/>
    <col min="8202" max="8202" width="14" style="48" customWidth="1"/>
    <col min="8203" max="8452" width="9.140625" style="48"/>
    <col min="8453" max="8453" width="32.5703125" style="48" customWidth="1"/>
    <col min="8454" max="8454" width="17.85546875" style="48" customWidth="1"/>
    <col min="8455" max="8455" width="14" style="48" customWidth="1"/>
    <col min="8456" max="8456" width="14.85546875" style="48" customWidth="1"/>
    <col min="8457" max="8457" width="72.42578125" style="48" customWidth="1"/>
    <col min="8458" max="8458" width="14" style="48" customWidth="1"/>
    <col min="8459" max="8708" width="9.140625" style="48"/>
    <col min="8709" max="8709" width="32.5703125" style="48" customWidth="1"/>
    <col min="8710" max="8710" width="17.85546875" style="48" customWidth="1"/>
    <col min="8711" max="8711" width="14" style="48" customWidth="1"/>
    <col min="8712" max="8712" width="14.85546875" style="48" customWidth="1"/>
    <col min="8713" max="8713" width="72.42578125" style="48" customWidth="1"/>
    <col min="8714" max="8714" width="14" style="48" customWidth="1"/>
    <col min="8715" max="8964" width="9.140625" style="48"/>
    <col min="8965" max="8965" width="32.5703125" style="48" customWidth="1"/>
    <col min="8966" max="8966" width="17.85546875" style="48" customWidth="1"/>
    <col min="8967" max="8967" width="14" style="48" customWidth="1"/>
    <col min="8968" max="8968" width="14.85546875" style="48" customWidth="1"/>
    <col min="8969" max="8969" width="72.42578125" style="48" customWidth="1"/>
    <col min="8970" max="8970" width="14" style="48" customWidth="1"/>
    <col min="8971" max="9220" width="9.140625" style="48"/>
    <col min="9221" max="9221" width="32.5703125" style="48" customWidth="1"/>
    <col min="9222" max="9222" width="17.85546875" style="48" customWidth="1"/>
    <col min="9223" max="9223" width="14" style="48" customWidth="1"/>
    <col min="9224" max="9224" width="14.85546875" style="48" customWidth="1"/>
    <col min="9225" max="9225" width="72.42578125" style="48" customWidth="1"/>
    <col min="9226" max="9226" width="14" style="48" customWidth="1"/>
    <col min="9227" max="9476" width="9.140625" style="48"/>
    <col min="9477" max="9477" width="32.5703125" style="48" customWidth="1"/>
    <col min="9478" max="9478" width="17.85546875" style="48" customWidth="1"/>
    <col min="9479" max="9479" width="14" style="48" customWidth="1"/>
    <col min="9480" max="9480" width="14.85546875" style="48" customWidth="1"/>
    <col min="9481" max="9481" width="72.42578125" style="48" customWidth="1"/>
    <col min="9482" max="9482" width="14" style="48" customWidth="1"/>
    <col min="9483" max="9732" width="9.140625" style="48"/>
    <col min="9733" max="9733" width="32.5703125" style="48" customWidth="1"/>
    <col min="9734" max="9734" width="17.85546875" style="48" customWidth="1"/>
    <col min="9735" max="9735" width="14" style="48" customWidth="1"/>
    <col min="9736" max="9736" width="14.85546875" style="48" customWidth="1"/>
    <col min="9737" max="9737" width="72.42578125" style="48" customWidth="1"/>
    <col min="9738" max="9738" width="14" style="48" customWidth="1"/>
    <col min="9739" max="9988" width="9.140625" style="48"/>
    <col min="9989" max="9989" width="32.5703125" style="48" customWidth="1"/>
    <col min="9990" max="9990" width="17.85546875" style="48" customWidth="1"/>
    <col min="9991" max="9991" width="14" style="48" customWidth="1"/>
    <col min="9992" max="9992" width="14.85546875" style="48" customWidth="1"/>
    <col min="9993" max="9993" width="72.42578125" style="48" customWidth="1"/>
    <col min="9994" max="9994" width="14" style="48" customWidth="1"/>
    <col min="9995" max="10244" width="9.140625" style="48"/>
    <col min="10245" max="10245" width="32.5703125" style="48" customWidth="1"/>
    <col min="10246" max="10246" width="17.85546875" style="48" customWidth="1"/>
    <col min="10247" max="10247" width="14" style="48" customWidth="1"/>
    <col min="10248" max="10248" width="14.85546875" style="48" customWidth="1"/>
    <col min="10249" max="10249" width="72.42578125" style="48" customWidth="1"/>
    <col min="10250" max="10250" width="14" style="48" customWidth="1"/>
    <col min="10251" max="10500" width="9.140625" style="48"/>
    <col min="10501" max="10501" width="32.5703125" style="48" customWidth="1"/>
    <col min="10502" max="10502" width="17.85546875" style="48" customWidth="1"/>
    <col min="10503" max="10503" width="14" style="48" customWidth="1"/>
    <col min="10504" max="10504" width="14.85546875" style="48" customWidth="1"/>
    <col min="10505" max="10505" width="72.42578125" style="48" customWidth="1"/>
    <col min="10506" max="10506" width="14" style="48" customWidth="1"/>
    <col min="10507" max="10756" width="9.140625" style="48"/>
    <col min="10757" max="10757" width="32.5703125" style="48" customWidth="1"/>
    <col min="10758" max="10758" width="17.85546875" style="48" customWidth="1"/>
    <col min="10759" max="10759" width="14" style="48" customWidth="1"/>
    <col min="10760" max="10760" width="14.85546875" style="48" customWidth="1"/>
    <col min="10761" max="10761" width="72.42578125" style="48" customWidth="1"/>
    <col min="10762" max="10762" width="14" style="48" customWidth="1"/>
    <col min="10763" max="11012" width="9.140625" style="48"/>
    <col min="11013" max="11013" width="32.5703125" style="48" customWidth="1"/>
    <col min="11014" max="11014" width="17.85546875" style="48" customWidth="1"/>
    <col min="11015" max="11015" width="14" style="48" customWidth="1"/>
    <col min="11016" max="11016" width="14.85546875" style="48" customWidth="1"/>
    <col min="11017" max="11017" width="72.42578125" style="48" customWidth="1"/>
    <col min="11018" max="11018" width="14" style="48" customWidth="1"/>
    <col min="11019" max="11268" width="9.140625" style="48"/>
    <col min="11269" max="11269" width="32.5703125" style="48" customWidth="1"/>
    <col min="11270" max="11270" width="17.85546875" style="48" customWidth="1"/>
    <col min="11271" max="11271" width="14" style="48" customWidth="1"/>
    <col min="11272" max="11272" width="14.85546875" style="48" customWidth="1"/>
    <col min="11273" max="11273" width="72.42578125" style="48" customWidth="1"/>
    <col min="11274" max="11274" width="14" style="48" customWidth="1"/>
    <col min="11275" max="11524" width="9.140625" style="48"/>
    <col min="11525" max="11525" width="32.5703125" style="48" customWidth="1"/>
    <col min="11526" max="11526" width="17.85546875" style="48" customWidth="1"/>
    <col min="11527" max="11527" width="14" style="48" customWidth="1"/>
    <col min="11528" max="11528" width="14.85546875" style="48" customWidth="1"/>
    <col min="11529" max="11529" width="72.42578125" style="48" customWidth="1"/>
    <col min="11530" max="11530" width="14" style="48" customWidth="1"/>
    <col min="11531" max="11780" width="9.140625" style="48"/>
    <col min="11781" max="11781" width="32.5703125" style="48" customWidth="1"/>
    <col min="11782" max="11782" width="17.85546875" style="48" customWidth="1"/>
    <col min="11783" max="11783" width="14" style="48" customWidth="1"/>
    <col min="11784" max="11784" width="14.85546875" style="48" customWidth="1"/>
    <col min="11785" max="11785" width="72.42578125" style="48" customWidth="1"/>
    <col min="11786" max="11786" width="14" style="48" customWidth="1"/>
    <col min="11787" max="12036" width="9.140625" style="48"/>
    <col min="12037" max="12037" width="32.5703125" style="48" customWidth="1"/>
    <col min="12038" max="12038" width="17.85546875" style="48" customWidth="1"/>
    <col min="12039" max="12039" width="14" style="48" customWidth="1"/>
    <col min="12040" max="12040" width="14.85546875" style="48" customWidth="1"/>
    <col min="12041" max="12041" width="72.42578125" style="48" customWidth="1"/>
    <col min="12042" max="12042" width="14" style="48" customWidth="1"/>
    <col min="12043" max="12292" width="9.140625" style="48"/>
    <col min="12293" max="12293" width="32.5703125" style="48" customWidth="1"/>
    <col min="12294" max="12294" width="17.85546875" style="48" customWidth="1"/>
    <col min="12295" max="12295" width="14" style="48" customWidth="1"/>
    <col min="12296" max="12296" width="14.85546875" style="48" customWidth="1"/>
    <col min="12297" max="12297" width="72.42578125" style="48" customWidth="1"/>
    <col min="12298" max="12298" width="14" style="48" customWidth="1"/>
    <col min="12299" max="12548" width="9.140625" style="48"/>
    <col min="12549" max="12549" width="32.5703125" style="48" customWidth="1"/>
    <col min="12550" max="12550" width="17.85546875" style="48" customWidth="1"/>
    <col min="12551" max="12551" width="14" style="48" customWidth="1"/>
    <col min="12552" max="12552" width="14.85546875" style="48" customWidth="1"/>
    <col min="12553" max="12553" width="72.42578125" style="48" customWidth="1"/>
    <col min="12554" max="12554" width="14" style="48" customWidth="1"/>
    <col min="12555" max="12804" width="9.140625" style="48"/>
    <col min="12805" max="12805" width="32.5703125" style="48" customWidth="1"/>
    <col min="12806" max="12806" width="17.85546875" style="48" customWidth="1"/>
    <col min="12807" max="12807" width="14" style="48" customWidth="1"/>
    <col min="12808" max="12808" width="14.85546875" style="48" customWidth="1"/>
    <col min="12809" max="12809" width="72.42578125" style="48" customWidth="1"/>
    <col min="12810" max="12810" width="14" style="48" customWidth="1"/>
    <col min="12811" max="13060" width="9.140625" style="48"/>
    <col min="13061" max="13061" width="32.5703125" style="48" customWidth="1"/>
    <col min="13062" max="13062" width="17.85546875" style="48" customWidth="1"/>
    <col min="13063" max="13063" width="14" style="48" customWidth="1"/>
    <col min="13064" max="13064" width="14.85546875" style="48" customWidth="1"/>
    <col min="13065" max="13065" width="72.42578125" style="48" customWidth="1"/>
    <col min="13066" max="13066" width="14" style="48" customWidth="1"/>
    <col min="13067" max="13316" width="9.140625" style="48"/>
    <col min="13317" max="13317" width="32.5703125" style="48" customWidth="1"/>
    <col min="13318" max="13318" width="17.85546875" style="48" customWidth="1"/>
    <col min="13319" max="13319" width="14" style="48" customWidth="1"/>
    <col min="13320" max="13320" width="14.85546875" style="48" customWidth="1"/>
    <col min="13321" max="13321" width="72.42578125" style="48" customWidth="1"/>
    <col min="13322" max="13322" width="14" style="48" customWidth="1"/>
    <col min="13323" max="13572" width="9.140625" style="48"/>
    <col min="13573" max="13573" width="32.5703125" style="48" customWidth="1"/>
    <col min="13574" max="13574" width="17.85546875" style="48" customWidth="1"/>
    <col min="13575" max="13575" width="14" style="48" customWidth="1"/>
    <col min="13576" max="13576" width="14.85546875" style="48" customWidth="1"/>
    <col min="13577" max="13577" width="72.42578125" style="48" customWidth="1"/>
    <col min="13578" max="13578" width="14" style="48" customWidth="1"/>
    <col min="13579" max="13828" width="9.140625" style="48"/>
    <col min="13829" max="13829" width="32.5703125" style="48" customWidth="1"/>
    <col min="13830" max="13830" width="17.85546875" style="48" customWidth="1"/>
    <col min="13831" max="13831" width="14" style="48" customWidth="1"/>
    <col min="13832" max="13832" width="14.85546875" style="48" customWidth="1"/>
    <col min="13833" max="13833" width="72.42578125" style="48" customWidth="1"/>
    <col min="13834" max="13834" width="14" style="48" customWidth="1"/>
    <col min="13835" max="14084" width="9.140625" style="48"/>
    <col min="14085" max="14085" width="32.5703125" style="48" customWidth="1"/>
    <col min="14086" max="14086" width="17.85546875" style="48" customWidth="1"/>
    <col min="14087" max="14087" width="14" style="48" customWidth="1"/>
    <col min="14088" max="14088" width="14.85546875" style="48" customWidth="1"/>
    <col min="14089" max="14089" width="72.42578125" style="48" customWidth="1"/>
    <col min="14090" max="14090" width="14" style="48" customWidth="1"/>
    <col min="14091" max="14340" width="9.140625" style="48"/>
    <col min="14341" max="14341" width="32.5703125" style="48" customWidth="1"/>
    <col min="14342" max="14342" width="17.85546875" style="48" customWidth="1"/>
    <col min="14343" max="14343" width="14" style="48" customWidth="1"/>
    <col min="14344" max="14344" width="14.85546875" style="48" customWidth="1"/>
    <col min="14345" max="14345" width="72.42578125" style="48" customWidth="1"/>
    <col min="14346" max="14346" width="14" style="48" customWidth="1"/>
    <col min="14347" max="14596" width="9.140625" style="48"/>
    <col min="14597" max="14597" width="32.5703125" style="48" customWidth="1"/>
    <col min="14598" max="14598" width="17.85546875" style="48" customWidth="1"/>
    <col min="14599" max="14599" width="14" style="48" customWidth="1"/>
    <col min="14600" max="14600" width="14.85546875" style="48" customWidth="1"/>
    <col min="14601" max="14601" width="72.42578125" style="48" customWidth="1"/>
    <col min="14602" max="14602" width="14" style="48" customWidth="1"/>
    <col min="14603" max="14852" width="9.140625" style="48"/>
    <col min="14853" max="14853" width="32.5703125" style="48" customWidth="1"/>
    <col min="14854" max="14854" width="17.85546875" style="48" customWidth="1"/>
    <col min="14855" max="14855" width="14" style="48" customWidth="1"/>
    <col min="14856" max="14856" width="14.85546875" style="48" customWidth="1"/>
    <col min="14857" max="14857" width="72.42578125" style="48" customWidth="1"/>
    <col min="14858" max="14858" width="14" style="48" customWidth="1"/>
    <col min="14859" max="15108" width="9.140625" style="48"/>
    <col min="15109" max="15109" width="32.5703125" style="48" customWidth="1"/>
    <col min="15110" max="15110" width="17.85546875" style="48" customWidth="1"/>
    <col min="15111" max="15111" width="14" style="48" customWidth="1"/>
    <col min="15112" max="15112" width="14.85546875" style="48" customWidth="1"/>
    <col min="15113" max="15113" width="72.42578125" style="48" customWidth="1"/>
    <col min="15114" max="15114" width="14" style="48" customWidth="1"/>
    <col min="15115" max="15364" width="9.140625" style="48"/>
    <col min="15365" max="15365" width="32.5703125" style="48" customWidth="1"/>
    <col min="15366" max="15366" width="17.85546875" style="48" customWidth="1"/>
    <col min="15367" max="15367" width="14" style="48" customWidth="1"/>
    <col min="15368" max="15368" width="14.85546875" style="48" customWidth="1"/>
    <col min="15369" max="15369" width="72.42578125" style="48" customWidth="1"/>
    <col min="15370" max="15370" width="14" style="48" customWidth="1"/>
    <col min="15371" max="15620" width="9.140625" style="48"/>
    <col min="15621" max="15621" width="32.5703125" style="48" customWidth="1"/>
    <col min="15622" max="15622" width="17.85546875" style="48" customWidth="1"/>
    <col min="15623" max="15623" width="14" style="48" customWidth="1"/>
    <col min="15624" max="15624" width="14.85546875" style="48" customWidth="1"/>
    <col min="15625" max="15625" width="72.42578125" style="48" customWidth="1"/>
    <col min="15626" max="15626" width="14" style="48" customWidth="1"/>
    <col min="15627" max="15876" width="9.140625" style="48"/>
    <col min="15877" max="15877" width="32.5703125" style="48" customWidth="1"/>
    <col min="15878" max="15878" width="17.85546875" style="48" customWidth="1"/>
    <col min="15879" max="15879" width="14" style="48" customWidth="1"/>
    <col min="15880" max="15880" width="14.85546875" style="48" customWidth="1"/>
    <col min="15881" max="15881" width="72.42578125" style="48" customWidth="1"/>
    <col min="15882" max="15882" width="14" style="48" customWidth="1"/>
    <col min="15883" max="16132" width="9.140625" style="48"/>
    <col min="16133" max="16133" width="32.5703125" style="48" customWidth="1"/>
    <col min="16134" max="16134" width="17.85546875" style="48" customWidth="1"/>
    <col min="16135" max="16135" width="14" style="48" customWidth="1"/>
    <col min="16136" max="16136" width="14.85546875" style="48" customWidth="1"/>
    <col min="16137" max="16137" width="72.42578125" style="48" customWidth="1"/>
    <col min="16138" max="16138" width="14" style="48" customWidth="1"/>
    <col min="16139" max="16384" width="9.140625" style="48"/>
  </cols>
  <sheetData>
    <row r="1" spans="1:11" ht="18" x14ac:dyDescent="0.25">
      <c r="A1" s="766" t="s">
        <v>405</v>
      </c>
      <c r="B1" s="766"/>
      <c r="C1" s="766"/>
      <c r="D1" s="766"/>
      <c r="E1" s="766"/>
      <c r="F1" s="766"/>
      <c r="G1" s="766"/>
      <c r="H1" s="766"/>
      <c r="I1" s="766"/>
      <c r="J1" s="766"/>
    </row>
    <row r="2" spans="1:11" ht="20.25" x14ac:dyDescent="0.3">
      <c r="A2" s="767" t="s">
        <v>478</v>
      </c>
      <c r="B2" s="767"/>
      <c r="C2" s="767"/>
      <c r="D2" s="767"/>
      <c r="E2" s="767"/>
      <c r="F2" s="767"/>
      <c r="G2" s="767"/>
      <c r="H2" s="767"/>
      <c r="I2" s="767"/>
      <c r="J2" s="767"/>
    </row>
    <row r="4" spans="1:11" ht="15.75" thickBot="1" x14ac:dyDescent="0.25">
      <c r="A4" s="241" t="s">
        <v>221</v>
      </c>
      <c r="B4" s="49"/>
      <c r="C4" s="49"/>
      <c r="D4" s="49"/>
      <c r="E4" s="49"/>
      <c r="F4" s="49"/>
      <c r="G4" s="49"/>
      <c r="H4" s="49"/>
      <c r="I4" s="49"/>
      <c r="J4" s="49"/>
    </row>
    <row r="5" spans="1:11" s="50" customFormat="1" ht="51.75" customHeight="1" x14ac:dyDescent="0.25">
      <c r="A5" s="626" t="s">
        <v>72</v>
      </c>
      <c r="B5" s="622" t="s">
        <v>73</v>
      </c>
      <c r="C5" s="624" t="s">
        <v>74</v>
      </c>
      <c r="D5" s="625"/>
      <c r="E5" s="626"/>
      <c r="F5" s="614" t="s">
        <v>75</v>
      </c>
      <c r="G5" s="618"/>
      <c r="H5" s="627" t="s">
        <v>76</v>
      </c>
      <c r="I5" s="614"/>
      <c r="J5" s="615"/>
    </row>
    <row r="6" spans="1:11" s="50" customFormat="1" ht="32.25" thickBot="1" x14ac:dyDescent="0.3">
      <c r="A6" s="759"/>
      <c r="B6" s="623"/>
      <c r="C6" s="51" t="s">
        <v>77</v>
      </c>
      <c r="D6" s="51" t="s">
        <v>78</v>
      </c>
      <c r="E6" s="51" t="s">
        <v>4</v>
      </c>
      <c r="F6" s="616"/>
      <c r="G6" s="619"/>
      <c r="H6" s="628"/>
      <c r="I6" s="616"/>
      <c r="J6" s="617"/>
    </row>
    <row r="7" spans="1:11" s="50" customFormat="1" ht="15.75" x14ac:dyDescent="0.25">
      <c r="A7" s="52">
        <v>1</v>
      </c>
      <c r="B7" s="53">
        <v>2</v>
      </c>
      <c r="C7" s="53" t="s">
        <v>79</v>
      </c>
      <c r="D7" s="53" t="s">
        <v>80</v>
      </c>
      <c r="E7" s="53" t="s">
        <v>81</v>
      </c>
      <c r="F7" s="614">
        <v>4</v>
      </c>
      <c r="G7" s="618"/>
      <c r="H7" s="239">
        <v>5</v>
      </c>
      <c r="I7" s="614">
        <v>5</v>
      </c>
      <c r="J7" s="615"/>
    </row>
    <row r="8" spans="1:11" s="50" customFormat="1" ht="44.45" customHeight="1" x14ac:dyDescent="0.25">
      <c r="A8" s="269" t="str">
        <f>'UC Basic Data Page-1-6'!C9</f>
        <v>سکول ،بستی اہل پور، غازی پورہ سکول، جھگیاں</v>
      </c>
      <c r="B8" s="177">
        <f>'UC Basic Data Page-1-6'!D9</f>
        <v>2</v>
      </c>
      <c r="C8" s="177">
        <f>'UC Basic Data Page-1-6'!E9</f>
        <v>65</v>
      </c>
      <c r="D8" s="177">
        <f>'UC Basic Data Page-1-6'!F9</f>
        <v>15</v>
      </c>
      <c r="E8" s="178">
        <f>'UC Basic Data Page-1-6'!G9</f>
        <v>80</v>
      </c>
      <c r="F8" s="178" t="str">
        <f>'UC Basic Data Page-1-6'!H9</f>
        <v xml:space="preserve">سکول بستی اہل پور، </v>
      </c>
      <c r="G8" s="180" t="str">
        <f>'UC Basic Data Page-1-6'!I9</f>
        <v>غازی پورہ سکول</v>
      </c>
      <c r="H8" s="177">
        <f>E8</f>
        <v>80</v>
      </c>
      <c r="I8" s="178">
        <f>'UC Basic Data Page-1-6'!K9</f>
        <v>65</v>
      </c>
      <c r="J8" s="179">
        <f>'UC Basic Data Page-1-6'!L9</f>
        <v>15</v>
      </c>
      <c r="K8" s="50">
        <v>1</v>
      </c>
    </row>
    <row r="9" spans="1:11" s="156" customFormat="1" ht="44.45" customHeight="1" x14ac:dyDescent="0.25">
      <c r="A9" s="269" t="str">
        <f>'UC Basic Data Page-1-6'!C10</f>
        <v>پیر مراد شاہ والا، سنیاراں والا، ، فاطمہ جناح ٹاؤن</v>
      </c>
      <c r="B9" s="177">
        <f>'UC Basic Data Page-1-6'!D10</f>
        <v>0</v>
      </c>
      <c r="C9" s="177">
        <f>'UC Basic Data Page-1-6'!E10</f>
        <v>12</v>
      </c>
      <c r="D9" s="177">
        <f>'UC Basic Data Page-1-6'!F10</f>
        <v>0</v>
      </c>
      <c r="E9" s="177">
        <f>'UC Basic Data Page-1-6'!G10</f>
        <v>12</v>
      </c>
      <c r="F9" s="178" t="str">
        <f>'UC Basic Data Page-1-6'!H10</f>
        <v>ارشد معاویہ</v>
      </c>
      <c r="G9" s="180">
        <f>'UC Basic Data Page-1-6'!I10</f>
        <v>0</v>
      </c>
      <c r="H9" s="177">
        <f t="shared" ref="H9:H33" si="0">E9</f>
        <v>12</v>
      </c>
      <c r="I9" s="178">
        <f>'UC Basic Data Page-1-6'!K10</f>
        <v>12</v>
      </c>
      <c r="J9" s="179">
        <f>'UC Basic Data Page-1-6'!L10</f>
        <v>0</v>
      </c>
      <c r="K9" s="156">
        <v>1</v>
      </c>
    </row>
    <row r="10" spans="1:11" s="50" customFormat="1" ht="44.45" customHeight="1" x14ac:dyDescent="0.25">
      <c r="A10" s="269" t="str">
        <f>'UC Basic Data Page-1-6'!C20</f>
        <v>گلشن رحمان عربی ۔گلشن رحمان سکول ۔MMP</v>
      </c>
      <c r="B10" s="177">
        <f>'UC Basic Data Page-1-6'!D20</f>
        <v>0</v>
      </c>
      <c r="C10" s="177">
        <f>'UC Basic Data Page-1-6'!E20</f>
        <v>65</v>
      </c>
      <c r="D10" s="177">
        <f>'UC Basic Data Page-1-6'!F20</f>
        <v>23</v>
      </c>
      <c r="E10" s="177">
        <f>'UC Basic Data Page-1-6'!G20</f>
        <v>88</v>
      </c>
      <c r="F10" s="178" t="str">
        <f>'UC Basic Data Page-1-6'!H20</f>
        <v>حافظ منیر احمد 03055026422</v>
      </c>
      <c r="G10" s="180" t="str">
        <f>'UC Basic Data Page-1-6'!I20</f>
        <v>مرید حسین 03058107902</v>
      </c>
      <c r="H10" s="177">
        <f t="shared" si="0"/>
        <v>88</v>
      </c>
      <c r="I10" s="178">
        <f>'UC Basic Data Page-1-6'!K20</f>
        <v>65</v>
      </c>
      <c r="J10" s="179">
        <f>'UC Basic Data Page-1-6'!L20</f>
        <v>23</v>
      </c>
      <c r="K10" s="50">
        <v>2</v>
      </c>
    </row>
    <row r="11" spans="1:11" s="157" customFormat="1" ht="44.45" hidden="1" customHeight="1" x14ac:dyDescent="0.25">
      <c r="A11" s="269">
        <f>'UC Basic Data Page-1-6'!C22</f>
        <v>0</v>
      </c>
      <c r="B11" s="177">
        <f>'UC Basic Data Page-1-6'!D22</f>
        <v>0</v>
      </c>
      <c r="C11" s="177">
        <f>'UC Basic Data Page-1-6'!E22</f>
        <v>0</v>
      </c>
      <c r="D11" s="177">
        <f>'UC Basic Data Page-1-6'!F22</f>
        <v>0</v>
      </c>
      <c r="E11" s="177">
        <f>'UC Basic Data Page-1-6'!G22</f>
        <v>0</v>
      </c>
      <c r="F11" s="178">
        <f>'UC Basic Data Page-1-6'!H22</f>
        <v>0</v>
      </c>
      <c r="G11" s="180">
        <f>'UC Basic Data Page-1-6'!I22</f>
        <v>0</v>
      </c>
      <c r="H11" s="177">
        <f t="shared" si="0"/>
        <v>0</v>
      </c>
      <c r="I11" s="178">
        <f>'UC Basic Data Page-1-6'!K22</f>
        <v>0</v>
      </c>
      <c r="J11" s="179">
        <f>'UC Basic Data Page-1-6'!L22</f>
        <v>0</v>
      </c>
      <c r="K11" s="157">
        <v>2</v>
      </c>
    </row>
    <row r="12" spans="1:11" s="50" customFormat="1" ht="44.45" customHeight="1" x14ac:dyDescent="0.25">
      <c r="A12" s="269" t="str">
        <f>'UC Basic Data Page-1-6'!C31</f>
        <v xml:space="preserve">موضع اراضی غلام یاسین ۔سکول ۔فاطمہ جناح ٹاؤن </v>
      </c>
      <c r="B12" s="177">
        <f>'UC Basic Data Page-1-6'!D31</f>
        <v>2</v>
      </c>
      <c r="C12" s="177">
        <f>'UC Basic Data Page-1-6'!E31</f>
        <v>65</v>
      </c>
      <c r="D12" s="177">
        <f>'UC Basic Data Page-1-6'!F31</f>
        <v>15</v>
      </c>
      <c r="E12" s="177">
        <f>'UC Basic Data Page-1-6'!G31</f>
        <v>80</v>
      </c>
      <c r="F12" s="178" t="str">
        <f>'UC Basic Data Page-1-6'!H31</f>
        <v>سکول فاطمہ جناح ٹاؤن</v>
      </c>
      <c r="G12" s="180" t="str">
        <f>'UC Basic Data Page-1-6'!I31</f>
        <v>ریاض حسین</v>
      </c>
      <c r="H12" s="177">
        <f t="shared" si="0"/>
        <v>80</v>
      </c>
      <c r="I12" s="178">
        <f>'UC Basic Data Page-1-6'!K31</f>
        <v>65</v>
      </c>
      <c r="J12" s="179">
        <f>'UC Basic Data Page-1-6'!L31</f>
        <v>15</v>
      </c>
      <c r="K12" s="50">
        <v>3</v>
      </c>
    </row>
    <row r="13" spans="1:11" s="157" customFormat="1" ht="44.45" hidden="1" customHeight="1" x14ac:dyDescent="0.25">
      <c r="A13" s="269" t="str">
        <f>'UC Basic Data Page-1-6'!C32</f>
        <v>چین ماڑی سکول ۔چین ماڑی ۔مسجد ۔کھوہ نسے والا۔مسجد۔سکول</v>
      </c>
      <c r="B13" s="177">
        <f>'UC Basic Data Page-1-6'!D32</f>
        <v>0</v>
      </c>
      <c r="C13" s="177">
        <f>'UC Basic Data Page-1-6'!E32</f>
        <v>12</v>
      </c>
      <c r="D13" s="177">
        <f>'UC Basic Data Page-1-6'!F32</f>
        <v>0</v>
      </c>
      <c r="E13" s="177">
        <f>'UC Basic Data Page-1-6'!G32</f>
        <v>12</v>
      </c>
      <c r="F13" s="178" t="str">
        <f>'UC Basic Data Page-1-6'!H32</f>
        <v>چین ماڑی سکول</v>
      </c>
      <c r="G13" s="180">
        <f>'UC Basic Data Page-1-6'!I32</f>
        <v>0</v>
      </c>
      <c r="H13" s="177">
        <f t="shared" si="0"/>
        <v>12</v>
      </c>
      <c r="I13" s="178">
        <f>'UC Basic Data Page-1-6'!K32</f>
        <v>12</v>
      </c>
      <c r="J13" s="179">
        <f>'UC Basic Data Page-1-6'!L32</f>
        <v>0</v>
      </c>
      <c r="K13" s="157">
        <v>3</v>
      </c>
    </row>
    <row r="14" spans="1:11" s="50" customFormat="1" ht="44.45" customHeight="1" x14ac:dyDescent="0.25">
      <c r="A14" s="269" t="str">
        <f>'UC Basic Data Page-1-6'!C43</f>
        <v xml:space="preserve">شفیع والا ۔بستی لوہاراں والی </v>
      </c>
      <c r="B14" s="177">
        <f>'UC Basic Data Page-1-6'!D43</f>
        <v>1</v>
      </c>
      <c r="C14" s="177">
        <f>'UC Basic Data Page-1-6'!E43</f>
        <v>65</v>
      </c>
      <c r="D14" s="177">
        <f>'UC Basic Data Page-1-6'!F43</f>
        <v>16</v>
      </c>
      <c r="E14" s="177">
        <f>'UC Basic Data Page-1-6'!G43</f>
        <v>81</v>
      </c>
      <c r="F14" s="178" t="str">
        <f>'UC Basic Data Page-1-6'!H43</f>
        <v>منیر صاحب</v>
      </c>
      <c r="G14" s="180" t="str">
        <f>'UC Basic Data Page-1-6'!I43</f>
        <v xml:space="preserve"> زبیر کا گھر</v>
      </c>
      <c r="H14" s="177">
        <f t="shared" si="0"/>
        <v>81</v>
      </c>
      <c r="I14" s="178">
        <f>'UC Basic Data Page-1-6'!K43</f>
        <v>65</v>
      </c>
      <c r="J14" s="179">
        <f>'UC Basic Data Page-1-6'!L43</f>
        <v>16</v>
      </c>
      <c r="K14" s="50">
        <v>4</v>
      </c>
    </row>
    <row r="15" spans="1:11" s="157" customFormat="1" ht="44.45" hidden="1" customHeight="1" x14ac:dyDescent="0.25">
      <c r="A15" s="269" t="str">
        <f>'UC Basic Data Page-1-6'!C44</f>
        <v xml:space="preserve">کمہاراں والا ۔فاطمہ جناح ٹاؤن </v>
      </c>
      <c r="B15" s="177">
        <f>'UC Basic Data Page-1-6'!D44</f>
        <v>0</v>
      </c>
      <c r="C15" s="177">
        <f>'UC Basic Data Page-1-6'!E44</f>
        <v>12</v>
      </c>
      <c r="D15" s="177">
        <f>'UC Basic Data Page-1-6'!F44</f>
        <v>0</v>
      </c>
      <c r="E15" s="177">
        <f>'UC Basic Data Page-1-6'!G44</f>
        <v>12</v>
      </c>
      <c r="F15" s="178" t="str">
        <f>'UC Basic Data Page-1-6'!H44</f>
        <v>کاشف میتلا</v>
      </c>
      <c r="G15" s="180">
        <f>'UC Basic Data Page-1-6'!I44</f>
        <v>0</v>
      </c>
      <c r="H15" s="177">
        <f t="shared" si="0"/>
        <v>12</v>
      </c>
      <c r="I15" s="178">
        <f>'UC Basic Data Page-1-6'!K44</f>
        <v>12</v>
      </c>
      <c r="J15" s="179">
        <f>'UC Basic Data Page-1-6'!L44</f>
        <v>0</v>
      </c>
      <c r="K15" s="157">
        <v>4</v>
      </c>
    </row>
    <row r="16" spans="1:11" s="50" customFormat="1" ht="44.25" customHeight="1" x14ac:dyDescent="0.25">
      <c r="A16" s="269" t="str">
        <f>'UC Basic Data Page-1-6'!C54</f>
        <v xml:space="preserve">صیام آفیسر کالونی ۔مسجد۔ سکول ۔MMP۔خان والا </v>
      </c>
      <c r="B16" s="177">
        <f>'UC Basic Data Page-1-6'!D54</f>
        <v>0</v>
      </c>
      <c r="C16" s="177">
        <f>'UC Basic Data Page-1-6'!E54</f>
        <v>77</v>
      </c>
      <c r="D16" s="177">
        <f>'UC Basic Data Page-1-6'!F54</f>
        <v>15</v>
      </c>
      <c r="E16" s="177">
        <f>'UC Basic Data Page-1-6'!G54</f>
        <v>92</v>
      </c>
      <c r="F16" s="178" t="str">
        <f>'UC Basic Data Page-1-6'!H54</f>
        <v>سکول صیام آفیسر کالونی</v>
      </c>
      <c r="G16" s="180" t="str">
        <f>'UC Basic Data Page-1-6'!I54</f>
        <v>راؤ پراپرٹی ڈیلر</v>
      </c>
      <c r="H16" s="177">
        <f t="shared" si="0"/>
        <v>92</v>
      </c>
      <c r="I16" s="178">
        <f>'UC Basic Data Page-1-6'!K54</f>
        <v>77</v>
      </c>
      <c r="J16" s="179">
        <f>'UC Basic Data Page-1-6'!L54</f>
        <v>15</v>
      </c>
      <c r="K16" s="50">
        <v>5</v>
      </c>
    </row>
    <row r="17" spans="1:11" s="157" customFormat="1" ht="44.45" hidden="1" customHeight="1" x14ac:dyDescent="0.25">
      <c r="A17" s="269">
        <f>'UC Basic Data Page-1-6'!C55</f>
        <v>0</v>
      </c>
      <c r="B17" s="177">
        <f>'UC Basic Data Page-1-6'!D55</f>
        <v>0</v>
      </c>
      <c r="C17" s="177">
        <f>'UC Basic Data Page-1-6'!E55</f>
        <v>0</v>
      </c>
      <c r="D17" s="177">
        <f>'UC Basic Data Page-1-6'!F55</f>
        <v>0</v>
      </c>
      <c r="E17" s="177">
        <f>'UC Basic Data Page-1-6'!G55</f>
        <v>0</v>
      </c>
      <c r="F17" s="178">
        <f>'UC Basic Data Page-1-6'!H55</f>
        <v>0</v>
      </c>
      <c r="G17" s="180">
        <f>'UC Basic Data Page-1-6'!I55</f>
        <v>0</v>
      </c>
      <c r="H17" s="177">
        <f t="shared" si="0"/>
        <v>0</v>
      </c>
      <c r="I17" s="178">
        <f>'UC Basic Data Page-1-6'!K55</f>
        <v>0</v>
      </c>
      <c r="J17" s="179">
        <f>'UC Basic Data Page-1-6'!L55</f>
        <v>0</v>
      </c>
      <c r="K17" s="157">
        <v>5</v>
      </c>
    </row>
    <row r="18" spans="1:11" s="50" customFormat="1" ht="44.45" customHeight="1" thickBot="1" x14ac:dyDescent="0.3">
      <c r="A18" s="242" t="s">
        <v>82</v>
      </c>
      <c r="B18" s="150">
        <f>SUM(B8:B17)</f>
        <v>5</v>
      </c>
      <c r="C18" s="150">
        <f t="shared" ref="C18:E18" si="1">SUM(C8:C17)</f>
        <v>373</v>
      </c>
      <c r="D18" s="150">
        <f t="shared" si="1"/>
        <v>84</v>
      </c>
      <c r="E18" s="151">
        <f t="shared" si="1"/>
        <v>457</v>
      </c>
      <c r="F18" s="199">
        <v>11</v>
      </c>
      <c r="G18" s="200"/>
      <c r="H18" s="177">
        <f t="shared" si="0"/>
        <v>457</v>
      </c>
      <c r="I18" s="827">
        <f>SUM(I8:J17)</f>
        <v>457</v>
      </c>
      <c r="J18" s="828"/>
    </row>
    <row r="19" spans="1:11" s="50" customFormat="1" ht="44.45" customHeight="1" x14ac:dyDescent="0.25">
      <c r="A19" s="269" t="str">
        <f>'UC Basic Data Page-1-6'!C66</f>
        <v xml:space="preserve">بستی امیر والا ۔ہیلتھ ہاؤس ۔رحیم والا ۔مسجد </v>
      </c>
      <c r="B19" s="177">
        <f>'UC Basic Data Page-1-6'!D66</f>
        <v>1</v>
      </c>
      <c r="C19" s="177">
        <f>'UC Basic Data Page-1-6'!E66</f>
        <v>65</v>
      </c>
      <c r="D19" s="177">
        <f>'UC Basic Data Page-1-6'!F66</f>
        <v>15</v>
      </c>
      <c r="E19" s="178">
        <f>'UC Basic Data Page-1-6'!G66</f>
        <v>80</v>
      </c>
      <c r="F19" s="178" t="str">
        <f>'UC Basic Data Page-1-6'!H66</f>
        <v>ہیلتھ ہاؤس رحیم والا</v>
      </c>
      <c r="G19" s="180" t="str">
        <f>'UC Basic Data Page-1-6'!I66</f>
        <v>ملک شوکت</v>
      </c>
      <c r="H19" s="177">
        <f t="shared" si="0"/>
        <v>80</v>
      </c>
      <c r="I19" s="178">
        <f>'UC Basic Data Page-1-6'!K66</f>
        <v>65</v>
      </c>
      <c r="J19" s="179">
        <f>'UC Basic Data Page-1-6'!L66</f>
        <v>15</v>
      </c>
      <c r="K19" s="176" t="e">
        <f>'UC Basic Data Page-1-6'!#REF!</f>
        <v>#REF!</v>
      </c>
    </row>
    <row r="20" spans="1:11" s="156" customFormat="1" ht="44.45" hidden="1" customHeight="1" x14ac:dyDescent="0.25">
      <c r="A20" s="269" t="str">
        <f>'UC Basic Data Page-1-6'!C67</f>
        <v xml:space="preserve">اللہ واحد والا ۔MMP۔ہیلتھ ہاؤس ۔سکول </v>
      </c>
      <c r="B20" s="177">
        <f>'UC Basic Data Page-1-6'!D67</f>
        <v>0</v>
      </c>
      <c r="C20" s="177">
        <f>'UC Basic Data Page-1-6'!E67</f>
        <v>12</v>
      </c>
      <c r="D20" s="177">
        <f>'UC Basic Data Page-1-6'!F67</f>
        <v>0</v>
      </c>
      <c r="E20" s="177">
        <f>'UC Basic Data Page-1-6'!G67</f>
        <v>12</v>
      </c>
      <c r="F20" s="178" t="str">
        <f>'UC Basic Data Page-1-6'!H67</f>
        <v xml:space="preserve"> ہیلتھ ہاؤس  اللہ واحد والا</v>
      </c>
      <c r="G20" s="180">
        <f>'UC Basic Data Page-1-6'!I67</f>
        <v>0</v>
      </c>
      <c r="H20" s="177">
        <f t="shared" si="0"/>
        <v>12</v>
      </c>
      <c r="I20" s="178">
        <f>'UC Basic Data Page-1-6'!K67</f>
        <v>12</v>
      </c>
      <c r="J20" s="179">
        <f>'UC Basic Data Page-1-6'!L67</f>
        <v>0</v>
      </c>
      <c r="K20" s="55" t="e">
        <f>'UC Basic Data Page-1-6'!#REF!</f>
        <v>#REF!</v>
      </c>
    </row>
    <row r="21" spans="1:11" s="50" customFormat="1" ht="44.45" customHeight="1" x14ac:dyDescent="0.25">
      <c r="A21" s="269" t="str">
        <f>'UC Basic Data Page-7-12'!C9</f>
        <v>نایاب سیٹی۔سکول ۔مسجد ۔عبداللہ والا ۔چاہ مونڈھی۔</v>
      </c>
      <c r="B21" s="177">
        <f>'UC Basic Data Page-7-12'!D9</f>
        <v>0</v>
      </c>
      <c r="C21" s="177">
        <f>'UC Basic Data Page-7-12'!E9</f>
        <v>65</v>
      </c>
      <c r="D21" s="177">
        <f>'UC Basic Data Page-7-12'!F9</f>
        <v>16</v>
      </c>
      <c r="E21" s="177">
        <f>'UC Basic Data Page-7-12'!G9</f>
        <v>81</v>
      </c>
      <c r="F21" s="178" t="str">
        <f>'UC Basic Data Page-7-12'!H9</f>
        <v>سکول نایاب  سٹی</v>
      </c>
      <c r="G21" s="180" t="str">
        <f>'UC Basic Data Page-7-12'!I9</f>
        <v xml:space="preserve">اللہ بخش سبزی والا </v>
      </c>
      <c r="H21" s="177">
        <f t="shared" si="0"/>
        <v>81</v>
      </c>
      <c r="I21" s="178">
        <f>'UC Basic Data Page-7-12'!L9</f>
        <v>65</v>
      </c>
      <c r="J21" s="179">
        <f>'UC Basic Data Page-7-12'!M9</f>
        <v>16</v>
      </c>
      <c r="K21" s="55" t="e">
        <f>'UC Basic Data Page-7-12'!#REF!</f>
        <v>#REF!</v>
      </c>
    </row>
    <row r="22" spans="1:11" s="157" customFormat="1" ht="44.45" hidden="1" customHeight="1" x14ac:dyDescent="0.25">
      <c r="A22" s="269" t="str">
        <f>'UC Basic Data Page-7-12'!C10</f>
        <v xml:space="preserve">اسحاق ٹاؤن ۔بھینی بابا حنیف ۔عبداللہ والا ۔مسجد ۔قدیر اباد ۔ہیلتھ ہاؤس ۔سکول </v>
      </c>
      <c r="B22" s="177">
        <f>'UC Basic Data Page-7-12'!D10</f>
        <v>2</v>
      </c>
      <c r="C22" s="177">
        <f>'UC Basic Data Page-7-12'!E10</f>
        <v>12</v>
      </c>
      <c r="D22" s="177">
        <f>'UC Basic Data Page-7-12'!F10</f>
        <v>0</v>
      </c>
      <c r="E22" s="177">
        <f>'UC Basic Data Page-7-12'!G10</f>
        <v>12</v>
      </c>
      <c r="F22" s="178" t="str">
        <f>'UC Basic Data Page-7-12'!H10</f>
        <v xml:space="preserve">پلاٹ سکیم سکول </v>
      </c>
      <c r="G22" s="180">
        <f>'UC Basic Data Page-7-12'!I10</f>
        <v>0</v>
      </c>
      <c r="H22" s="177">
        <f t="shared" si="0"/>
        <v>12</v>
      </c>
      <c r="I22" s="178">
        <f>'UC Basic Data Page-7-12'!L10</f>
        <v>12</v>
      </c>
      <c r="J22" s="179">
        <f>'UC Basic Data Page-7-12'!M10</f>
        <v>0</v>
      </c>
      <c r="K22" s="55" t="e">
        <f>'UC Basic Data Page-7-12'!#REF!</f>
        <v>#REF!</v>
      </c>
    </row>
    <row r="23" spans="1:11" s="50" customFormat="1" ht="44.45" customHeight="1" x14ac:dyDescent="0.25">
      <c r="A23" s="269" t="str">
        <f>'UC Basic Data Page-7-12'!C20</f>
        <v xml:space="preserve"> ۔نایاب سٹی ۔رحمان ٹاؤن۔ مسجد ۔سکول ۔ہیلتھ ہاؤس ۔بدھلہ روڈ ۔اسٹیڈیم چوک </v>
      </c>
      <c r="B23" s="177">
        <f>'UC Basic Data Page-7-12'!D20</f>
        <v>1</v>
      </c>
      <c r="C23" s="177">
        <f>'UC Basic Data Page-7-12'!E20</f>
        <v>65</v>
      </c>
      <c r="D23" s="177">
        <f>'UC Basic Data Page-7-12'!F20</f>
        <v>23</v>
      </c>
      <c r="E23" s="177">
        <f>'UC Basic Data Page-7-12'!G20</f>
        <v>88</v>
      </c>
      <c r="F23" s="178" t="str">
        <f>'UC Basic Data Page-7-12'!H20</f>
        <v>سکول رحمان ٹاؤن</v>
      </c>
      <c r="G23" s="180" t="str">
        <f>'UC Basic Data Page-7-12'!I20</f>
        <v>امیر کلینک ، رخسانہ ہیلتھ ہاؤس</v>
      </c>
      <c r="H23" s="177">
        <f t="shared" si="0"/>
        <v>88</v>
      </c>
      <c r="I23" s="178">
        <f>'UC Basic Data Page-7-12'!L20</f>
        <v>65</v>
      </c>
      <c r="J23" s="179">
        <f>'UC Basic Data Page-7-12'!M20</f>
        <v>23</v>
      </c>
      <c r="K23" s="55" t="e">
        <f>'UC Basic Data Page-7-12'!#REF!</f>
        <v>#REF!</v>
      </c>
    </row>
    <row r="24" spans="1:11" s="157" customFormat="1" ht="44.45" hidden="1" customHeight="1" x14ac:dyDescent="0.25">
      <c r="A24" s="269">
        <f>'UC Basic Data Page-7-12'!C21</f>
        <v>0</v>
      </c>
      <c r="B24" s="177">
        <f>'UC Basic Data Page-7-12'!D21</f>
        <v>0</v>
      </c>
      <c r="C24" s="177">
        <f>'UC Basic Data Page-7-12'!E21</f>
        <v>0</v>
      </c>
      <c r="D24" s="177">
        <f>'UC Basic Data Page-7-12'!F21</f>
        <v>0</v>
      </c>
      <c r="E24" s="177">
        <f>'UC Basic Data Page-7-12'!G21</f>
        <v>0</v>
      </c>
      <c r="F24" s="178">
        <f>'UC Basic Data Page-7-12'!H21</f>
        <v>0</v>
      </c>
      <c r="G24" s="180">
        <f>'UC Basic Data Page-7-12'!I21</f>
        <v>0</v>
      </c>
      <c r="H24" s="177">
        <f t="shared" si="0"/>
        <v>0</v>
      </c>
      <c r="I24" s="178">
        <f>'UC Basic Data Page-7-12'!L21</f>
        <v>0</v>
      </c>
      <c r="J24" s="179">
        <f>'UC Basic Data Page-7-12'!M21</f>
        <v>0</v>
      </c>
      <c r="K24" s="55" t="e">
        <f>'UC Basic Data Page-7-12'!#REF!</f>
        <v>#REF!</v>
      </c>
    </row>
    <row r="25" spans="1:11" s="50" customFormat="1" ht="44.45" customHeight="1" x14ac:dyDescent="0.25">
      <c r="A25" s="269" t="str">
        <f>'UC Basic Data Page-7-12'!C31</f>
        <v xml:space="preserve">علی ٹاؤن نمبر1 ۔سکول </v>
      </c>
      <c r="B25" s="177">
        <f>'UC Basic Data Page-7-12'!D31</f>
        <v>0</v>
      </c>
      <c r="C25" s="177">
        <f>'UC Basic Data Page-7-12'!E31</f>
        <v>77</v>
      </c>
      <c r="D25" s="177">
        <f>'UC Basic Data Page-7-12'!F31</f>
        <v>15</v>
      </c>
      <c r="E25" s="177">
        <f>'UC Basic Data Page-7-12'!G31</f>
        <v>92</v>
      </c>
      <c r="F25" s="178" t="str">
        <f>'UC Basic Data Page-7-12'!H31</f>
        <v>سکول علی ٹاؤن</v>
      </c>
      <c r="G25" s="180" t="str">
        <f>'UC Basic Data Page-7-12'!I31</f>
        <v>اللہ بخش آرائیں</v>
      </c>
      <c r="H25" s="177">
        <f t="shared" si="0"/>
        <v>92</v>
      </c>
      <c r="I25" s="178">
        <f>'UC Basic Data Page-7-12'!L31</f>
        <v>77</v>
      </c>
      <c r="J25" s="179">
        <f>'UC Basic Data Page-7-12'!M31</f>
        <v>15</v>
      </c>
      <c r="K25" s="55" t="e">
        <f>'UC Basic Data Page-7-12'!#REF!</f>
        <v>#REF!</v>
      </c>
    </row>
    <row r="26" spans="1:11" s="157" customFormat="1" ht="44.45" hidden="1" customHeight="1" x14ac:dyDescent="0.25">
      <c r="A26" s="269">
        <f>'UC Basic Data Page-7-12'!C32</f>
        <v>0</v>
      </c>
      <c r="B26" s="177">
        <f>'UC Basic Data Page-7-12'!D32</f>
        <v>0</v>
      </c>
      <c r="C26" s="177">
        <f>'UC Basic Data Page-7-12'!E32</f>
        <v>0</v>
      </c>
      <c r="D26" s="177">
        <f>'UC Basic Data Page-7-12'!F32</f>
        <v>0</v>
      </c>
      <c r="E26" s="177">
        <f>'UC Basic Data Page-7-12'!G32</f>
        <v>0</v>
      </c>
      <c r="F26" s="178">
        <f>'UC Basic Data Page-7-12'!H32</f>
        <v>0</v>
      </c>
      <c r="G26" s="180">
        <f>'UC Basic Data Page-7-12'!I32</f>
        <v>0</v>
      </c>
      <c r="H26" s="177">
        <f t="shared" si="0"/>
        <v>0</v>
      </c>
      <c r="I26" s="178">
        <f>'UC Basic Data Page-7-12'!L32</f>
        <v>0</v>
      </c>
      <c r="J26" s="179">
        <f>'UC Basic Data Page-7-12'!M32</f>
        <v>0</v>
      </c>
      <c r="K26" s="55" t="e">
        <f>'UC Basic Data Page-7-12'!#REF!</f>
        <v>#REF!</v>
      </c>
    </row>
    <row r="27" spans="1:11" s="50" customFormat="1" ht="44.25" customHeight="1" x14ac:dyDescent="0.25">
      <c r="A27" s="269" t="str">
        <f>'UC Basic Data Page-7-12'!C42</f>
        <v>عباس ٹاؤن ۔مسجد ۔مسجد ۔بستی وسایارم۔مسجد</v>
      </c>
      <c r="B27" s="177">
        <f>'UC Basic Data Page-7-12'!D42</f>
        <v>2</v>
      </c>
      <c r="C27" s="177">
        <f>'UC Basic Data Page-7-12'!E42</f>
        <v>78</v>
      </c>
      <c r="D27" s="177">
        <f>'UC Basic Data Page-7-12'!F42</f>
        <v>16</v>
      </c>
      <c r="E27" s="177">
        <f>'UC Basic Data Page-7-12'!G42</f>
        <v>94</v>
      </c>
      <c r="F27" s="178" t="str">
        <f>'UC Basic Data Page-7-12'!H42</f>
        <v>چوہدری نذیر جٹ</v>
      </c>
      <c r="G27" s="180" t="str">
        <f>'UC Basic Data Page-7-12'!I42</f>
        <v>حفیظ الرحمٰن</v>
      </c>
      <c r="H27" s="177">
        <f t="shared" si="0"/>
        <v>94</v>
      </c>
      <c r="I27" s="178">
        <f>'UC Basic Data Page-7-12'!L42</f>
        <v>78</v>
      </c>
      <c r="J27" s="179">
        <f>'UC Basic Data Page-7-12'!M42</f>
        <v>16</v>
      </c>
      <c r="K27" s="55" t="e">
        <f>'UC Basic Data Page-7-12'!#REF!</f>
        <v>#REF!</v>
      </c>
    </row>
    <row r="28" spans="1:11" s="157" customFormat="1" ht="44.45" hidden="1" customHeight="1" x14ac:dyDescent="0.25">
      <c r="A28" s="269">
        <f>'UC Basic Data Page-7-12'!C43</f>
        <v>0</v>
      </c>
      <c r="B28" s="177">
        <f>'UC Basic Data Page-7-12'!D43</f>
        <v>0</v>
      </c>
      <c r="C28" s="177">
        <f>'UC Basic Data Page-7-12'!E43</f>
        <v>0</v>
      </c>
      <c r="D28" s="177">
        <f>'UC Basic Data Page-7-12'!F43</f>
        <v>0</v>
      </c>
      <c r="E28" s="177">
        <f>'UC Basic Data Page-7-12'!G43</f>
        <v>0</v>
      </c>
      <c r="F28" s="178" t="str">
        <f>'UC Basic Data Page-7-12'!H43</f>
        <v>بستی جمعہ والا سکول</v>
      </c>
      <c r="G28" s="180">
        <f>'UC Basic Data Page-7-12'!I43</f>
        <v>0</v>
      </c>
      <c r="H28" s="177">
        <f t="shared" si="0"/>
        <v>0</v>
      </c>
      <c r="I28" s="178">
        <f>'UC Basic Data Page-7-12'!L43</f>
        <v>0</v>
      </c>
      <c r="J28" s="179">
        <f>'UC Basic Data Page-7-12'!M43</f>
        <v>0</v>
      </c>
      <c r="K28" s="55" t="e">
        <f>'UC Basic Data Page-7-12'!#REF!</f>
        <v>#REF!</v>
      </c>
    </row>
    <row r="29" spans="1:11" ht="44.45" customHeight="1" thickBot="1" x14ac:dyDescent="0.25">
      <c r="A29" s="242" t="s">
        <v>82</v>
      </c>
      <c r="B29" s="150">
        <f t="shared" ref="B29:E29" si="2">SUM(B19:B28)</f>
        <v>6</v>
      </c>
      <c r="C29" s="150">
        <f t="shared" si="2"/>
        <v>374</v>
      </c>
      <c r="D29" s="150">
        <f t="shared" si="2"/>
        <v>85</v>
      </c>
      <c r="E29" s="150">
        <f t="shared" si="2"/>
        <v>459</v>
      </c>
      <c r="F29" s="199">
        <v>10</v>
      </c>
      <c r="G29" s="200"/>
      <c r="H29" s="177">
        <f t="shared" si="0"/>
        <v>459</v>
      </c>
      <c r="I29" s="827">
        <f>SUM(I19:J28)</f>
        <v>459</v>
      </c>
      <c r="J29" s="828"/>
    </row>
    <row r="30" spans="1:11" s="50" customFormat="1" ht="44.45" customHeight="1" x14ac:dyDescent="0.25">
      <c r="A30" s="269" t="str">
        <f>'UC Basic Data Page-7-12'!C53</f>
        <v xml:space="preserve">شاہین ٹاؤن ۔بستی تالاب والی ۔سکول </v>
      </c>
      <c r="B30" s="177">
        <f>'UC Basic Data Page-7-12'!D53</f>
        <v>1</v>
      </c>
      <c r="C30" s="177">
        <f>'UC Basic Data Page-7-12'!E53</f>
        <v>77</v>
      </c>
      <c r="D30" s="177">
        <f>'UC Basic Data Page-7-12'!F53</f>
        <v>15</v>
      </c>
      <c r="E30" s="178">
        <f>'UC Basic Data Page-7-12'!G53</f>
        <v>92</v>
      </c>
      <c r="F30" s="178" t="str">
        <f>'UC Basic Data Page-7-12'!H53</f>
        <v>سکول شاہیں ٹاؤن</v>
      </c>
      <c r="G30" s="180" t="str">
        <f>'UC Basic Data Page-7-12'!I53</f>
        <v>رانا کاشف</v>
      </c>
      <c r="H30" s="177">
        <f t="shared" si="0"/>
        <v>92</v>
      </c>
      <c r="I30" s="178">
        <f>'UC Basic Data Page-7-12'!L53</f>
        <v>77</v>
      </c>
      <c r="J30" s="179">
        <f>'UC Basic Data Page-7-12'!M53</f>
        <v>15</v>
      </c>
      <c r="K30" s="50">
        <v>1</v>
      </c>
    </row>
    <row r="31" spans="1:11" s="156" customFormat="1" ht="44.45" hidden="1" customHeight="1" x14ac:dyDescent="0.25">
      <c r="A31" s="269">
        <f>'UC Basic Data Page-7-12'!C54</f>
        <v>0</v>
      </c>
      <c r="B31" s="177">
        <f>'UC Basic Data Page-7-12'!D54</f>
        <v>0</v>
      </c>
      <c r="C31" s="177">
        <f>'UC Basic Data Page-7-12'!E54</f>
        <v>0</v>
      </c>
      <c r="D31" s="177">
        <f>'UC Basic Data Page-7-12'!F54</f>
        <v>0</v>
      </c>
      <c r="E31" s="177">
        <f>'UC Basic Data Page-7-12'!G54</f>
        <v>0</v>
      </c>
      <c r="F31" s="178">
        <f>'UC Basic Data Page-7-12'!H54</f>
        <v>0</v>
      </c>
      <c r="G31" s="180">
        <f>'UC Basic Data Page-7-12'!I54</f>
        <v>0</v>
      </c>
      <c r="H31" s="177">
        <f t="shared" si="0"/>
        <v>0</v>
      </c>
      <c r="I31" s="178">
        <f>'UC Basic Data Page-7-12'!L54</f>
        <v>0</v>
      </c>
      <c r="J31" s="179">
        <f>'UC Basic Data Page-7-12'!M54</f>
        <v>0</v>
      </c>
      <c r="K31" s="156">
        <v>1</v>
      </c>
    </row>
    <row r="32" spans="1:11" s="50" customFormat="1" ht="44.45" customHeight="1" x14ac:dyDescent="0.25">
      <c r="A32" s="269" t="str">
        <f>'UC Basic Data Page-7-12'!C64</f>
        <v xml:space="preserve">بستی سیتل ماڑی جنوبی ۔مسجد۔ بوہڑ والا </v>
      </c>
      <c r="B32" s="177">
        <f>'UC Basic Data Page-7-12'!D64</f>
        <v>1</v>
      </c>
      <c r="C32" s="177">
        <f>'UC Basic Data Page-7-12'!E64</f>
        <v>65</v>
      </c>
      <c r="D32" s="177">
        <f>'UC Basic Data Page-7-12'!F64</f>
        <v>15</v>
      </c>
      <c r="E32" s="177">
        <f>'UC Basic Data Page-7-12'!G64</f>
        <v>80</v>
      </c>
      <c r="F32" s="178" t="str">
        <f>'UC Basic Data Page-7-12'!H64</f>
        <v>مڈ وائف ہاؤس</v>
      </c>
      <c r="G32" s="443" t="str">
        <f>'UC Basic Data Page-7-12'!I64</f>
        <v>نصیر آباد</v>
      </c>
      <c r="H32" s="177">
        <f t="shared" si="0"/>
        <v>80</v>
      </c>
      <c r="I32" s="178">
        <f>'UC Basic Data Page-7-12'!L64</f>
        <v>65</v>
      </c>
      <c r="J32" s="179">
        <f>'UC Basic Data Page-7-12'!M64</f>
        <v>15</v>
      </c>
      <c r="K32" s="50">
        <v>2</v>
      </c>
    </row>
    <row r="33" spans="1:11" s="157" customFormat="1" ht="44.45" hidden="1" customHeight="1" x14ac:dyDescent="0.25">
      <c r="A33" s="269" t="str">
        <f>'UC Basic Data Page-7-12'!C65</f>
        <v>نصیر اباد کالونی ۔مسجد ۔چاہ نواں</v>
      </c>
      <c r="B33" s="177">
        <f>'UC Basic Data Page-7-12'!D65</f>
        <v>0</v>
      </c>
      <c r="C33" s="177">
        <f>'UC Basic Data Page-7-12'!E65</f>
        <v>12</v>
      </c>
      <c r="D33" s="177">
        <f>'UC Basic Data Page-7-12'!F65</f>
        <v>0</v>
      </c>
      <c r="E33" s="177">
        <f>'UC Basic Data Page-7-12'!G65</f>
        <v>12</v>
      </c>
      <c r="F33" s="178" t="str">
        <f>'UC Basic Data Page-7-12'!H65</f>
        <v>ڈاکٹر عدنان کلینک</v>
      </c>
      <c r="G33" s="180">
        <f>'UC Basic Data Page-7-12'!I65</f>
        <v>0</v>
      </c>
      <c r="H33" s="177">
        <f t="shared" si="0"/>
        <v>12</v>
      </c>
      <c r="I33" s="178">
        <f>'UC Basic Data Page-7-12'!L65</f>
        <v>12</v>
      </c>
      <c r="J33" s="179">
        <f>'UC Basic Data Page-7-12'!M65</f>
        <v>0</v>
      </c>
      <c r="K33" s="157">
        <v>2</v>
      </c>
    </row>
    <row r="34" spans="1:11" s="50" customFormat="1" ht="44.45" customHeight="1" x14ac:dyDescent="0.25">
      <c r="A34" s="270"/>
      <c r="B34" s="147"/>
      <c r="C34" s="147"/>
      <c r="D34" s="147"/>
      <c r="E34" s="147"/>
      <c r="F34" s="154"/>
      <c r="G34" s="153"/>
      <c r="H34" s="273"/>
      <c r="I34" s="148"/>
      <c r="J34" s="149"/>
    </row>
    <row r="35" spans="1:11" s="281" customFormat="1" ht="44.45" customHeight="1" x14ac:dyDescent="0.25">
      <c r="A35" s="274"/>
      <c r="B35" s="275"/>
      <c r="C35" s="275"/>
      <c r="D35" s="275"/>
      <c r="E35" s="275"/>
      <c r="F35" s="276"/>
      <c r="G35" s="277"/>
      <c r="H35" s="278"/>
      <c r="I35" s="279"/>
      <c r="J35" s="280"/>
    </row>
    <row r="36" spans="1:11" s="281" customFormat="1" ht="44.45" customHeight="1" x14ac:dyDescent="0.25">
      <c r="A36" s="274"/>
      <c r="B36" s="275"/>
      <c r="C36" s="275"/>
      <c r="D36" s="275"/>
      <c r="E36" s="275"/>
      <c r="F36" s="276"/>
      <c r="G36" s="277"/>
      <c r="H36" s="278"/>
      <c r="I36" s="279"/>
      <c r="J36" s="280"/>
    </row>
    <row r="37" spans="1:11" s="281" customFormat="1" ht="44.45" customHeight="1" x14ac:dyDescent="0.25">
      <c r="A37" s="274"/>
      <c r="B37" s="275"/>
      <c r="C37" s="275"/>
      <c r="D37" s="275"/>
      <c r="E37" s="275"/>
      <c r="F37" s="276"/>
      <c r="G37" s="277"/>
      <c r="H37" s="278"/>
      <c r="I37" s="279"/>
      <c r="J37" s="280"/>
    </row>
    <row r="38" spans="1:11" s="281" customFormat="1" ht="44.25" customHeight="1" x14ac:dyDescent="0.25">
      <c r="A38" s="274"/>
      <c r="B38" s="275"/>
      <c r="C38" s="275"/>
      <c r="D38" s="275"/>
      <c r="E38" s="275"/>
      <c r="F38" s="276"/>
      <c r="G38" s="277"/>
      <c r="H38" s="278"/>
      <c r="I38" s="279"/>
      <c r="J38" s="280"/>
    </row>
    <row r="39" spans="1:11" s="281" customFormat="1" ht="44.45" customHeight="1" x14ac:dyDescent="0.25">
      <c r="A39" s="274"/>
      <c r="B39" s="275"/>
      <c r="C39" s="275"/>
      <c r="D39" s="275"/>
      <c r="E39" s="275"/>
      <c r="F39" s="276"/>
      <c r="G39" s="277"/>
      <c r="H39" s="278"/>
      <c r="I39" s="279"/>
      <c r="J39" s="280"/>
    </row>
    <row r="40" spans="1:11" ht="39.950000000000003" customHeight="1" thickBot="1" x14ac:dyDescent="0.25">
      <c r="A40" s="242" t="s">
        <v>82</v>
      </c>
      <c r="B40" s="150">
        <f>SUM(B30:B39)</f>
        <v>2</v>
      </c>
      <c r="C40" s="150">
        <f t="shared" ref="C40:E40" si="3">SUM(C30:C39)</f>
        <v>154</v>
      </c>
      <c r="D40" s="150">
        <f t="shared" si="3"/>
        <v>30</v>
      </c>
      <c r="E40" s="150">
        <f t="shared" si="3"/>
        <v>184</v>
      </c>
      <c r="F40" s="201">
        <v>3</v>
      </c>
      <c r="G40" s="202"/>
      <c r="H40" s="177">
        <f t="shared" ref="H40" si="4">E40</f>
        <v>184</v>
      </c>
      <c r="I40" s="829">
        <f>SUM(I30:J39)</f>
        <v>184</v>
      </c>
      <c r="J40" s="830"/>
    </row>
    <row r="41" spans="1:11" ht="39.950000000000003" customHeight="1" thickBot="1" x14ac:dyDescent="0.8">
      <c r="A41" s="145" t="s">
        <v>198</v>
      </c>
      <c r="B41" s="636">
        <f>SUM(E40,E29,E18,)</f>
        <v>1100</v>
      </c>
      <c r="C41" s="637"/>
      <c r="D41" s="637"/>
      <c r="E41" s="635" t="s">
        <v>85</v>
      </c>
      <c r="F41" s="635"/>
      <c r="G41" s="635"/>
      <c r="H41" s="240"/>
      <c r="I41" s="636">
        <f>SUM(F40,F29,F18,)</f>
        <v>24</v>
      </c>
      <c r="J41" s="637"/>
    </row>
    <row r="42" spans="1:11" ht="31.5" customHeight="1" thickBot="1" x14ac:dyDescent="0.8">
      <c r="A42" s="631" t="s">
        <v>199</v>
      </c>
      <c r="B42" s="632"/>
      <c r="C42" s="636">
        <f>SUM(C40,C29,C18,)</f>
        <v>901</v>
      </c>
      <c r="D42" s="637"/>
      <c r="E42" s="152"/>
      <c r="F42" s="635" t="s">
        <v>87</v>
      </c>
      <c r="G42" s="635"/>
      <c r="H42" s="240"/>
      <c r="I42" s="636">
        <f>SUM(B40,B29,B18)</f>
        <v>13</v>
      </c>
      <c r="J42" s="637"/>
    </row>
    <row r="43" spans="1:11" ht="32.25" customHeight="1" thickBot="1" x14ac:dyDescent="0.8">
      <c r="A43" s="768" t="s">
        <v>200</v>
      </c>
      <c r="B43" s="769"/>
      <c r="C43" s="769"/>
      <c r="D43" s="770">
        <f>SUM(D40,D29,D18)</f>
        <v>199</v>
      </c>
      <c r="E43" s="771"/>
      <c r="F43" s="146"/>
      <c r="G43" s="146"/>
      <c r="H43" s="146"/>
      <c r="I43" s="146"/>
      <c r="J43" s="146"/>
    </row>
    <row r="44" spans="1:11" ht="39.950000000000003" customHeight="1" x14ac:dyDescent="0.2"/>
  </sheetData>
  <mergeCells count="22">
    <mergeCell ref="A42:B42"/>
    <mergeCell ref="C42:D42"/>
    <mergeCell ref="F42:G42"/>
    <mergeCell ref="I42:J42"/>
    <mergeCell ref="A43:C43"/>
    <mergeCell ref="D43:E43"/>
    <mergeCell ref="I18:J18"/>
    <mergeCell ref="I29:J29"/>
    <mergeCell ref="I40:J40"/>
    <mergeCell ref="B41:D41"/>
    <mergeCell ref="E41:G41"/>
    <mergeCell ref="I41:J41"/>
    <mergeCell ref="F7:G7"/>
    <mergeCell ref="I7:J7"/>
    <mergeCell ref="H5:H6"/>
    <mergeCell ref="A1:J1"/>
    <mergeCell ref="A2:J2"/>
    <mergeCell ref="A5:A6"/>
    <mergeCell ref="B5:B6"/>
    <mergeCell ref="C5:E5"/>
    <mergeCell ref="F5:G6"/>
    <mergeCell ref="I5:J6"/>
  </mergeCells>
  <printOptions horizontalCentered="1" verticalCentered="1"/>
  <pageMargins left="0" right="0" top="0" bottom="0" header="0" footer="0"/>
  <pageSetup paperSize="9" scale="77" fitToHeight="0" orientation="landscape" r:id="rId1"/>
  <headerFooter alignWithMargins="0">
    <oddFooter>&amp;CPrepare three copies. One for UC health facility, one for Tehsil/Taluka and one for District</oddFooter>
  </headerFooter>
  <rowBreaks count="2" manualBreakCount="2">
    <brk id="18" max="16383" man="1"/>
    <brk id="29" max="16383" man="1"/>
  </rowBreaks>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U60"/>
  <sheetViews>
    <sheetView view="pageBreakPreview" zoomScale="80" zoomScaleSheetLayoutView="80" workbookViewId="0">
      <selection activeCell="Y13" sqref="Y13"/>
    </sheetView>
  </sheetViews>
  <sheetFormatPr defaultColWidth="9.140625" defaultRowHeight="12.75" x14ac:dyDescent="0.2"/>
  <cols>
    <col min="1" max="1" width="8.42578125" style="207" customWidth="1"/>
    <col min="2" max="2" width="13.5703125" style="207" customWidth="1"/>
    <col min="3" max="3" width="20.5703125" style="207" customWidth="1"/>
    <col min="4" max="4" width="15.140625" style="207" customWidth="1"/>
    <col min="5" max="5" width="16.140625" style="207" customWidth="1"/>
    <col min="6" max="6" width="14.85546875" style="207" customWidth="1"/>
    <col min="7" max="7" width="12.5703125" style="207" customWidth="1"/>
    <col min="8" max="8" width="5" style="210" customWidth="1"/>
    <col min="9" max="9" width="8.85546875" style="210" customWidth="1"/>
    <col min="10" max="10" width="16.5703125" style="210" customWidth="1"/>
    <col min="11" max="11" width="9.7109375" style="210" customWidth="1"/>
    <col min="12" max="12" width="5.5703125" style="207" customWidth="1"/>
    <col min="13" max="13" width="35" style="207" customWidth="1"/>
    <col min="14" max="14" width="20" style="207" customWidth="1"/>
    <col min="15" max="15" width="18.42578125" style="207" customWidth="1"/>
    <col min="16" max="19" width="15.5703125" style="207" customWidth="1"/>
    <col min="20" max="16384" width="9.140625" style="207"/>
  </cols>
  <sheetData>
    <row r="1" spans="1:21" ht="35.1" customHeight="1" x14ac:dyDescent="0.2">
      <c r="A1" s="831" t="s">
        <v>405</v>
      </c>
      <c r="B1" s="832"/>
      <c r="C1" s="832"/>
      <c r="D1" s="832"/>
      <c r="E1" s="832"/>
      <c r="F1" s="832"/>
      <c r="G1" s="832"/>
      <c r="H1" s="832"/>
      <c r="I1" s="832"/>
      <c r="J1" s="832"/>
      <c r="K1" s="832"/>
      <c r="L1" s="832"/>
      <c r="M1" s="832"/>
      <c r="N1" s="832"/>
      <c r="O1" s="832"/>
      <c r="P1" s="832"/>
      <c r="Q1" s="832"/>
      <c r="R1" s="832"/>
      <c r="S1" s="833"/>
    </row>
    <row r="2" spans="1:21" ht="20.25" x14ac:dyDescent="0.2">
      <c r="A2" s="834" t="s">
        <v>201</v>
      </c>
      <c r="B2" s="835"/>
      <c r="C2" s="835"/>
      <c r="D2" s="835"/>
      <c r="E2" s="835"/>
      <c r="F2" s="835"/>
      <c r="G2" s="835"/>
      <c r="H2" s="835"/>
      <c r="I2" s="835"/>
      <c r="J2" s="835"/>
      <c r="K2" s="835"/>
      <c r="L2" s="835"/>
      <c r="M2" s="835"/>
      <c r="N2" s="835"/>
      <c r="O2" s="835"/>
      <c r="P2" s="835"/>
      <c r="Q2" s="835"/>
      <c r="R2" s="835"/>
      <c r="S2" s="836"/>
    </row>
    <row r="3" spans="1:21" ht="29.1" customHeight="1" thickBot="1" x14ac:dyDescent="0.3">
      <c r="A3" s="211" t="s">
        <v>218</v>
      </c>
      <c r="B3" s="212"/>
      <c r="C3" s="212"/>
      <c r="D3" s="212"/>
      <c r="E3" s="212" t="str">
        <f>'Title UCMO'!D6</f>
        <v>46 Bhaini</v>
      </c>
      <c r="F3" s="212"/>
      <c r="G3" s="212"/>
      <c r="H3" s="212"/>
      <c r="I3" s="212"/>
      <c r="J3" s="212"/>
      <c r="K3" s="212"/>
      <c r="L3" s="212"/>
      <c r="M3" s="212"/>
      <c r="N3" s="212"/>
      <c r="O3" s="212"/>
      <c r="P3" s="212"/>
      <c r="Q3" s="212"/>
      <c r="R3" s="212"/>
      <c r="S3" s="213"/>
    </row>
    <row r="4" spans="1:21" ht="38.450000000000003" customHeight="1" x14ac:dyDescent="0.2">
      <c r="A4" s="837" t="s">
        <v>202</v>
      </c>
      <c r="B4" s="838" t="s">
        <v>203</v>
      </c>
      <c r="C4" s="838"/>
      <c r="D4" s="838"/>
      <c r="E4" s="838" t="s">
        <v>204</v>
      </c>
      <c r="F4" s="838"/>
      <c r="G4" s="838"/>
      <c r="H4" s="838" t="s">
        <v>205</v>
      </c>
      <c r="I4" s="838"/>
      <c r="J4" s="838"/>
      <c r="K4" s="838"/>
      <c r="L4" s="838"/>
      <c r="M4" s="838"/>
      <c r="N4" s="838" t="s">
        <v>206</v>
      </c>
      <c r="O4" s="838"/>
      <c r="P4" s="772" t="s">
        <v>479</v>
      </c>
      <c r="Q4" s="772"/>
      <c r="R4" s="838" t="s">
        <v>209</v>
      </c>
      <c r="S4" s="839" t="s">
        <v>210</v>
      </c>
      <c r="T4" s="208"/>
      <c r="U4" s="208"/>
    </row>
    <row r="5" spans="1:21" ht="45.6" customHeight="1" thickBot="1" x14ac:dyDescent="0.25">
      <c r="A5" s="837"/>
      <c r="B5" s="838"/>
      <c r="C5" s="838"/>
      <c r="D5" s="838"/>
      <c r="E5" s="838"/>
      <c r="F5" s="838"/>
      <c r="G5" s="838"/>
      <c r="H5" s="838"/>
      <c r="I5" s="838"/>
      <c r="J5" s="838"/>
      <c r="K5" s="838"/>
      <c r="L5" s="838"/>
      <c r="M5" s="838"/>
      <c r="N5" s="838"/>
      <c r="O5" s="838"/>
      <c r="P5" s="483" t="s">
        <v>480</v>
      </c>
      <c r="Q5" s="483" t="s">
        <v>214</v>
      </c>
      <c r="R5" s="838"/>
      <c r="S5" s="839"/>
      <c r="T5" s="208"/>
      <c r="U5" s="208"/>
    </row>
    <row r="6" spans="1:21" s="347" customFormat="1" ht="45" customHeight="1" x14ac:dyDescent="0.25">
      <c r="A6" s="777">
        <v>1</v>
      </c>
      <c r="B6" s="840" t="str">
        <f>'Team Basic Data Team 2'!A8</f>
        <v>سکول ،بستی اہل پور، غازی پورہ سکول، جھگیاں</v>
      </c>
      <c r="C6" s="841"/>
      <c r="D6" s="842"/>
      <c r="E6" s="846" t="str">
        <f>'UC Consolidated Sheet Page-1'!B11</f>
        <v xml:space="preserve">سکول بستی اہل پور، </v>
      </c>
      <c r="F6" s="847"/>
      <c r="G6" s="848"/>
      <c r="H6" s="529" t="s">
        <v>215</v>
      </c>
      <c r="I6" s="849" t="s">
        <v>298</v>
      </c>
      <c r="J6" s="849"/>
      <c r="K6" s="849"/>
      <c r="L6" s="530" t="s">
        <v>216</v>
      </c>
      <c r="M6" s="531" t="s">
        <v>313</v>
      </c>
      <c r="N6" s="532"/>
      <c r="O6" s="531"/>
      <c r="P6" s="533">
        <f>'UC Consolidated Sheet Page-1'!D11</f>
        <v>65</v>
      </c>
      <c r="Q6" s="316">
        <f>ROUNDUP(SUM(P6*1.05),0)</f>
        <v>69</v>
      </c>
      <c r="R6" s="534"/>
      <c r="S6" s="535" t="s">
        <v>236</v>
      </c>
      <c r="T6" s="346"/>
      <c r="U6" s="346"/>
    </row>
    <row r="7" spans="1:21" s="347" customFormat="1" ht="45" customHeight="1" x14ac:dyDescent="0.25">
      <c r="A7" s="777"/>
      <c r="B7" s="843"/>
      <c r="C7" s="844"/>
      <c r="D7" s="845"/>
      <c r="E7" s="846" t="str">
        <f>'UC Consolidated Sheet Page-1'!B12</f>
        <v>غازی پورہ سکول</v>
      </c>
      <c r="F7" s="847"/>
      <c r="G7" s="848"/>
      <c r="H7" s="529" t="s">
        <v>215</v>
      </c>
      <c r="I7" s="849" t="s">
        <v>299</v>
      </c>
      <c r="J7" s="849"/>
      <c r="K7" s="849"/>
      <c r="L7" s="530" t="s">
        <v>216</v>
      </c>
      <c r="M7" s="531" t="s">
        <v>277</v>
      </c>
      <c r="N7" s="532"/>
      <c r="O7" s="531"/>
      <c r="P7" s="533">
        <f>'UC Consolidated Sheet Page-1'!D12</f>
        <v>15</v>
      </c>
      <c r="Q7" s="533">
        <f>ROUNDUP(SUM(P7*1.05),0)</f>
        <v>16</v>
      </c>
      <c r="R7" s="534"/>
      <c r="S7" s="535" t="s">
        <v>236</v>
      </c>
      <c r="T7" s="346"/>
      <c r="U7" s="346"/>
    </row>
    <row r="8" spans="1:21" s="347" customFormat="1" ht="45" customHeight="1" x14ac:dyDescent="0.25">
      <c r="A8" s="777"/>
      <c r="B8" s="850" t="str">
        <f>'Team Basic Data Team 2'!A9</f>
        <v>پیر مراد شاہ والا، سنیاراں والا، ، فاطمہ جناح ٹاؤن</v>
      </c>
      <c r="C8" s="844"/>
      <c r="D8" s="845"/>
      <c r="E8" s="846" t="str">
        <f>'UC Consolidated Sheet Page-1'!B13</f>
        <v>ارشد معاویہ</v>
      </c>
      <c r="F8" s="847"/>
      <c r="G8" s="848"/>
      <c r="H8" s="529" t="s">
        <v>215</v>
      </c>
      <c r="I8" s="849" t="s">
        <v>300</v>
      </c>
      <c r="J8" s="849"/>
      <c r="K8" s="849"/>
      <c r="L8" s="530" t="s">
        <v>216</v>
      </c>
      <c r="M8" s="531" t="s">
        <v>267</v>
      </c>
      <c r="N8" s="532"/>
      <c r="O8" s="531"/>
      <c r="P8" s="533">
        <f>'UC Consolidated Sheet Page-1'!D13</f>
        <v>12</v>
      </c>
      <c r="Q8" s="533">
        <f t="shared" ref="Q8:Q53" si="0">ROUNDUP(SUM(P8*1.05),0)</f>
        <v>13</v>
      </c>
      <c r="R8" s="534"/>
      <c r="S8" s="535" t="s">
        <v>236</v>
      </c>
    </row>
    <row r="9" spans="1:21" s="347" customFormat="1" ht="45" customHeight="1" x14ac:dyDescent="0.25">
      <c r="A9" s="777"/>
      <c r="B9" s="851"/>
      <c r="C9" s="852"/>
      <c r="D9" s="853"/>
      <c r="E9" s="846">
        <f>'UC Consolidated Sheet Page-1'!B14</f>
        <v>0</v>
      </c>
      <c r="F9" s="847"/>
      <c r="G9" s="848"/>
      <c r="H9" s="529" t="s">
        <v>215</v>
      </c>
      <c r="I9" s="849" t="s">
        <v>259</v>
      </c>
      <c r="J9" s="849"/>
      <c r="K9" s="849"/>
      <c r="L9" s="530" t="s">
        <v>216</v>
      </c>
      <c r="M9" s="531" t="s">
        <v>259</v>
      </c>
      <c r="N9" s="532"/>
      <c r="O9" s="531"/>
      <c r="P9" s="533">
        <f>'UC Consolidated Sheet Page-1'!D14</f>
        <v>0</v>
      </c>
      <c r="Q9" s="533">
        <f t="shared" si="0"/>
        <v>0</v>
      </c>
      <c r="R9" s="534"/>
      <c r="S9" s="535" t="s">
        <v>236</v>
      </c>
    </row>
    <row r="10" spans="1:21" s="347" customFormat="1" ht="45" customHeight="1" x14ac:dyDescent="0.25">
      <c r="A10" s="777">
        <v>2</v>
      </c>
      <c r="B10" s="840" t="str">
        <f>'Team Basic Data Team 2'!A10</f>
        <v>گلشن رحمان عربی ۔گلشن رحمان سکول ۔MMP</v>
      </c>
      <c r="C10" s="841"/>
      <c r="D10" s="842"/>
      <c r="E10" s="846" t="str">
        <f>'UC Consolidated Sheet Page-1'!E11</f>
        <v>حافظ منیر احمد 03055026422</v>
      </c>
      <c r="F10" s="847"/>
      <c r="G10" s="848"/>
      <c r="H10" s="529" t="s">
        <v>215</v>
      </c>
      <c r="I10" s="849" t="s">
        <v>301</v>
      </c>
      <c r="J10" s="849"/>
      <c r="K10" s="849"/>
      <c r="L10" s="530" t="s">
        <v>216</v>
      </c>
      <c r="M10" s="531" t="s">
        <v>314</v>
      </c>
      <c r="N10" s="532"/>
      <c r="O10" s="531"/>
      <c r="P10" s="533">
        <f>'UC Consolidated Sheet Page-1'!G11</f>
        <v>65</v>
      </c>
      <c r="Q10" s="533">
        <f t="shared" si="0"/>
        <v>69</v>
      </c>
      <c r="R10" s="534"/>
      <c r="S10" s="535" t="s">
        <v>236</v>
      </c>
    </row>
    <row r="11" spans="1:21" s="347" customFormat="1" ht="45" customHeight="1" x14ac:dyDescent="0.25">
      <c r="A11" s="777"/>
      <c r="B11" s="843"/>
      <c r="C11" s="844"/>
      <c r="D11" s="845"/>
      <c r="E11" s="846" t="str">
        <f>'UC Consolidated Sheet Page-1'!E12</f>
        <v>مرید حسین 03058107902</v>
      </c>
      <c r="F11" s="847"/>
      <c r="G11" s="848"/>
      <c r="H11" s="529" t="s">
        <v>215</v>
      </c>
      <c r="I11" s="849" t="s">
        <v>302</v>
      </c>
      <c r="J11" s="849"/>
      <c r="K11" s="849"/>
      <c r="L11" s="530" t="s">
        <v>216</v>
      </c>
      <c r="M11" s="531" t="s">
        <v>315</v>
      </c>
      <c r="N11" s="532"/>
      <c r="O11" s="531"/>
      <c r="P11" s="533">
        <f>'UC Consolidated Sheet Page-1'!G12</f>
        <v>23</v>
      </c>
      <c r="Q11" s="533">
        <f t="shared" si="0"/>
        <v>25</v>
      </c>
      <c r="R11" s="534"/>
      <c r="S11" s="535" t="s">
        <v>236</v>
      </c>
    </row>
    <row r="12" spans="1:21" s="347" customFormat="1" ht="45" customHeight="1" x14ac:dyDescent="0.25">
      <c r="A12" s="777"/>
      <c r="B12" s="850">
        <f>'Team Basic Data Team 2'!A11</f>
        <v>0</v>
      </c>
      <c r="C12" s="844"/>
      <c r="D12" s="845"/>
      <c r="E12" s="846">
        <f>'UC Consolidated Sheet Page-1'!E13</f>
        <v>0</v>
      </c>
      <c r="F12" s="847"/>
      <c r="G12" s="848"/>
      <c r="H12" s="529" t="s">
        <v>215</v>
      </c>
      <c r="I12" s="849"/>
      <c r="J12" s="849"/>
      <c r="K12" s="849"/>
      <c r="L12" s="530" t="s">
        <v>216</v>
      </c>
      <c r="M12" s="531"/>
      <c r="N12" s="532"/>
      <c r="O12" s="531"/>
      <c r="P12" s="533">
        <f>'UC Consolidated Sheet Page-1'!G13</f>
        <v>0</v>
      </c>
      <c r="Q12" s="533">
        <f t="shared" si="0"/>
        <v>0</v>
      </c>
      <c r="R12" s="534"/>
      <c r="S12" s="535" t="s">
        <v>236</v>
      </c>
    </row>
    <row r="13" spans="1:21" s="347" customFormat="1" ht="45" customHeight="1" x14ac:dyDescent="0.25">
      <c r="A13" s="777"/>
      <c r="B13" s="851"/>
      <c r="C13" s="852"/>
      <c r="D13" s="853"/>
      <c r="E13" s="846">
        <f>'UC Consolidated Sheet Page-1'!E14</f>
        <v>0</v>
      </c>
      <c r="F13" s="847"/>
      <c r="G13" s="848"/>
      <c r="H13" s="529" t="s">
        <v>215</v>
      </c>
      <c r="I13" s="849"/>
      <c r="J13" s="849"/>
      <c r="K13" s="849"/>
      <c r="L13" s="530" t="s">
        <v>216</v>
      </c>
      <c r="M13" s="531"/>
      <c r="N13" s="532"/>
      <c r="O13" s="531"/>
      <c r="P13" s="533">
        <f>'UC Consolidated Sheet Page-1'!G14</f>
        <v>0</v>
      </c>
      <c r="Q13" s="533">
        <f t="shared" si="0"/>
        <v>0</v>
      </c>
      <c r="R13" s="534"/>
      <c r="S13" s="535" t="s">
        <v>236</v>
      </c>
    </row>
    <row r="14" spans="1:21" s="347" customFormat="1" ht="45" customHeight="1" x14ac:dyDescent="0.25">
      <c r="A14" s="777">
        <v>3</v>
      </c>
      <c r="B14" s="840" t="str">
        <f>'Team Basic Data Team 2'!A12</f>
        <v xml:space="preserve">موضع اراضی غلام یاسین ۔سکول ۔فاطمہ جناح ٹاؤن </v>
      </c>
      <c r="C14" s="841"/>
      <c r="D14" s="842"/>
      <c r="E14" s="846" t="str">
        <f>'UC Consolidated Sheet Page-1'!H11</f>
        <v>سکول فاطمہ جناح ٹاؤن</v>
      </c>
      <c r="F14" s="847"/>
      <c r="G14" s="848"/>
      <c r="H14" s="529" t="s">
        <v>215</v>
      </c>
      <c r="I14" s="849" t="s">
        <v>303</v>
      </c>
      <c r="J14" s="849"/>
      <c r="K14" s="849"/>
      <c r="L14" s="530" t="s">
        <v>216</v>
      </c>
      <c r="M14" s="531" t="s">
        <v>316</v>
      </c>
      <c r="N14" s="532"/>
      <c r="O14" s="531"/>
      <c r="P14" s="533">
        <f>'UC Consolidated Sheet Page-1'!J11</f>
        <v>65</v>
      </c>
      <c r="Q14" s="533">
        <f t="shared" si="0"/>
        <v>69</v>
      </c>
      <c r="R14" s="534"/>
      <c r="S14" s="535" t="s">
        <v>236</v>
      </c>
    </row>
    <row r="15" spans="1:21" s="347" customFormat="1" ht="45" customHeight="1" x14ac:dyDescent="0.25">
      <c r="A15" s="777"/>
      <c r="B15" s="843"/>
      <c r="C15" s="844"/>
      <c r="D15" s="845"/>
      <c r="E15" s="846" t="str">
        <f>'UC Consolidated Sheet Page-1'!H12</f>
        <v>ریاض حسین</v>
      </c>
      <c r="F15" s="847"/>
      <c r="G15" s="848"/>
      <c r="H15" s="529" t="s">
        <v>215</v>
      </c>
      <c r="I15" s="849" t="s">
        <v>304</v>
      </c>
      <c r="J15" s="849"/>
      <c r="K15" s="849"/>
      <c r="L15" s="530" t="s">
        <v>216</v>
      </c>
      <c r="M15" s="531" t="s">
        <v>317</v>
      </c>
      <c r="N15" s="532"/>
      <c r="O15" s="531"/>
      <c r="P15" s="533">
        <f>'UC Consolidated Sheet Page-1'!J12</f>
        <v>15</v>
      </c>
      <c r="Q15" s="533">
        <f t="shared" si="0"/>
        <v>16</v>
      </c>
      <c r="R15" s="534"/>
      <c r="S15" s="535" t="s">
        <v>236</v>
      </c>
    </row>
    <row r="16" spans="1:21" s="347" customFormat="1" ht="45" customHeight="1" x14ac:dyDescent="0.25">
      <c r="A16" s="777"/>
      <c r="B16" s="850" t="str">
        <f>'Team Basic Data Team 2'!A13</f>
        <v>چین ماڑی سکول ۔چین ماڑی ۔مسجد ۔کھوہ نسے والا۔مسجد۔سکول</v>
      </c>
      <c r="C16" s="844"/>
      <c r="D16" s="845"/>
      <c r="E16" s="846" t="str">
        <f>'UC Consolidated Sheet Page-1'!H13</f>
        <v>چین ماڑی سکول</v>
      </c>
      <c r="F16" s="847"/>
      <c r="G16" s="848"/>
      <c r="H16" s="529" t="s">
        <v>215</v>
      </c>
      <c r="I16" s="849"/>
      <c r="J16" s="849"/>
      <c r="K16" s="849"/>
      <c r="L16" s="530" t="s">
        <v>216</v>
      </c>
      <c r="M16" s="536"/>
      <c r="N16" s="532"/>
      <c r="O16" s="531"/>
      <c r="P16" s="533">
        <f>'UC Consolidated Sheet Page-1'!J13</f>
        <v>12</v>
      </c>
      <c r="Q16" s="533">
        <f t="shared" si="0"/>
        <v>13</v>
      </c>
      <c r="R16" s="534"/>
      <c r="S16" s="535" t="s">
        <v>236</v>
      </c>
    </row>
    <row r="17" spans="1:21" s="347" customFormat="1" ht="45" customHeight="1" x14ac:dyDescent="0.25">
      <c r="A17" s="777"/>
      <c r="B17" s="851"/>
      <c r="C17" s="852"/>
      <c r="D17" s="853"/>
      <c r="E17" s="846">
        <f>'UC Consolidated Sheet Page-1'!H14</f>
        <v>0</v>
      </c>
      <c r="F17" s="847"/>
      <c r="G17" s="848"/>
      <c r="H17" s="529" t="s">
        <v>215</v>
      </c>
      <c r="I17" s="849"/>
      <c r="J17" s="849"/>
      <c r="K17" s="849"/>
      <c r="L17" s="530" t="s">
        <v>216</v>
      </c>
      <c r="M17" s="531"/>
      <c r="N17" s="532"/>
      <c r="O17" s="531"/>
      <c r="P17" s="533">
        <f>'UC Consolidated Sheet Page-1'!J14</f>
        <v>0</v>
      </c>
      <c r="Q17" s="533">
        <f t="shared" si="0"/>
        <v>0</v>
      </c>
      <c r="R17" s="534"/>
      <c r="S17" s="535" t="s">
        <v>236</v>
      </c>
    </row>
    <row r="18" spans="1:21" s="347" customFormat="1" ht="45" customHeight="1" x14ac:dyDescent="0.25">
      <c r="A18" s="777">
        <v>4</v>
      </c>
      <c r="B18" s="840" t="str">
        <f>'Team Basic Data Team 2'!A14</f>
        <v xml:space="preserve">شفیع والا ۔بستی لوہاراں والی </v>
      </c>
      <c r="C18" s="841"/>
      <c r="D18" s="842"/>
      <c r="E18" s="846" t="str">
        <f>'UC Consolidated Sheet Page-2'!B11</f>
        <v>منیر صاحب</v>
      </c>
      <c r="F18" s="847"/>
      <c r="G18" s="848"/>
      <c r="H18" s="529" t="s">
        <v>215</v>
      </c>
      <c r="I18" s="849" t="s">
        <v>305</v>
      </c>
      <c r="J18" s="849"/>
      <c r="K18" s="849"/>
      <c r="L18" s="530" t="s">
        <v>216</v>
      </c>
      <c r="M18" s="531" t="s">
        <v>318</v>
      </c>
      <c r="N18" s="532"/>
      <c r="O18" s="531"/>
      <c r="P18" s="533">
        <f>'UC Consolidated Sheet Page-2'!D11</f>
        <v>65</v>
      </c>
      <c r="Q18" s="533">
        <f t="shared" si="0"/>
        <v>69</v>
      </c>
      <c r="R18" s="534"/>
      <c r="S18" s="535" t="s">
        <v>236</v>
      </c>
    </row>
    <row r="19" spans="1:21" s="347" customFormat="1" ht="45" customHeight="1" x14ac:dyDescent="0.25">
      <c r="A19" s="777"/>
      <c r="B19" s="843"/>
      <c r="C19" s="844"/>
      <c r="D19" s="845"/>
      <c r="E19" s="846" t="str">
        <f>'UC Consolidated Sheet Page-2'!B12</f>
        <v xml:space="preserve"> زبیر کا گھر</v>
      </c>
      <c r="F19" s="847"/>
      <c r="G19" s="848"/>
      <c r="H19" s="529" t="s">
        <v>215</v>
      </c>
      <c r="I19" s="849" t="s">
        <v>303</v>
      </c>
      <c r="J19" s="849"/>
      <c r="K19" s="849"/>
      <c r="L19" s="530" t="s">
        <v>216</v>
      </c>
      <c r="M19" s="531" t="s">
        <v>319</v>
      </c>
      <c r="N19" s="532"/>
      <c r="O19" s="531"/>
      <c r="P19" s="533">
        <f>'UC Consolidated Sheet Page-2'!D12</f>
        <v>16</v>
      </c>
      <c r="Q19" s="533">
        <f t="shared" si="0"/>
        <v>17</v>
      </c>
      <c r="R19" s="534"/>
      <c r="S19" s="535" t="s">
        <v>236</v>
      </c>
    </row>
    <row r="20" spans="1:21" s="347" customFormat="1" ht="45" customHeight="1" x14ac:dyDescent="0.25">
      <c r="A20" s="777"/>
      <c r="B20" s="850" t="str">
        <f>'Team Basic Data Team 2'!A15</f>
        <v xml:space="preserve">کمہاراں والا ۔فاطمہ جناح ٹاؤن </v>
      </c>
      <c r="C20" s="844"/>
      <c r="D20" s="845"/>
      <c r="E20" s="846" t="str">
        <f>'UC Consolidated Sheet Page-2'!B13</f>
        <v>کاشف میتلا</v>
      </c>
      <c r="F20" s="847"/>
      <c r="G20" s="848"/>
      <c r="H20" s="529" t="s">
        <v>215</v>
      </c>
      <c r="I20" s="849" t="s">
        <v>306</v>
      </c>
      <c r="J20" s="849"/>
      <c r="K20" s="849"/>
      <c r="L20" s="530" t="s">
        <v>216</v>
      </c>
      <c r="M20" s="531" t="s">
        <v>320</v>
      </c>
      <c r="N20" s="532"/>
      <c r="O20" s="531"/>
      <c r="P20" s="533">
        <f>'UC Consolidated Sheet Page-2'!D13</f>
        <v>12</v>
      </c>
      <c r="Q20" s="533">
        <f t="shared" si="0"/>
        <v>13</v>
      </c>
      <c r="R20" s="534"/>
      <c r="S20" s="535" t="s">
        <v>236</v>
      </c>
    </row>
    <row r="21" spans="1:21" s="347" customFormat="1" ht="45" customHeight="1" x14ac:dyDescent="0.25">
      <c r="A21" s="777"/>
      <c r="B21" s="851"/>
      <c r="C21" s="852"/>
      <c r="D21" s="853"/>
      <c r="E21" s="846">
        <f>'UC Consolidated Sheet Page-2'!B14</f>
        <v>0</v>
      </c>
      <c r="F21" s="847"/>
      <c r="G21" s="848"/>
      <c r="H21" s="529" t="s">
        <v>215</v>
      </c>
      <c r="I21" s="849"/>
      <c r="J21" s="849"/>
      <c r="K21" s="849"/>
      <c r="L21" s="530" t="s">
        <v>216</v>
      </c>
      <c r="M21" s="531"/>
      <c r="N21" s="532"/>
      <c r="O21" s="531"/>
      <c r="P21" s="537">
        <f>'UC Consolidated Sheet Page-2'!D14</f>
        <v>0</v>
      </c>
      <c r="Q21" s="533">
        <f t="shared" si="0"/>
        <v>0</v>
      </c>
      <c r="R21" s="534"/>
      <c r="S21" s="535" t="s">
        <v>236</v>
      </c>
    </row>
    <row r="22" spans="1:21" s="347" customFormat="1" ht="45" customHeight="1" x14ac:dyDescent="0.25">
      <c r="A22" s="777">
        <v>5</v>
      </c>
      <c r="B22" s="840" t="str">
        <f>'Team Basic Data Team 2'!A16</f>
        <v xml:space="preserve">صیام آفیسر کالونی ۔مسجد۔ سکول ۔MMP۔خان والا </v>
      </c>
      <c r="C22" s="841"/>
      <c r="D22" s="842"/>
      <c r="E22" s="846" t="str">
        <f>'UC Consolidated Sheet Page-2'!E11</f>
        <v>سکول صیام آفیسر کالونی</v>
      </c>
      <c r="F22" s="847"/>
      <c r="G22" s="848"/>
      <c r="H22" s="529" t="s">
        <v>215</v>
      </c>
      <c r="I22" s="849" t="s">
        <v>307</v>
      </c>
      <c r="J22" s="849"/>
      <c r="K22" s="849"/>
      <c r="L22" s="530" t="s">
        <v>216</v>
      </c>
      <c r="M22" s="531" t="s">
        <v>278</v>
      </c>
      <c r="N22" s="532"/>
      <c r="O22" s="531"/>
      <c r="P22" s="533">
        <f>'UC Consolidated Sheet Page-2'!G11</f>
        <v>77</v>
      </c>
      <c r="Q22" s="533">
        <f t="shared" si="0"/>
        <v>81</v>
      </c>
      <c r="R22" s="534"/>
      <c r="S22" s="535" t="s">
        <v>236</v>
      </c>
    </row>
    <row r="23" spans="1:21" s="347" customFormat="1" ht="45" customHeight="1" x14ac:dyDescent="0.25">
      <c r="A23" s="777"/>
      <c r="B23" s="843"/>
      <c r="C23" s="844"/>
      <c r="D23" s="845"/>
      <c r="E23" s="846" t="str">
        <f>'UC Consolidated Sheet Page-2'!E12</f>
        <v>راؤ پراپرٹی ڈیلر</v>
      </c>
      <c r="F23" s="847"/>
      <c r="G23" s="848"/>
      <c r="H23" s="529" t="s">
        <v>215</v>
      </c>
      <c r="I23" s="849" t="s">
        <v>308</v>
      </c>
      <c r="J23" s="849"/>
      <c r="K23" s="849"/>
      <c r="L23" s="530" t="s">
        <v>216</v>
      </c>
      <c r="M23" s="531" t="s">
        <v>321</v>
      </c>
      <c r="N23" s="532"/>
      <c r="O23" s="531"/>
      <c r="P23" s="533">
        <f>'UC Consolidated Sheet Page-2'!G12</f>
        <v>15</v>
      </c>
      <c r="Q23" s="533">
        <f t="shared" si="0"/>
        <v>16</v>
      </c>
      <c r="R23" s="534"/>
      <c r="S23" s="535" t="s">
        <v>236</v>
      </c>
    </row>
    <row r="24" spans="1:21" s="347" customFormat="1" ht="45" customHeight="1" x14ac:dyDescent="0.25">
      <c r="A24" s="777"/>
      <c r="B24" s="850">
        <f>'Team Basic Data Team 2'!A17</f>
        <v>0</v>
      </c>
      <c r="C24" s="844"/>
      <c r="D24" s="845"/>
      <c r="E24" s="846">
        <f>'UC Consolidated Sheet Page-2'!E13</f>
        <v>0</v>
      </c>
      <c r="F24" s="847"/>
      <c r="G24" s="848"/>
      <c r="H24" s="529" t="s">
        <v>215</v>
      </c>
      <c r="I24" s="849"/>
      <c r="J24" s="849"/>
      <c r="K24" s="849"/>
      <c r="L24" s="530" t="s">
        <v>216</v>
      </c>
      <c r="M24" s="531"/>
      <c r="N24" s="532"/>
      <c r="O24" s="531"/>
      <c r="P24" s="533">
        <f>'UC Consolidated Sheet Page-2'!G13</f>
        <v>0</v>
      </c>
      <c r="Q24" s="533">
        <f t="shared" si="0"/>
        <v>0</v>
      </c>
      <c r="R24" s="534"/>
      <c r="S24" s="535" t="s">
        <v>236</v>
      </c>
    </row>
    <row r="25" spans="1:21" s="347" customFormat="1" ht="45" customHeight="1" x14ac:dyDescent="0.25">
      <c r="A25" s="777"/>
      <c r="B25" s="851"/>
      <c r="C25" s="852"/>
      <c r="D25" s="853"/>
      <c r="E25" s="846">
        <f>'UC Consolidated Sheet Page-2'!E14</f>
        <v>0</v>
      </c>
      <c r="F25" s="847"/>
      <c r="G25" s="848"/>
      <c r="H25" s="529" t="s">
        <v>215</v>
      </c>
      <c r="I25" s="849"/>
      <c r="J25" s="849"/>
      <c r="K25" s="849"/>
      <c r="L25" s="530" t="s">
        <v>216</v>
      </c>
      <c r="M25" s="531"/>
      <c r="N25" s="532"/>
      <c r="O25" s="531"/>
      <c r="P25" s="533">
        <f>'UC Consolidated Sheet Page-2'!G14</f>
        <v>0</v>
      </c>
      <c r="Q25" s="533">
        <f t="shared" si="0"/>
        <v>0</v>
      </c>
      <c r="R25" s="534"/>
      <c r="S25" s="535" t="s">
        <v>236</v>
      </c>
    </row>
    <row r="26" spans="1:21" s="347" customFormat="1" ht="45" customHeight="1" x14ac:dyDescent="0.25">
      <c r="A26" s="777">
        <v>6</v>
      </c>
      <c r="B26" s="840" t="str">
        <f>'Team Basic Data Team 2'!A19</f>
        <v xml:space="preserve">بستی امیر والا ۔ہیلتھ ہاؤس ۔رحیم والا ۔مسجد </v>
      </c>
      <c r="C26" s="841"/>
      <c r="D26" s="842"/>
      <c r="E26" s="846" t="str">
        <f>'UC Consolidated Sheet Page-2'!H11</f>
        <v>ہیلتھ ہاؤس رحیم والا</v>
      </c>
      <c r="F26" s="847"/>
      <c r="G26" s="848"/>
      <c r="H26" s="529" t="s">
        <v>215</v>
      </c>
      <c r="I26" s="849" t="s">
        <v>309</v>
      </c>
      <c r="J26" s="849"/>
      <c r="K26" s="849"/>
      <c r="L26" s="530" t="s">
        <v>216</v>
      </c>
      <c r="M26" s="531" t="s">
        <v>322</v>
      </c>
      <c r="N26" s="532"/>
      <c r="O26" s="531"/>
      <c r="P26" s="533">
        <f>'UC Consolidated Sheet Page-2'!J11</f>
        <v>65</v>
      </c>
      <c r="Q26" s="533">
        <f t="shared" si="0"/>
        <v>69</v>
      </c>
      <c r="R26" s="534"/>
      <c r="S26" s="535" t="s">
        <v>236</v>
      </c>
    </row>
    <row r="27" spans="1:21" s="347" customFormat="1" ht="45" customHeight="1" x14ac:dyDescent="0.25">
      <c r="A27" s="777"/>
      <c r="B27" s="843"/>
      <c r="C27" s="844"/>
      <c r="D27" s="845"/>
      <c r="E27" s="846" t="str">
        <f>'UC Consolidated Sheet Page-2'!H12</f>
        <v>ملک شوکت</v>
      </c>
      <c r="F27" s="847"/>
      <c r="G27" s="848"/>
      <c r="H27" s="529" t="s">
        <v>215</v>
      </c>
      <c r="I27" s="849" t="s">
        <v>310</v>
      </c>
      <c r="J27" s="849"/>
      <c r="K27" s="849"/>
      <c r="L27" s="530" t="s">
        <v>216</v>
      </c>
      <c r="M27" s="531" t="s">
        <v>323</v>
      </c>
      <c r="N27" s="532"/>
      <c r="O27" s="531"/>
      <c r="P27" s="533">
        <f>'UC Consolidated Sheet Page-2'!J12</f>
        <v>15</v>
      </c>
      <c r="Q27" s="533">
        <f t="shared" si="0"/>
        <v>16</v>
      </c>
      <c r="R27" s="534"/>
      <c r="S27" s="535" t="s">
        <v>236</v>
      </c>
    </row>
    <row r="28" spans="1:21" s="347" customFormat="1" ht="45" customHeight="1" x14ac:dyDescent="0.25">
      <c r="A28" s="777"/>
      <c r="B28" s="850" t="str">
        <f>'Team Basic Data Team 2'!A20</f>
        <v xml:space="preserve">اللہ واحد والا ۔MMP۔ہیلتھ ہاؤس ۔سکول </v>
      </c>
      <c r="C28" s="844"/>
      <c r="D28" s="845"/>
      <c r="E28" s="846" t="str">
        <f>'UC Consolidated Sheet Page-2'!H13</f>
        <v xml:space="preserve"> ہیلتھ ہاؤس  اللہ واحد والا</v>
      </c>
      <c r="F28" s="847"/>
      <c r="G28" s="848"/>
      <c r="H28" s="529" t="s">
        <v>215</v>
      </c>
      <c r="I28" s="849"/>
      <c r="J28" s="849"/>
      <c r="K28" s="849"/>
      <c r="L28" s="530" t="s">
        <v>216</v>
      </c>
      <c r="M28" s="531"/>
      <c r="N28" s="532"/>
      <c r="O28" s="531"/>
      <c r="P28" s="533">
        <f>'UC Consolidated Sheet Page-2'!J13</f>
        <v>12</v>
      </c>
      <c r="Q28" s="533">
        <f t="shared" si="0"/>
        <v>13</v>
      </c>
      <c r="R28" s="534"/>
      <c r="S28" s="535" t="s">
        <v>236</v>
      </c>
    </row>
    <row r="29" spans="1:21" s="347" customFormat="1" ht="45" customHeight="1" thickBot="1" x14ac:dyDescent="0.3">
      <c r="A29" s="778"/>
      <c r="B29" s="851"/>
      <c r="C29" s="852"/>
      <c r="D29" s="853"/>
      <c r="E29" s="846">
        <f>'UC Consolidated Sheet Page-2'!H14</f>
        <v>0</v>
      </c>
      <c r="F29" s="847"/>
      <c r="G29" s="848"/>
      <c r="H29" s="529" t="s">
        <v>215</v>
      </c>
      <c r="I29" s="849"/>
      <c r="J29" s="849"/>
      <c r="K29" s="849"/>
      <c r="L29" s="530" t="s">
        <v>216</v>
      </c>
      <c r="M29" s="531"/>
      <c r="N29" s="538"/>
      <c r="O29" s="539"/>
      <c r="P29" s="533">
        <f>'UC Consolidated Sheet Page-2'!J14</f>
        <v>0</v>
      </c>
      <c r="Q29" s="533">
        <f t="shared" si="0"/>
        <v>0</v>
      </c>
      <c r="R29" s="540"/>
      <c r="S29" s="535" t="s">
        <v>236</v>
      </c>
    </row>
    <row r="30" spans="1:21" s="347" customFormat="1" ht="45" customHeight="1" x14ac:dyDescent="0.25">
      <c r="A30" s="777">
        <v>7</v>
      </c>
      <c r="B30" s="840" t="str">
        <f>'Team Basic Data Team 2'!A21</f>
        <v>نایاب سیٹی۔سکول ۔مسجد ۔عبداللہ والا ۔چاہ مونڈھی۔</v>
      </c>
      <c r="C30" s="841"/>
      <c r="D30" s="842"/>
      <c r="E30" s="846" t="str">
        <f>'UC Consolidated Sheet Page-3'!B11</f>
        <v>سکول نایاب  سٹی</v>
      </c>
      <c r="F30" s="847"/>
      <c r="G30" s="848"/>
      <c r="H30" s="529" t="s">
        <v>215</v>
      </c>
      <c r="I30" s="849" t="s">
        <v>311</v>
      </c>
      <c r="J30" s="849"/>
      <c r="K30" s="849"/>
      <c r="L30" s="530" t="s">
        <v>216</v>
      </c>
      <c r="M30" s="531" t="s">
        <v>314</v>
      </c>
      <c r="N30" s="532"/>
      <c r="O30" s="531"/>
      <c r="P30" s="533">
        <f>'UC Consolidated Sheet Page-3'!D11</f>
        <v>65</v>
      </c>
      <c r="Q30" s="533">
        <f t="shared" si="0"/>
        <v>69</v>
      </c>
      <c r="R30" s="534"/>
      <c r="S30" s="535" t="s">
        <v>236</v>
      </c>
      <c r="T30" s="346"/>
      <c r="U30" s="346"/>
    </row>
    <row r="31" spans="1:21" s="347" customFormat="1" ht="45" customHeight="1" x14ac:dyDescent="0.25">
      <c r="A31" s="777"/>
      <c r="B31" s="843"/>
      <c r="C31" s="844"/>
      <c r="D31" s="845"/>
      <c r="E31" s="846" t="str">
        <f>'UC Consolidated Sheet Page-3'!B12</f>
        <v xml:space="preserve">اللہ بخش سبزی والا </v>
      </c>
      <c r="F31" s="847"/>
      <c r="G31" s="848"/>
      <c r="H31" s="529" t="s">
        <v>215</v>
      </c>
      <c r="I31" s="849" t="s">
        <v>312</v>
      </c>
      <c r="J31" s="849"/>
      <c r="K31" s="849"/>
      <c r="L31" s="530" t="s">
        <v>216</v>
      </c>
      <c r="M31" s="531" t="s">
        <v>324</v>
      </c>
      <c r="N31" s="532"/>
      <c r="O31" s="531"/>
      <c r="P31" s="533">
        <f>'UC Consolidated Sheet Page-3'!D12</f>
        <v>16</v>
      </c>
      <c r="Q31" s="533">
        <f t="shared" si="0"/>
        <v>17</v>
      </c>
      <c r="R31" s="534"/>
      <c r="S31" s="535" t="s">
        <v>236</v>
      </c>
      <c r="T31" s="346"/>
      <c r="U31" s="346"/>
    </row>
    <row r="32" spans="1:21" s="347" customFormat="1" ht="45" customHeight="1" x14ac:dyDescent="0.25">
      <c r="A32" s="777"/>
      <c r="B32" s="850" t="str">
        <f>'Team Basic Data Team 2'!A22</f>
        <v xml:space="preserve">اسحاق ٹاؤن ۔بھینی بابا حنیف ۔عبداللہ والا ۔مسجد ۔قدیر اباد ۔ہیلتھ ہاؤس ۔سکول </v>
      </c>
      <c r="C32" s="844"/>
      <c r="D32" s="845"/>
      <c r="E32" s="846" t="str">
        <f>'UC Consolidated Sheet Page-3'!B13</f>
        <v xml:space="preserve">پلاٹ سکیم سکول </v>
      </c>
      <c r="F32" s="847"/>
      <c r="G32" s="848"/>
      <c r="H32" s="529" t="s">
        <v>215</v>
      </c>
      <c r="I32" s="849"/>
      <c r="J32" s="849"/>
      <c r="K32" s="849"/>
      <c r="L32" s="530" t="s">
        <v>216</v>
      </c>
      <c r="M32" s="531"/>
      <c r="N32" s="532"/>
      <c r="O32" s="531"/>
      <c r="P32" s="533">
        <f>'UC Consolidated Sheet Page-3'!D13</f>
        <v>12</v>
      </c>
      <c r="Q32" s="533">
        <f t="shared" si="0"/>
        <v>13</v>
      </c>
      <c r="R32" s="534"/>
      <c r="S32" s="535" t="s">
        <v>236</v>
      </c>
    </row>
    <row r="33" spans="1:19" s="347" customFormat="1" ht="45" customHeight="1" x14ac:dyDescent="0.25">
      <c r="A33" s="777"/>
      <c r="B33" s="851"/>
      <c r="C33" s="852"/>
      <c r="D33" s="853"/>
      <c r="E33" s="846">
        <f>'UC Consolidated Sheet Page-3'!B14</f>
        <v>0</v>
      </c>
      <c r="F33" s="847"/>
      <c r="G33" s="848"/>
      <c r="H33" s="529" t="s">
        <v>215</v>
      </c>
      <c r="I33" s="849"/>
      <c r="J33" s="849"/>
      <c r="K33" s="849"/>
      <c r="L33" s="530" t="s">
        <v>216</v>
      </c>
      <c r="M33" s="531"/>
      <c r="N33" s="532"/>
      <c r="O33" s="531"/>
      <c r="P33" s="541">
        <f t="shared" ref="P33" si="1">SUM(P6:P32)</f>
        <v>642</v>
      </c>
      <c r="Q33" s="533">
        <f t="shared" si="0"/>
        <v>675</v>
      </c>
      <c r="R33" s="534"/>
      <c r="S33" s="535" t="s">
        <v>236</v>
      </c>
    </row>
    <row r="34" spans="1:19" s="347" customFormat="1" ht="45" customHeight="1" x14ac:dyDescent="0.25">
      <c r="A34" s="777">
        <v>8</v>
      </c>
      <c r="B34" s="840" t="str">
        <f>'Team Basic Data Team 2'!A23</f>
        <v xml:space="preserve"> ۔نایاب سٹی ۔رحمان ٹاؤن۔ مسجد ۔سکول ۔ہیلتھ ہاؤس ۔بدھلہ روڈ ۔اسٹیڈیم چوک </v>
      </c>
      <c r="C34" s="841"/>
      <c r="D34" s="842"/>
      <c r="E34" s="846" t="str">
        <f>'UC Consolidated Sheet Page-3'!E11</f>
        <v>سکول رحمان ٹاؤن</v>
      </c>
      <c r="F34" s="847"/>
      <c r="G34" s="848"/>
      <c r="H34" s="529" t="s">
        <v>215</v>
      </c>
      <c r="I34" s="854" t="s">
        <v>276</v>
      </c>
      <c r="J34" s="854"/>
      <c r="K34" s="854"/>
      <c r="L34" s="530" t="s">
        <v>216</v>
      </c>
      <c r="M34" s="531" t="s">
        <v>332</v>
      </c>
      <c r="N34" s="532"/>
      <c r="O34" s="531"/>
      <c r="P34" s="533">
        <f>'UC Consolidated Sheet Page-3'!G11</f>
        <v>65</v>
      </c>
      <c r="Q34" s="533">
        <f t="shared" si="0"/>
        <v>69</v>
      </c>
      <c r="R34" s="534"/>
      <c r="S34" s="535" t="s">
        <v>236</v>
      </c>
    </row>
    <row r="35" spans="1:19" s="347" customFormat="1" ht="45" customHeight="1" x14ac:dyDescent="0.25">
      <c r="A35" s="777"/>
      <c r="B35" s="843"/>
      <c r="C35" s="844"/>
      <c r="D35" s="845"/>
      <c r="E35" s="846" t="str">
        <f>'UC Consolidated Sheet Page-3'!E12</f>
        <v>امیر کلینک ، رخسانہ ہیلتھ ہاؤس</v>
      </c>
      <c r="F35" s="847"/>
      <c r="G35" s="848"/>
      <c r="H35" s="529" t="s">
        <v>215</v>
      </c>
      <c r="I35" s="849" t="s">
        <v>325</v>
      </c>
      <c r="J35" s="849"/>
      <c r="K35" s="849"/>
      <c r="L35" s="530" t="s">
        <v>216</v>
      </c>
      <c r="M35" s="531" t="s">
        <v>333</v>
      </c>
      <c r="N35" s="532"/>
      <c r="O35" s="531"/>
      <c r="P35" s="533">
        <f>'UC Consolidated Sheet Page-3'!G12</f>
        <v>23</v>
      </c>
      <c r="Q35" s="533">
        <f t="shared" si="0"/>
        <v>25</v>
      </c>
      <c r="R35" s="534"/>
      <c r="S35" s="535" t="s">
        <v>236</v>
      </c>
    </row>
    <row r="36" spans="1:19" s="347" customFormat="1" ht="45" customHeight="1" x14ac:dyDescent="0.25">
      <c r="A36" s="777"/>
      <c r="B36" s="850">
        <f>'Team Basic Data Team 2'!A24</f>
        <v>0</v>
      </c>
      <c r="C36" s="844"/>
      <c r="D36" s="845"/>
      <c r="E36" s="846">
        <f>'UC Consolidated Sheet Page-3'!E13</f>
        <v>0</v>
      </c>
      <c r="F36" s="847"/>
      <c r="G36" s="848"/>
      <c r="H36" s="529" t="s">
        <v>215</v>
      </c>
      <c r="I36" s="849"/>
      <c r="J36" s="849"/>
      <c r="K36" s="849"/>
      <c r="L36" s="530" t="s">
        <v>216</v>
      </c>
      <c r="M36" s="531"/>
      <c r="N36" s="532"/>
      <c r="O36" s="531"/>
      <c r="P36" s="533">
        <f>'UC Consolidated Sheet Page-3'!G13</f>
        <v>0</v>
      </c>
      <c r="Q36" s="533">
        <f t="shared" si="0"/>
        <v>0</v>
      </c>
      <c r="R36" s="534"/>
      <c r="S36" s="535" t="s">
        <v>236</v>
      </c>
    </row>
    <row r="37" spans="1:19" s="347" customFormat="1" ht="45" customHeight="1" thickBot="1" x14ac:dyDescent="0.3">
      <c r="A37" s="777"/>
      <c r="B37" s="851"/>
      <c r="C37" s="852"/>
      <c r="D37" s="853"/>
      <c r="E37" s="846">
        <f>'UC Consolidated Sheet Page-3'!E14</f>
        <v>0</v>
      </c>
      <c r="F37" s="847"/>
      <c r="G37" s="848"/>
      <c r="H37" s="529" t="s">
        <v>215</v>
      </c>
      <c r="I37" s="855"/>
      <c r="J37" s="855"/>
      <c r="K37" s="855"/>
      <c r="L37" s="530" t="s">
        <v>216</v>
      </c>
      <c r="M37" s="531"/>
      <c r="N37" s="532"/>
      <c r="O37" s="531"/>
      <c r="P37" s="533">
        <f>'UC Consolidated Sheet Page-3'!G14</f>
        <v>0</v>
      </c>
      <c r="Q37" s="533">
        <f t="shared" si="0"/>
        <v>0</v>
      </c>
      <c r="R37" s="534"/>
      <c r="S37" s="535" t="s">
        <v>236</v>
      </c>
    </row>
    <row r="38" spans="1:19" s="347" customFormat="1" ht="45" customHeight="1" x14ac:dyDescent="0.25">
      <c r="A38" s="777">
        <v>9</v>
      </c>
      <c r="B38" s="840" t="str">
        <f>'Team Basic Data Team 2'!A25</f>
        <v xml:space="preserve">علی ٹاؤن نمبر1 ۔سکول </v>
      </c>
      <c r="C38" s="841"/>
      <c r="D38" s="842"/>
      <c r="E38" s="846" t="str">
        <f>'UC Consolidated Sheet Page-3'!H11</f>
        <v>سکول علی ٹاؤن</v>
      </c>
      <c r="F38" s="847"/>
      <c r="G38" s="848"/>
      <c r="H38" s="529" t="s">
        <v>215</v>
      </c>
      <c r="I38" s="856" t="s">
        <v>326</v>
      </c>
      <c r="J38" s="856"/>
      <c r="K38" s="856"/>
      <c r="L38" s="530" t="s">
        <v>216</v>
      </c>
      <c r="M38" s="531" t="s">
        <v>334</v>
      </c>
      <c r="N38" s="532"/>
      <c r="O38" s="531"/>
      <c r="P38" s="533">
        <f>'UC Consolidated Sheet Page-3'!J11</f>
        <v>77</v>
      </c>
      <c r="Q38" s="533">
        <f t="shared" si="0"/>
        <v>81</v>
      </c>
      <c r="R38" s="534"/>
      <c r="S38" s="535" t="s">
        <v>236</v>
      </c>
    </row>
    <row r="39" spans="1:19" s="347" customFormat="1" ht="45" customHeight="1" x14ac:dyDescent="0.25">
      <c r="A39" s="777"/>
      <c r="B39" s="843"/>
      <c r="C39" s="844"/>
      <c r="D39" s="845"/>
      <c r="E39" s="846" t="str">
        <f>'UC Consolidated Sheet Page-3'!H12</f>
        <v>اللہ بخش آرائیں</v>
      </c>
      <c r="F39" s="847"/>
      <c r="G39" s="848"/>
      <c r="H39" s="529" t="s">
        <v>215</v>
      </c>
      <c r="I39" s="849" t="s">
        <v>327</v>
      </c>
      <c r="J39" s="849"/>
      <c r="K39" s="849"/>
      <c r="L39" s="530" t="s">
        <v>216</v>
      </c>
      <c r="M39" s="531" t="s">
        <v>238</v>
      </c>
      <c r="N39" s="532"/>
      <c r="O39" s="531"/>
      <c r="P39" s="533">
        <f>'UC Consolidated Sheet Page-3'!J12</f>
        <v>15</v>
      </c>
      <c r="Q39" s="533">
        <f t="shared" si="0"/>
        <v>16</v>
      </c>
      <c r="R39" s="534"/>
      <c r="S39" s="535" t="s">
        <v>236</v>
      </c>
    </row>
    <row r="40" spans="1:19" s="347" customFormat="1" ht="45" customHeight="1" x14ac:dyDescent="0.25">
      <c r="A40" s="777"/>
      <c r="B40" s="850">
        <f>'Team Basic Data Team 2'!A26</f>
        <v>0</v>
      </c>
      <c r="C40" s="844"/>
      <c r="D40" s="845"/>
      <c r="E40" s="846">
        <f>'UC Consolidated Sheet Page-3'!H13</f>
        <v>0</v>
      </c>
      <c r="F40" s="847"/>
      <c r="G40" s="848"/>
      <c r="H40" s="529" t="s">
        <v>215</v>
      </c>
      <c r="I40" s="849"/>
      <c r="J40" s="849"/>
      <c r="K40" s="849"/>
      <c r="L40" s="530" t="s">
        <v>216</v>
      </c>
      <c r="M40" s="531"/>
      <c r="N40" s="532"/>
      <c r="O40" s="531"/>
      <c r="P40" s="533">
        <f>'UC Consolidated Sheet Page-3'!J13</f>
        <v>0</v>
      </c>
      <c r="Q40" s="533">
        <f t="shared" si="0"/>
        <v>0</v>
      </c>
      <c r="R40" s="534"/>
      <c r="S40" s="535" t="s">
        <v>236</v>
      </c>
    </row>
    <row r="41" spans="1:19" s="347" customFormat="1" ht="45" customHeight="1" thickBot="1" x14ac:dyDescent="0.3">
      <c r="A41" s="777"/>
      <c r="B41" s="851"/>
      <c r="C41" s="852"/>
      <c r="D41" s="853"/>
      <c r="E41" s="846">
        <f>'UC Consolidated Sheet Page-3'!H14</f>
        <v>0</v>
      </c>
      <c r="F41" s="847"/>
      <c r="G41" s="848"/>
      <c r="H41" s="529" t="s">
        <v>215</v>
      </c>
      <c r="I41" s="857"/>
      <c r="J41" s="857"/>
      <c r="K41" s="857"/>
      <c r="L41" s="530" t="s">
        <v>216</v>
      </c>
      <c r="M41" s="531"/>
      <c r="N41" s="532"/>
      <c r="O41" s="531"/>
      <c r="P41" s="533">
        <f>'UC Consolidated Sheet Page-3'!J14</f>
        <v>0</v>
      </c>
      <c r="Q41" s="533">
        <f t="shared" si="0"/>
        <v>0</v>
      </c>
      <c r="R41" s="534"/>
      <c r="S41" s="535" t="s">
        <v>236</v>
      </c>
    </row>
    <row r="42" spans="1:19" s="347" customFormat="1" ht="45" customHeight="1" x14ac:dyDescent="0.25">
      <c r="A42" s="777">
        <v>10</v>
      </c>
      <c r="B42" s="840" t="str">
        <f>'Team Basic Data Team 2'!A27</f>
        <v>عباس ٹاؤن ۔مسجد ۔مسجد ۔بستی وسایارم۔مسجد</v>
      </c>
      <c r="C42" s="841"/>
      <c r="D42" s="842"/>
      <c r="E42" s="846" t="str">
        <f>'UC Consolidated Sheet Page-4'!B11</f>
        <v>چوہدری نذیر جٹ</v>
      </c>
      <c r="F42" s="847"/>
      <c r="G42" s="848"/>
      <c r="H42" s="529" t="s">
        <v>215</v>
      </c>
      <c r="I42" s="854" t="s">
        <v>328</v>
      </c>
      <c r="J42" s="854"/>
      <c r="K42" s="854"/>
      <c r="L42" s="530" t="s">
        <v>216</v>
      </c>
      <c r="M42" s="531" t="s">
        <v>335</v>
      </c>
      <c r="N42" s="532"/>
      <c r="O42" s="531"/>
      <c r="P42" s="533">
        <f>'UC Consolidated Sheet Page-4'!D11</f>
        <v>78</v>
      </c>
      <c r="Q42" s="533">
        <f t="shared" si="0"/>
        <v>82</v>
      </c>
      <c r="R42" s="534"/>
      <c r="S42" s="535" t="s">
        <v>236</v>
      </c>
    </row>
    <row r="43" spans="1:19" s="347" customFormat="1" ht="45" customHeight="1" x14ac:dyDescent="0.25">
      <c r="A43" s="777"/>
      <c r="B43" s="843"/>
      <c r="C43" s="844"/>
      <c r="D43" s="845"/>
      <c r="E43" s="846" t="str">
        <f>'UC Consolidated Sheet Page-4'!B12</f>
        <v>حفیظ الرحمٰن</v>
      </c>
      <c r="F43" s="847"/>
      <c r="G43" s="848"/>
      <c r="H43" s="529" t="s">
        <v>215</v>
      </c>
      <c r="I43" s="849" t="s">
        <v>263</v>
      </c>
      <c r="J43" s="849"/>
      <c r="K43" s="849"/>
      <c r="L43" s="530" t="s">
        <v>216</v>
      </c>
      <c r="M43" s="531" t="s">
        <v>336</v>
      </c>
      <c r="N43" s="532"/>
      <c r="O43" s="531"/>
      <c r="P43" s="533">
        <f>'UC Consolidated Sheet Page-4'!D12</f>
        <v>16</v>
      </c>
      <c r="Q43" s="533">
        <f t="shared" si="0"/>
        <v>17</v>
      </c>
      <c r="R43" s="534"/>
      <c r="S43" s="535" t="s">
        <v>236</v>
      </c>
    </row>
    <row r="44" spans="1:19" s="347" customFormat="1" ht="45" customHeight="1" x14ac:dyDescent="0.25">
      <c r="A44" s="777"/>
      <c r="B44" s="850">
        <f>'Team Basic Data Team 2'!A28</f>
        <v>0</v>
      </c>
      <c r="C44" s="844"/>
      <c r="D44" s="845"/>
      <c r="E44" s="846" t="str">
        <f>'UC Consolidated Sheet Page-4'!B13</f>
        <v>بستی جمعہ والا سکول</v>
      </c>
      <c r="F44" s="847"/>
      <c r="G44" s="848"/>
      <c r="H44" s="529" t="s">
        <v>215</v>
      </c>
      <c r="I44" s="849"/>
      <c r="J44" s="849"/>
      <c r="K44" s="849"/>
      <c r="L44" s="530" t="s">
        <v>216</v>
      </c>
      <c r="M44" s="531"/>
      <c r="N44" s="532"/>
      <c r="O44" s="531"/>
      <c r="P44" s="533">
        <f>'UC Consolidated Sheet Page-4'!D13</f>
        <v>0</v>
      </c>
      <c r="Q44" s="533">
        <f t="shared" si="0"/>
        <v>0</v>
      </c>
      <c r="R44" s="534"/>
      <c r="S44" s="535" t="s">
        <v>236</v>
      </c>
    </row>
    <row r="45" spans="1:19" s="347" customFormat="1" ht="45" customHeight="1" x14ac:dyDescent="0.25">
      <c r="A45" s="777"/>
      <c r="B45" s="851"/>
      <c r="C45" s="852"/>
      <c r="D45" s="853"/>
      <c r="E45" s="846">
        <f>'UC Consolidated Sheet Page-4'!B14</f>
        <v>0</v>
      </c>
      <c r="F45" s="847"/>
      <c r="G45" s="848"/>
      <c r="H45" s="529" t="s">
        <v>215</v>
      </c>
      <c r="I45" s="855"/>
      <c r="J45" s="855"/>
      <c r="K45" s="855"/>
      <c r="L45" s="530" t="s">
        <v>216</v>
      </c>
      <c r="M45" s="531"/>
      <c r="N45" s="532"/>
      <c r="O45" s="531"/>
      <c r="P45" s="533">
        <f>'UC Consolidated Sheet Page-4'!D14</f>
        <v>0</v>
      </c>
      <c r="Q45" s="533">
        <f t="shared" si="0"/>
        <v>0</v>
      </c>
      <c r="R45" s="534"/>
      <c r="S45" s="535" t="s">
        <v>236</v>
      </c>
    </row>
    <row r="46" spans="1:19" s="347" customFormat="1" ht="45" customHeight="1" x14ac:dyDescent="0.25">
      <c r="A46" s="777">
        <v>11</v>
      </c>
      <c r="B46" s="840" t="str">
        <f>'Team Basic Data Team 2'!A30</f>
        <v xml:space="preserve">شاہین ٹاؤن ۔بستی تالاب والی ۔سکول </v>
      </c>
      <c r="C46" s="841"/>
      <c r="D46" s="842"/>
      <c r="E46" s="846" t="str">
        <f>'UC Consolidated Sheet Page-4'!E11</f>
        <v>سکول شاہیں ٹاؤن</v>
      </c>
      <c r="F46" s="847"/>
      <c r="G46" s="848"/>
      <c r="H46" s="529" t="s">
        <v>215</v>
      </c>
      <c r="I46" s="854" t="s">
        <v>329</v>
      </c>
      <c r="J46" s="854"/>
      <c r="K46" s="854"/>
      <c r="L46" s="530" t="s">
        <v>216</v>
      </c>
      <c r="M46" s="531" t="s">
        <v>337</v>
      </c>
      <c r="N46" s="532"/>
      <c r="O46" s="531"/>
      <c r="P46" s="533">
        <f>'UC Consolidated Sheet Page-4'!G11</f>
        <v>77</v>
      </c>
      <c r="Q46" s="533">
        <f t="shared" si="0"/>
        <v>81</v>
      </c>
      <c r="R46" s="534"/>
      <c r="S46" s="535" t="s">
        <v>236</v>
      </c>
    </row>
    <row r="47" spans="1:19" s="347" customFormat="1" ht="45" customHeight="1" x14ac:dyDescent="0.25">
      <c r="A47" s="777"/>
      <c r="B47" s="843"/>
      <c r="C47" s="844"/>
      <c r="D47" s="845"/>
      <c r="E47" s="846" t="str">
        <f>'UC Consolidated Sheet Page-4'!E12</f>
        <v>رانا کاشف</v>
      </c>
      <c r="F47" s="847"/>
      <c r="G47" s="848"/>
      <c r="H47" s="529" t="s">
        <v>215</v>
      </c>
      <c r="I47" s="849" t="s">
        <v>330</v>
      </c>
      <c r="J47" s="849"/>
      <c r="K47" s="849"/>
      <c r="L47" s="530" t="s">
        <v>216</v>
      </c>
      <c r="M47" s="531" t="s">
        <v>260</v>
      </c>
      <c r="N47" s="532"/>
      <c r="O47" s="531"/>
      <c r="P47" s="533">
        <f>'UC Consolidated Sheet Page-4'!G12</f>
        <v>15</v>
      </c>
      <c r="Q47" s="533">
        <f t="shared" si="0"/>
        <v>16</v>
      </c>
      <c r="R47" s="534"/>
      <c r="S47" s="535" t="s">
        <v>236</v>
      </c>
    </row>
    <row r="48" spans="1:19" s="347" customFormat="1" ht="45" customHeight="1" x14ac:dyDescent="0.25">
      <c r="A48" s="777"/>
      <c r="B48" s="850">
        <f>'Team Basic Data Team 2'!A31</f>
        <v>0</v>
      </c>
      <c r="C48" s="844"/>
      <c r="D48" s="845"/>
      <c r="E48" s="846">
        <f>'UC Consolidated Sheet Page-4'!E13</f>
        <v>0</v>
      </c>
      <c r="F48" s="847"/>
      <c r="G48" s="848"/>
      <c r="H48" s="529" t="s">
        <v>215</v>
      </c>
      <c r="I48" s="849"/>
      <c r="J48" s="849"/>
      <c r="K48" s="849"/>
      <c r="L48" s="530" t="s">
        <v>216</v>
      </c>
      <c r="M48" s="531"/>
      <c r="N48" s="532"/>
      <c r="O48" s="531"/>
      <c r="P48" s="533">
        <f>'UC Consolidated Sheet Page-4'!G13</f>
        <v>0</v>
      </c>
      <c r="Q48" s="533">
        <f t="shared" si="0"/>
        <v>0</v>
      </c>
      <c r="R48" s="534"/>
      <c r="S48" s="535" t="s">
        <v>236</v>
      </c>
    </row>
    <row r="49" spans="1:19" s="347" customFormat="1" ht="45" customHeight="1" thickBot="1" x14ac:dyDescent="0.3">
      <c r="A49" s="777"/>
      <c r="B49" s="851"/>
      <c r="C49" s="852"/>
      <c r="D49" s="853"/>
      <c r="E49" s="846">
        <f>'UC Consolidated Sheet Page-4'!E14</f>
        <v>0</v>
      </c>
      <c r="F49" s="847"/>
      <c r="G49" s="848"/>
      <c r="H49" s="529" t="s">
        <v>215</v>
      </c>
      <c r="I49" s="855"/>
      <c r="J49" s="855"/>
      <c r="K49" s="855"/>
      <c r="L49" s="530" t="s">
        <v>216</v>
      </c>
      <c r="M49" s="531"/>
      <c r="N49" s="532"/>
      <c r="O49" s="531"/>
      <c r="P49" s="533">
        <f>'UC Consolidated Sheet Page-4'!G14</f>
        <v>0</v>
      </c>
      <c r="Q49" s="533">
        <f t="shared" si="0"/>
        <v>0</v>
      </c>
      <c r="R49" s="534"/>
      <c r="S49" s="535" t="s">
        <v>236</v>
      </c>
    </row>
    <row r="50" spans="1:19" s="347" customFormat="1" ht="45" customHeight="1" x14ac:dyDescent="0.25">
      <c r="A50" s="777">
        <v>12</v>
      </c>
      <c r="B50" s="840" t="str">
        <f>'Team Basic Data Team 2'!A32</f>
        <v xml:space="preserve">بستی سیتل ماڑی جنوبی ۔مسجد۔ بوہڑ والا </v>
      </c>
      <c r="C50" s="841"/>
      <c r="D50" s="842"/>
      <c r="E50" s="846" t="str">
        <f>'UC Consolidated Sheet Page-4'!H11</f>
        <v>مڈ وائف ہاؤس</v>
      </c>
      <c r="F50" s="847"/>
      <c r="G50" s="848"/>
      <c r="H50" s="529" t="s">
        <v>215</v>
      </c>
      <c r="I50" s="856" t="s">
        <v>331</v>
      </c>
      <c r="J50" s="856"/>
      <c r="K50" s="856"/>
      <c r="L50" s="530" t="s">
        <v>216</v>
      </c>
      <c r="M50" s="531" t="s">
        <v>338</v>
      </c>
      <c r="N50" s="532"/>
      <c r="O50" s="531"/>
      <c r="P50" s="533">
        <f>'UC Consolidated Sheet Page-4'!J11</f>
        <v>65</v>
      </c>
      <c r="Q50" s="533">
        <f t="shared" si="0"/>
        <v>69</v>
      </c>
      <c r="R50" s="534"/>
      <c r="S50" s="535" t="s">
        <v>236</v>
      </c>
    </row>
    <row r="51" spans="1:19" s="347" customFormat="1" ht="45" customHeight="1" x14ac:dyDescent="0.25">
      <c r="A51" s="777"/>
      <c r="B51" s="843"/>
      <c r="C51" s="844"/>
      <c r="D51" s="845"/>
      <c r="E51" s="846" t="str">
        <f>'UC Consolidated Sheet Page-4'!H12</f>
        <v>نصیر آباد</v>
      </c>
      <c r="F51" s="847"/>
      <c r="G51" s="848"/>
      <c r="H51" s="529" t="s">
        <v>215</v>
      </c>
      <c r="I51" s="542"/>
      <c r="J51" s="542"/>
      <c r="K51" s="542"/>
      <c r="L51" s="530" t="s">
        <v>216</v>
      </c>
      <c r="M51" s="531"/>
      <c r="N51" s="532"/>
      <c r="O51" s="531"/>
      <c r="P51" s="533">
        <f>'UC Consolidated Sheet Page-4'!J12</f>
        <v>15</v>
      </c>
      <c r="Q51" s="533">
        <f t="shared" si="0"/>
        <v>16</v>
      </c>
      <c r="R51" s="534"/>
      <c r="S51" s="535" t="s">
        <v>236</v>
      </c>
    </row>
    <row r="52" spans="1:19" s="347" customFormat="1" ht="45" customHeight="1" thickBot="1" x14ac:dyDescent="0.3">
      <c r="A52" s="777"/>
      <c r="B52" s="850" t="str">
        <f>'Team Basic Data Team 2'!A33</f>
        <v>نصیر اباد کالونی ۔مسجد ۔چاہ نواں</v>
      </c>
      <c r="C52" s="844"/>
      <c r="D52" s="845"/>
      <c r="E52" s="846" t="str">
        <f>'UC Consolidated Sheet Page-4'!H13</f>
        <v>ڈاکٹر عدنان کلینک</v>
      </c>
      <c r="F52" s="847"/>
      <c r="G52" s="848"/>
      <c r="H52" s="529" t="s">
        <v>215</v>
      </c>
      <c r="I52" s="542"/>
      <c r="J52" s="542"/>
      <c r="K52" s="542"/>
      <c r="L52" s="530" t="s">
        <v>216</v>
      </c>
      <c r="M52" s="531"/>
      <c r="N52" s="532"/>
      <c r="O52" s="531"/>
      <c r="P52" s="533">
        <f>'UC Consolidated Sheet Page-4'!J13</f>
        <v>12</v>
      </c>
      <c r="Q52" s="533">
        <f t="shared" si="0"/>
        <v>13</v>
      </c>
      <c r="R52" s="534"/>
      <c r="S52" s="535" t="s">
        <v>236</v>
      </c>
    </row>
    <row r="53" spans="1:19" s="347" customFormat="1" ht="45" customHeight="1" thickBot="1" x14ac:dyDescent="0.3">
      <c r="A53" s="778"/>
      <c r="B53" s="851"/>
      <c r="C53" s="852"/>
      <c r="D53" s="853"/>
      <c r="E53" s="846">
        <f>'UC Consolidated Sheet Page-4'!H14</f>
        <v>0</v>
      </c>
      <c r="F53" s="847"/>
      <c r="G53" s="848"/>
      <c r="H53" s="529" t="s">
        <v>215</v>
      </c>
      <c r="I53" s="543"/>
      <c r="J53" s="543"/>
      <c r="K53" s="543"/>
      <c r="L53" s="530" t="s">
        <v>216</v>
      </c>
      <c r="M53" s="531"/>
      <c r="N53" s="538"/>
      <c r="O53" s="539"/>
      <c r="P53" s="541">
        <f t="shared" ref="P53" si="2">SUM(P34:P52)</f>
        <v>458</v>
      </c>
      <c r="Q53" s="316">
        <f t="shared" si="0"/>
        <v>481</v>
      </c>
      <c r="R53" s="540"/>
      <c r="S53" s="535" t="s">
        <v>236</v>
      </c>
    </row>
    <row r="54" spans="1:19" ht="15" x14ac:dyDescent="0.25">
      <c r="A54"/>
      <c r="B54"/>
      <c r="C54"/>
      <c r="D54"/>
      <c r="E54"/>
      <c r="F54"/>
      <c r="G54"/>
      <c r="H54"/>
      <c r="I54"/>
      <c r="J54"/>
      <c r="K54"/>
      <c r="L54"/>
      <c r="M54"/>
      <c r="N54"/>
      <c r="O54"/>
      <c r="P54"/>
      <c r="Q54"/>
      <c r="R54"/>
      <c r="S54"/>
    </row>
    <row r="55" spans="1:19" ht="15" x14ac:dyDescent="0.25">
      <c r="A55"/>
      <c r="B55"/>
      <c r="C55"/>
      <c r="D55"/>
      <c r="E55"/>
      <c r="F55"/>
      <c r="G55"/>
      <c r="H55"/>
      <c r="I55"/>
      <c r="J55"/>
      <c r="K55"/>
      <c r="L55"/>
      <c r="M55"/>
      <c r="N55"/>
      <c r="O55"/>
      <c r="P55"/>
      <c r="Q55"/>
      <c r="R55"/>
      <c r="S55"/>
    </row>
    <row r="56" spans="1:19" ht="15" x14ac:dyDescent="0.25">
      <c r="A56"/>
      <c r="B56"/>
      <c r="C56"/>
      <c r="D56"/>
      <c r="E56"/>
      <c r="F56"/>
      <c r="G56"/>
      <c r="H56"/>
      <c r="I56"/>
      <c r="J56"/>
      <c r="K56"/>
      <c r="L56"/>
      <c r="M56"/>
      <c r="N56"/>
      <c r="O56"/>
      <c r="P56"/>
      <c r="Q56"/>
      <c r="R56"/>
      <c r="S56"/>
    </row>
    <row r="57" spans="1:19" ht="15" x14ac:dyDescent="0.25">
      <c r="A57"/>
      <c r="B57"/>
      <c r="C57"/>
      <c r="D57"/>
      <c r="E57"/>
      <c r="F57"/>
      <c r="G57"/>
      <c r="H57"/>
      <c r="I57"/>
      <c r="J57"/>
      <c r="K57"/>
      <c r="L57"/>
      <c r="M57"/>
      <c r="N57"/>
      <c r="O57"/>
      <c r="P57"/>
      <c r="Q57"/>
      <c r="R57"/>
      <c r="S57"/>
    </row>
    <row r="58" spans="1:19" ht="15" x14ac:dyDescent="0.25">
      <c r="A58"/>
      <c r="B58"/>
      <c r="C58"/>
      <c r="D58"/>
      <c r="E58"/>
      <c r="F58"/>
      <c r="G58"/>
      <c r="H58"/>
      <c r="I58"/>
      <c r="J58"/>
      <c r="K58"/>
      <c r="L58"/>
      <c r="M58"/>
      <c r="N58"/>
      <c r="O58"/>
      <c r="P58"/>
      <c r="Q58"/>
      <c r="R58"/>
      <c r="S58"/>
    </row>
    <row r="59" spans="1:19" ht="15" x14ac:dyDescent="0.25">
      <c r="A59"/>
      <c r="B59"/>
      <c r="C59"/>
      <c r="D59"/>
      <c r="E59"/>
      <c r="F59"/>
      <c r="G59"/>
      <c r="H59"/>
      <c r="I59"/>
      <c r="J59"/>
      <c r="K59"/>
      <c r="L59"/>
      <c r="M59"/>
      <c r="N59"/>
      <c r="O59"/>
      <c r="P59"/>
      <c r="Q59"/>
      <c r="R59"/>
      <c r="S59"/>
    </row>
    <row r="60" spans="1:19" ht="15" x14ac:dyDescent="0.25">
      <c r="A60"/>
      <c r="B60"/>
      <c r="C60"/>
      <c r="D60"/>
      <c r="E60"/>
      <c r="F60"/>
      <c r="G60"/>
      <c r="H60"/>
      <c r="I60"/>
      <c r="J60"/>
      <c r="K60"/>
      <c r="L60"/>
      <c r="M60"/>
      <c r="N60"/>
      <c r="O60"/>
      <c r="P60"/>
      <c r="Q60"/>
      <c r="R60"/>
      <c r="S60"/>
    </row>
  </sheetData>
  <mergeCells count="139">
    <mergeCell ref="A50:A53"/>
    <mergeCell ref="B50:D51"/>
    <mergeCell ref="E50:G50"/>
    <mergeCell ref="E51:G51"/>
    <mergeCell ref="B52:D53"/>
    <mergeCell ref="E52:G52"/>
    <mergeCell ref="E53:G53"/>
    <mergeCell ref="E48:G48"/>
    <mergeCell ref="I48:K48"/>
    <mergeCell ref="E49:G49"/>
    <mergeCell ref="I49:K49"/>
    <mergeCell ref="A46:A49"/>
    <mergeCell ref="B46:D47"/>
    <mergeCell ref="E46:G46"/>
    <mergeCell ref="I46:K46"/>
    <mergeCell ref="E47:G47"/>
    <mergeCell ref="I47:K47"/>
    <mergeCell ref="B48:D49"/>
    <mergeCell ref="I50:K50"/>
    <mergeCell ref="B44:D45"/>
    <mergeCell ref="E44:G44"/>
    <mergeCell ref="I44:K44"/>
    <mergeCell ref="E45:G45"/>
    <mergeCell ref="I45:K45"/>
    <mergeCell ref="A38:A41"/>
    <mergeCell ref="B38:D39"/>
    <mergeCell ref="E38:G38"/>
    <mergeCell ref="I38:K38"/>
    <mergeCell ref="E39:G39"/>
    <mergeCell ref="I39:K39"/>
    <mergeCell ref="B40:D41"/>
    <mergeCell ref="E40:G40"/>
    <mergeCell ref="I40:K40"/>
    <mergeCell ref="E41:G41"/>
    <mergeCell ref="I41:K41"/>
    <mergeCell ref="A42:A45"/>
    <mergeCell ref="B42:D43"/>
    <mergeCell ref="E42:G42"/>
    <mergeCell ref="I42:K42"/>
    <mergeCell ref="E43:G43"/>
    <mergeCell ref="I43:K43"/>
    <mergeCell ref="A34:A37"/>
    <mergeCell ref="B34:D35"/>
    <mergeCell ref="E34:G34"/>
    <mergeCell ref="I34:K34"/>
    <mergeCell ref="E35:G35"/>
    <mergeCell ref="I35:K35"/>
    <mergeCell ref="B36:D37"/>
    <mergeCell ref="E36:G36"/>
    <mergeCell ref="I36:K36"/>
    <mergeCell ref="E37:G37"/>
    <mergeCell ref="I37:K37"/>
    <mergeCell ref="I29:K29"/>
    <mergeCell ref="A30:A33"/>
    <mergeCell ref="B30:D31"/>
    <mergeCell ref="E30:G30"/>
    <mergeCell ref="I30:K30"/>
    <mergeCell ref="E31:G31"/>
    <mergeCell ref="I31:K31"/>
    <mergeCell ref="B32:D33"/>
    <mergeCell ref="E32:G32"/>
    <mergeCell ref="I32:K32"/>
    <mergeCell ref="A26:A29"/>
    <mergeCell ref="B26:D27"/>
    <mergeCell ref="E26:G26"/>
    <mergeCell ref="I26:K26"/>
    <mergeCell ref="E27:G27"/>
    <mergeCell ref="I27:K27"/>
    <mergeCell ref="B28:D29"/>
    <mergeCell ref="E28:G28"/>
    <mergeCell ref="I28:K28"/>
    <mergeCell ref="E29:G29"/>
    <mergeCell ref="E33:G33"/>
    <mergeCell ref="I33:K33"/>
    <mergeCell ref="E24:G24"/>
    <mergeCell ref="I24:K24"/>
    <mergeCell ref="E25:G25"/>
    <mergeCell ref="I25:K25"/>
    <mergeCell ref="B20:D21"/>
    <mergeCell ref="E20:G20"/>
    <mergeCell ref="I20:K20"/>
    <mergeCell ref="E21:G21"/>
    <mergeCell ref="I21:K21"/>
    <mergeCell ref="A14:A17"/>
    <mergeCell ref="B14:D15"/>
    <mergeCell ref="E14:G14"/>
    <mergeCell ref="I14:K14"/>
    <mergeCell ref="E15:G15"/>
    <mergeCell ref="I15:K15"/>
    <mergeCell ref="B16:D17"/>
    <mergeCell ref="A22:A25"/>
    <mergeCell ref="B22:D23"/>
    <mergeCell ref="E22:G22"/>
    <mergeCell ref="I22:K22"/>
    <mergeCell ref="E23:G23"/>
    <mergeCell ref="E16:G16"/>
    <mergeCell ref="I16:K16"/>
    <mergeCell ref="E17:G17"/>
    <mergeCell ref="I17:K17"/>
    <mergeCell ref="A18:A21"/>
    <mergeCell ref="B18:D19"/>
    <mergeCell ref="E18:G18"/>
    <mergeCell ref="I18:K18"/>
    <mergeCell ref="E19:G19"/>
    <mergeCell ref="I19:K19"/>
    <mergeCell ref="I23:K23"/>
    <mergeCell ref="B24:D25"/>
    <mergeCell ref="A10:A13"/>
    <mergeCell ref="B10:D11"/>
    <mergeCell ref="E10:G10"/>
    <mergeCell ref="I10:K10"/>
    <mergeCell ref="E11:G11"/>
    <mergeCell ref="I11:K11"/>
    <mergeCell ref="B12:D13"/>
    <mergeCell ref="E12:G12"/>
    <mergeCell ref="I12:K12"/>
    <mergeCell ref="E13:G13"/>
    <mergeCell ref="I13:K13"/>
    <mergeCell ref="A6:A9"/>
    <mergeCell ref="B6:D7"/>
    <mergeCell ref="E6:G6"/>
    <mergeCell ref="I6:K6"/>
    <mergeCell ref="E7:G7"/>
    <mergeCell ref="I7:K7"/>
    <mergeCell ref="B8:D9"/>
    <mergeCell ref="E8:G8"/>
    <mergeCell ref="I8:K8"/>
    <mergeCell ref="E9:G9"/>
    <mergeCell ref="I9:K9"/>
    <mergeCell ref="A1:S1"/>
    <mergeCell ref="A2:S2"/>
    <mergeCell ref="A4:A5"/>
    <mergeCell ref="B4:D5"/>
    <mergeCell ref="E4:G5"/>
    <mergeCell ref="H4:M5"/>
    <mergeCell ref="N4:O5"/>
    <mergeCell ref="P4:Q4"/>
    <mergeCell ref="R4:R5"/>
    <mergeCell ref="S4:S5"/>
  </mergeCells>
  <printOptions horizontalCentered="1" verticalCentered="1"/>
  <pageMargins left="0" right="0" top="0" bottom="0" header="0" footer="0"/>
  <pageSetup scale="40" orientation="landscape" r:id="rId1"/>
  <rowBreaks count="1" manualBreakCount="1">
    <brk id="33" max="16383" man="1"/>
  </rowBreaks>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44"/>
  <sheetViews>
    <sheetView view="pageBreakPreview" zoomScale="90" zoomScaleSheetLayoutView="90" workbookViewId="0">
      <selection activeCell="F14" sqref="F14"/>
    </sheetView>
  </sheetViews>
  <sheetFormatPr defaultColWidth="9.140625" defaultRowHeight="15" x14ac:dyDescent="0.2"/>
  <cols>
    <col min="1" max="1" width="32.5703125" style="272" customWidth="1"/>
    <col min="2" max="2" width="17.85546875" style="48" customWidth="1"/>
    <col min="3" max="3" width="14" style="48" customWidth="1"/>
    <col min="4" max="5" width="14.85546875" style="48" customWidth="1"/>
    <col min="6" max="6" width="36.85546875" style="48" customWidth="1"/>
    <col min="7" max="7" width="31.85546875" style="48" customWidth="1"/>
    <col min="8" max="8" width="18.5703125" style="48" customWidth="1"/>
    <col min="9" max="9" width="7.140625" style="48" hidden="1" customWidth="1"/>
    <col min="10" max="10" width="6.7109375" style="48" hidden="1" customWidth="1"/>
    <col min="11" max="11" width="0.140625" style="48" customWidth="1"/>
    <col min="12" max="260" width="9.140625" style="48"/>
    <col min="261" max="261" width="32.5703125" style="48" customWidth="1"/>
    <col min="262" max="262" width="17.85546875" style="48" customWidth="1"/>
    <col min="263" max="263" width="14" style="48" customWidth="1"/>
    <col min="264" max="264" width="14.85546875" style="48" customWidth="1"/>
    <col min="265" max="265" width="72.42578125" style="48" customWidth="1"/>
    <col min="266" max="266" width="14" style="48" customWidth="1"/>
    <col min="267" max="516" width="9.140625" style="48"/>
    <col min="517" max="517" width="32.5703125" style="48" customWidth="1"/>
    <col min="518" max="518" width="17.85546875" style="48" customWidth="1"/>
    <col min="519" max="519" width="14" style="48" customWidth="1"/>
    <col min="520" max="520" width="14.85546875" style="48" customWidth="1"/>
    <col min="521" max="521" width="72.42578125" style="48" customWidth="1"/>
    <col min="522" max="522" width="14" style="48" customWidth="1"/>
    <col min="523" max="772" width="9.140625" style="48"/>
    <col min="773" max="773" width="32.5703125" style="48" customWidth="1"/>
    <col min="774" max="774" width="17.85546875" style="48" customWidth="1"/>
    <col min="775" max="775" width="14" style="48" customWidth="1"/>
    <col min="776" max="776" width="14.85546875" style="48" customWidth="1"/>
    <col min="777" max="777" width="72.42578125" style="48" customWidth="1"/>
    <col min="778" max="778" width="14" style="48" customWidth="1"/>
    <col min="779" max="1028" width="9.140625" style="48"/>
    <col min="1029" max="1029" width="32.5703125" style="48" customWidth="1"/>
    <col min="1030" max="1030" width="17.85546875" style="48" customWidth="1"/>
    <col min="1031" max="1031" width="14" style="48" customWidth="1"/>
    <col min="1032" max="1032" width="14.85546875" style="48" customWidth="1"/>
    <col min="1033" max="1033" width="72.42578125" style="48" customWidth="1"/>
    <col min="1034" max="1034" width="14" style="48" customWidth="1"/>
    <col min="1035" max="1284" width="9.140625" style="48"/>
    <col min="1285" max="1285" width="32.5703125" style="48" customWidth="1"/>
    <col min="1286" max="1286" width="17.85546875" style="48" customWidth="1"/>
    <col min="1287" max="1287" width="14" style="48" customWidth="1"/>
    <col min="1288" max="1288" width="14.85546875" style="48" customWidth="1"/>
    <col min="1289" max="1289" width="72.42578125" style="48" customWidth="1"/>
    <col min="1290" max="1290" width="14" style="48" customWidth="1"/>
    <col min="1291" max="1540" width="9.140625" style="48"/>
    <col min="1541" max="1541" width="32.5703125" style="48" customWidth="1"/>
    <col min="1542" max="1542" width="17.85546875" style="48" customWidth="1"/>
    <col min="1543" max="1543" width="14" style="48" customWidth="1"/>
    <col min="1544" max="1544" width="14.85546875" style="48" customWidth="1"/>
    <col min="1545" max="1545" width="72.42578125" style="48" customWidth="1"/>
    <col min="1546" max="1546" width="14" style="48" customWidth="1"/>
    <col min="1547" max="1796" width="9.140625" style="48"/>
    <col min="1797" max="1797" width="32.5703125" style="48" customWidth="1"/>
    <col min="1798" max="1798" width="17.85546875" style="48" customWidth="1"/>
    <col min="1799" max="1799" width="14" style="48" customWidth="1"/>
    <col min="1800" max="1800" width="14.85546875" style="48" customWidth="1"/>
    <col min="1801" max="1801" width="72.42578125" style="48" customWidth="1"/>
    <col min="1802" max="1802" width="14" style="48" customWidth="1"/>
    <col min="1803" max="2052" width="9.140625" style="48"/>
    <col min="2053" max="2053" width="32.5703125" style="48" customWidth="1"/>
    <col min="2054" max="2054" width="17.85546875" style="48" customWidth="1"/>
    <col min="2055" max="2055" width="14" style="48" customWidth="1"/>
    <col min="2056" max="2056" width="14.85546875" style="48" customWidth="1"/>
    <col min="2057" max="2057" width="72.42578125" style="48" customWidth="1"/>
    <col min="2058" max="2058" width="14" style="48" customWidth="1"/>
    <col min="2059" max="2308" width="9.140625" style="48"/>
    <col min="2309" max="2309" width="32.5703125" style="48" customWidth="1"/>
    <col min="2310" max="2310" width="17.85546875" style="48" customWidth="1"/>
    <col min="2311" max="2311" width="14" style="48" customWidth="1"/>
    <col min="2312" max="2312" width="14.85546875" style="48" customWidth="1"/>
    <col min="2313" max="2313" width="72.42578125" style="48" customWidth="1"/>
    <col min="2314" max="2314" width="14" style="48" customWidth="1"/>
    <col min="2315" max="2564" width="9.140625" style="48"/>
    <col min="2565" max="2565" width="32.5703125" style="48" customWidth="1"/>
    <col min="2566" max="2566" width="17.85546875" style="48" customWidth="1"/>
    <col min="2567" max="2567" width="14" style="48" customWidth="1"/>
    <col min="2568" max="2568" width="14.85546875" style="48" customWidth="1"/>
    <col min="2569" max="2569" width="72.42578125" style="48" customWidth="1"/>
    <col min="2570" max="2570" width="14" style="48" customWidth="1"/>
    <col min="2571" max="2820" width="9.140625" style="48"/>
    <col min="2821" max="2821" width="32.5703125" style="48" customWidth="1"/>
    <col min="2822" max="2822" width="17.85546875" style="48" customWidth="1"/>
    <col min="2823" max="2823" width="14" style="48" customWidth="1"/>
    <col min="2824" max="2824" width="14.85546875" style="48" customWidth="1"/>
    <col min="2825" max="2825" width="72.42578125" style="48" customWidth="1"/>
    <col min="2826" max="2826" width="14" style="48" customWidth="1"/>
    <col min="2827" max="3076" width="9.140625" style="48"/>
    <col min="3077" max="3077" width="32.5703125" style="48" customWidth="1"/>
    <col min="3078" max="3078" width="17.85546875" style="48" customWidth="1"/>
    <col min="3079" max="3079" width="14" style="48" customWidth="1"/>
    <col min="3080" max="3080" width="14.85546875" style="48" customWidth="1"/>
    <col min="3081" max="3081" width="72.42578125" style="48" customWidth="1"/>
    <col min="3082" max="3082" width="14" style="48" customWidth="1"/>
    <col min="3083" max="3332" width="9.140625" style="48"/>
    <col min="3333" max="3333" width="32.5703125" style="48" customWidth="1"/>
    <col min="3334" max="3334" width="17.85546875" style="48" customWidth="1"/>
    <col min="3335" max="3335" width="14" style="48" customWidth="1"/>
    <col min="3336" max="3336" width="14.85546875" style="48" customWidth="1"/>
    <col min="3337" max="3337" width="72.42578125" style="48" customWidth="1"/>
    <col min="3338" max="3338" width="14" style="48" customWidth="1"/>
    <col min="3339" max="3588" width="9.140625" style="48"/>
    <col min="3589" max="3589" width="32.5703125" style="48" customWidth="1"/>
    <col min="3590" max="3590" width="17.85546875" style="48" customWidth="1"/>
    <col min="3591" max="3591" width="14" style="48" customWidth="1"/>
    <col min="3592" max="3592" width="14.85546875" style="48" customWidth="1"/>
    <col min="3593" max="3593" width="72.42578125" style="48" customWidth="1"/>
    <col min="3594" max="3594" width="14" style="48" customWidth="1"/>
    <col min="3595" max="3844" width="9.140625" style="48"/>
    <col min="3845" max="3845" width="32.5703125" style="48" customWidth="1"/>
    <col min="3846" max="3846" width="17.85546875" style="48" customWidth="1"/>
    <col min="3847" max="3847" width="14" style="48" customWidth="1"/>
    <col min="3848" max="3848" width="14.85546875" style="48" customWidth="1"/>
    <col min="3849" max="3849" width="72.42578125" style="48" customWidth="1"/>
    <col min="3850" max="3850" width="14" style="48" customWidth="1"/>
    <col min="3851" max="4100" width="9.140625" style="48"/>
    <col min="4101" max="4101" width="32.5703125" style="48" customWidth="1"/>
    <col min="4102" max="4102" width="17.85546875" style="48" customWidth="1"/>
    <col min="4103" max="4103" width="14" style="48" customWidth="1"/>
    <col min="4104" max="4104" width="14.85546875" style="48" customWidth="1"/>
    <col min="4105" max="4105" width="72.42578125" style="48" customWidth="1"/>
    <col min="4106" max="4106" width="14" style="48" customWidth="1"/>
    <col min="4107" max="4356" width="9.140625" style="48"/>
    <col min="4357" max="4357" width="32.5703125" style="48" customWidth="1"/>
    <col min="4358" max="4358" width="17.85546875" style="48" customWidth="1"/>
    <col min="4359" max="4359" width="14" style="48" customWidth="1"/>
    <col min="4360" max="4360" width="14.85546875" style="48" customWidth="1"/>
    <col min="4361" max="4361" width="72.42578125" style="48" customWidth="1"/>
    <col min="4362" max="4362" width="14" style="48" customWidth="1"/>
    <col min="4363" max="4612" width="9.140625" style="48"/>
    <col min="4613" max="4613" width="32.5703125" style="48" customWidth="1"/>
    <col min="4614" max="4614" width="17.85546875" style="48" customWidth="1"/>
    <col min="4615" max="4615" width="14" style="48" customWidth="1"/>
    <col min="4616" max="4616" width="14.85546875" style="48" customWidth="1"/>
    <col min="4617" max="4617" width="72.42578125" style="48" customWidth="1"/>
    <col min="4618" max="4618" width="14" style="48" customWidth="1"/>
    <col min="4619" max="4868" width="9.140625" style="48"/>
    <col min="4869" max="4869" width="32.5703125" style="48" customWidth="1"/>
    <col min="4870" max="4870" width="17.85546875" style="48" customWidth="1"/>
    <col min="4871" max="4871" width="14" style="48" customWidth="1"/>
    <col min="4872" max="4872" width="14.85546875" style="48" customWidth="1"/>
    <col min="4873" max="4873" width="72.42578125" style="48" customWidth="1"/>
    <col min="4874" max="4874" width="14" style="48" customWidth="1"/>
    <col min="4875" max="5124" width="9.140625" style="48"/>
    <col min="5125" max="5125" width="32.5703125" style="48" customWidth="1"/>
    <col min="5126" max="5126" width="17.85546875" style="48" customWidth="1"/>
    <col min="5127" max="5127" width="14" style="48" customWidth="1"/>
    <col min="5128" max="5128" width="14.85546875" style="48" customWidth="1"/>
    <col min="5129" max="5129" width="72.42578125" style="48" customWidth="1"/>
    <col min="5130" max="5130" width="14" style="48" customWidth="1"/>
    <col min="5131" max="5380" width="9.140625" style="48"/>
    <col min="5381" max="5381" width="32.5703125" style="48" customWidth="1"/>
    <col min="5382" max="5382" width="17.85546875" style="48" customWidth="1"/>
    <col min="5383" max="5383" width="14" style="48" customWidth="1"/>
    <col min="5384" max="5384" width="14.85546875" style="48" customWidth="1"/>
    <col min="5385" max="5385" width="72.42578125" style="48" customWidth="1"/>
    <col min="5386" max="5386" width="14" style="48" customWidth="1"/>
    <col min="5387" max="5636" width="9.140625" style="48"/>
    <col min="5637" max="5637" width="32.5703125" style="48" customWidth="1"/>
    <col min="5638" max="5638" width="17.85546875" style="48" customWidth="1"/>
    <col min="5639" max="5639" width="14" style="48" customWidth="1"/>
    <col min="5640" max="5640" width="14.85546875" style="48" customWidth="1"/>
    <col min="5641" max="5641" width="72.42578125" style="48" customWidth="1"/>
    <col min="5642" max="5642" width="14" style="48" customWidth="1"/>
    <col min="5643" max="5892" width="9.140625" style="48"/>
    <col min="5893" max="5893" width="32.5703125" style="48" customWidth="1"/>
    <col min="5894" max="5894" width="17.85546875" style="48" customWidth="1"/>
    <col min="5895" max="5895" width="14" style="48" customWidth="1"/>
    <col min="5896" max="5896" width="14.85546875" style="48" customWidth="1"/>
    <col min="5897" max="5897" width="72.42578125" style="48" customWidth="1"/>
    <col min="5898" max="5898" width="14" style="48" customWidth="1"/>
    <col min="5899" max="6148" width="9.140625" style="48"/>
    <col min="6149" max="6149" width="32.5703125" style="48" customWidth="1"/>
    <col min="6150" max="6150" width="17.85546875" style="48" customWidth="1"/>
    <col min="6151" max="6151" width="14" style="48" customWidth="1"/>
    <col min="6152" max="6152" width="14.85546875" style="48" customWidth="1"/>
    <col min="6153" max="6153" width="72.42578125" style="48" customWidth="1"/>
    <col min="6154" max="6154" width="14" style="48" customWidth="1"/>
    <col min="6155" max="6404" width="9.140625" style="48"/>
    <col min="6405" max="6405" width="32.5703125" style="48" customWidth="1"/>
    <col min="6406" max="6406" width="17.85546875" style="48" customWidth="1"/>
    <col min="6407" max="6407" width="14" style="48" customWidth="1"/>
    <col min="6408" max="6408" width="14.85546875" style="48" customWidth="1"/>
    <col min="6409" max="6409" width="72.42578125" style="48" customWidth="1"/>
    <col min="6410" max="6410" width="14" style="48" customWidth="1"/>
    <col min="6411" max="6660" width="9.140625" style="48"/>
    <col min="6661" max="6661" width="32.5703125" style="48" customWidth="1"/>
    <col min="6662" max="6662" width="17.85546875" style="48" customWidth="1"/>
    <col min="6663" max="6663" width="14" style="48" customWidth="1"/>
    <col min="6664" max="6664" width="14.85546875" style="48" customWidth="1"/>
    <col min="6665" max="6665" width="72.42578125" style="48" customWidth="1"/>
    <col min="6666" max="6666" width="14" style="48" customWidth="1"/>
    <col min="6667" max="6916" width="9.140625" style="48"/>
    <col min="6917" max="6917" width="32.5703125" style="48" customWidth="1"/>
    <col min="6918" max="6918" width="17.85546875" style="48" customWidth="1"/>
    <col min="6919" max="6919" width="14" style="48" customWidth="1"/>
    <col min="6920" max="6920" width="14.85546875" style="48" customWidth="1"/>
    <col min="6921" max="6921" width="72.42578125" style="48" customWidth="1"/>
    <col min="6922" max="6922" width="14" style="48" customWidth="1"/>
    <col min="6923" max="7172" width="9.140625" style="48"/>
    <col min="7173" max="7173" width="32.5703125" style="48" customWidth="1"/>
    <col min="7174" max="7174" width="17.85546875" style="48" customWidth="1"/>
    <col min="7175" max="7175" width="14" style="48" customWidth="1"/>
    <col min="7176" max="7176" width="14.85546875" style="48" customWidth="1"/>
    <col min="7177" max="7177" width="72.42578125" style="48" customWidth="1"/>
    <col min="7178" max="7178" width="14" style="48" customWidth="1"/>
    <col min="7179" max="7428" width="9.140625" style="48"/>
    <col min="7429" max="7429" width="32.5703125" style="48" customWidth="1"/>
    <col min="7430" max="7430" width="17.85546875" style="48" customWidth="1"/>
    <col min="7431" max="7431" width="14" style="48" customWidth="1"/>
    <col min="7432" max="7432" width="14.85546875" style="48" customWidth="1"/>
    <col min="7433" max="7433" width="72.42578125" style="48" customWidth="1"/>
    <col min="7434" max="7434" width="14" style="48" customWidth="1"/>
    <col min="7435" max="7684" width="9.140625" style="48"/>
    <col min="7685" max="7685" width="32.5703125" style="48" customWidth="1"/>
    <col min="7686" max="7686" width="17.85546875" style="48" customWidth="1"/>
    <col min="7687" max="7687" width="14" style="48" customWidth="1"/>
    <col min="7688" max="7688" width="14.85546875" style="48" customWidth="1"/>
    <col min="7689" max="7689" width="72.42578125" style="48" customWidth="1"/>
    <col min="7690" max="7690" width="14" style="48" customWidth="1"/>
    <col min="7691" max="7940" width="9.140625" style="48"/>
    <col min="7941" max="7941" width="32.5703125" style="48" customWidth="1"/>
    <col min="7942" max="7942" width="17.85546875" style="48" customWidth="1"/>
    <col min="7943" max="7943" width="14" style="48" customWidth="1"/>
    <col min="7944" max="7944" width="14.85546875" style="48" customWidth="1"/>
    <col min="7945" max="7945" width="72.42578125" style="48" customWidth="1"/>
    <col min="7946" max="7946" width="14" style="48" customWidth="1"/>
    <col min="7947" max="8196" width="9.140625" style="48"/>
    <col min="8197" max="8197" width="32.5703125" style="48" customWidth="1"/>
    <col min="8198" max="8198" width="17.85546875" style="48" customWidth="1"/>
    <col min="8199" max="8199" width="14" style="48" customWidth="1"/>
    <col min="8200" max="8200" width="14.85546875" style="48" customWidth="1"/>
    <col min="8201" max="8201" width="72.42578125" style="48" customWidth="1"/>
    <col min="8202" max="8202" width="14" style="48" customWidth="1"/>
    <col min="8203" max="8452" width="9.140625" style="48"/>
    <col min="8453" max="8453" width="32.5703125" style="48" customWidth="1"/>
    <col min="8454" max="8454" width="17.85546875" style="48" customWidth="1"/>
    <col min="8455" max="8455" width="14" style="48" customWidth="1"/>
    <col min="8456" max="8456" width="14.85546875" style="48" customWidth="1"/>
    <col min="8457" max="8457" width="72.42578125" style="48" customWidth="1"/>
    <col min="8458" max="8458" width="14" style="48" customWidth="1"/>
    <col min="8459" max="8708" width="9.140625" style="48"/>
    <col min="8709" max="8709" width="32.5703125" style="48" customWidth="1"/>
    <col min="8710" max="8710" width="17.85546875" style="48" customWidth="1"/>
    <col min="8711" max="8711" width="14" style="48" customWidth="1"/>
    <col min="8712" max="8712" width="14.85546875" style="48" customWidth="1"/>
    <col min="8713" max="8713" width="72.42578125" style="48" customWidth="1"/>
    <col min="8714" max="8714" width="14" style="48" customWidth="1"/>
    <col min="8715" max="8964" width="9.140625" style="48"/>
    <col min="8965" max="8965" width="32.5703125" style="48" customWidth="1"/>
    <col min="8966" max="8966" width="17.85546875" style="48" customWidth="1"/>
    <col min="8967" max="8967" width="14" style="48" customWidth="1"/>
    <col min="8968" max="8968" width="14.85546875" style="48" customWidth="1"/>
    <col min="8969" max="8969" width="72.42578125" style="48" customWidth="1"/>
    <col min="8970" max="8970" width="14" style="48" customWidth="1"/>
    <col min="8971" max="9220" width="9.140625" style="48"/>
    <col min="9221" max="9221" width="32.5703125" style="48" customWidth="1"/>
    <col min="9222" max="9222" width="17.85546875" style="48" customWidth="1"/>
    <col min="9223" max="9223" width="14" style="48" customWidth="1"/>
    <col min="9224" max="9224" width="14.85546875" style="48" customWidth="1"/>
    <col min="9225" max="9225" width="72.42578125" style="48" customWidth="1"/>
    <col min="9226" max="9226" width="14" style="48" customWidth="1"/>
    <col min="9227" max="9476" width="9.140625" style="48"/>
    <col min="9477" max="9477" width="32.5703125" style="48" customWidth="1"/>
    <col min="9478" max="9478" width="17.85546875" style="48" customWidth="1"/>
    <col min="9479" max="9479" width="14" style="48" customWidth="1"/>
    <col min="9480" max="9480" width="14.85546875" style="48" customWidth="1"/>
    <col min="9481" max="9481" width="72.42578125" style="48" customWidth="1"/>
    <col min="9482" max="9482" width="14" style="48" customWidth="1"/>
    <col min="9483" max="9732" width="9.140625" style="48"/>
    <col min="9733" max="9733" width="32.5703125" style="48" customWidth="1"/>
    <col min="9734" max="9734" width="17.85546875" style="48" customWidth="1"/>
    <col min="9735" max="9735" width="14" style="48" customWidth="1"/>
    <col min="9736" max="9736" width="14.85546875" style="48" customWidth="1"/>
    <col min="9737" max="9737" width="72.42578125" style="48" customWidth="1"/>
    <col min="9738" max="9738" width="14" style="48" customWidth="1"/>
    <col min="9739" max="9988" width="9.140625" style="48"/>
    <col min="9989" max="9989" width="32.5703125" style="48" customWidth="1"/>
    <col min="9990" max="9990" width="17.85546875" style="48" customWidth="1"/>
    <col min="9991" max="9991" width="14" style="48" customWidth="1"/>
    <col min="9992" max="9992" width="14.85546875" style="48" customWidth="1"/>
    <col min="9993" max="9993" width="72.42578125" style="48" customWidth="1"/>
    <col min="9994" max="9994" width="14" style="48" customWidth="1"/>
    <col min="9995" max="10244" width="9.140625" style="48"/>
    <col min="10245" max="10245" width="32.5703125" style="48" customWidth="1"/>
    <col min="10246" max="10246" width="17.85546875" style="48" customWidth="1"/>
    <col min="10247" max="10247" width="14" style="48" customWidth="1"/>
    <col min="10248" max="10248" width="14.85546875" style="48" customWidth="1"/>
    <col min="10249" max="10249" width="72.42578125" style="48" customWidth="1"/>
    <col min="10250" max="10250" width="14" style="48" customWidth="1"/>
    <col min="10251" max="10500" width="9.140625" style="48"/>
    <col min="10501" max="10501" width="32.5703125" style="48" customWidth="1"/>
    <col min="10502" max="10502" width="17.85546875" style="48" customWidth="1"/>
    <col min="10503" max="10503" width="14" style="48" customWidth="1"/>
    <col min="10504" max="10504" width="14.85546875" style="48" customWidth="1"/>
    <col min="10505" max="10505" width="72.42578125" style="48" customWidth="1"/>
    <col min="10506" max="10506" width="14" style="48" customWidth="1"/>
    <col min="10507" max="10756" width="9.140625" style="48"/>
    <col min="10757" max="10757" width="32.5703125" style="48" customWidth="1"/>
    <col min="10758" max="10758" width="17.85546875" style="48" customWidth="1"/>
    <col min="10759" max="10759" width="14" style="48" customWidth="1"/>
    <col min="10760" max="10760" width="14.85546875" style="48" customWidth="1"/>
    <col min="10761" max="10761" width="72.42578125" style="48" customWidth="1"/>
    <col min="10762" max="10762" width="14" style="48" customWidth="1"/>
    <col min="10763" max="11012" width="9.140625" style="48"/>
    <col min="11013" max="11013" width="32.5703125" style="48" customWidth="1"/>
    <col min="11014" max="11014" width="17.85546875" style="48" customWidth="1"/>
    <col min="11015" max="11015" width="14" style="48" customWidth="1"/>
    <col min="11016" max="11016" width="14.85546875" style="48" customWidth="1"/>
    <col min="11017" max="11017" width="72.42578125" style="48" customWidth="1"/>
    <col min="11018" max="11018" width="14" style="48" customWidth="1"/>
    <col min="11019" max="11268" width="9.140625" style="48"/>
    <col min="11269" max="11269" width="32.5703125" style="48" customWidth="1"/>
    <col min="11270" max="11270" width="17.85546875" style="48" customWidth="1"/>
    <col min="11271" max="11271" width="14" style="48" customWidth="1"/>
    <col min="11272" max="11272" width="14.85546875" style="48" customWidth="1"/>
    <col min="11273" max="11273" width="72.42578125" style="48" customWidth="1"/>
    <col min="11274" max="11274" width="14" style="48" customWidth="1"/>
    <col min="11275" max="11524" width="9.140625" style="48"/>
    <col min="11525" max="11525" width="32.5703125" style="48" customWidth="1"/>
    <col min="11526" max="11526" width="17.85546875" style="48" customWidth="1"/>
    <col min="11527" max="11527" width="14" style="48" customWidth="1"/>
    <col min="11528" max="11528" width="14.85546875" style="48" customWidth="1"/>
    <col min="11529" max="11529" width="72.42578125" style="48" customWidth="1"/>
    <col min="11530" max="11530" width="14" style="48" customWidth="1"/>
    <col min="11531" max="11780" width="9.140625" style="48"/>
    <col min="11781" max="11781" width="32.5703125" style="48" customWidth="1"/>
    <col min="11782" max="11782" width="17.85546875" style="48" customWidth="1"/>
    <col min="11783" max="11783" width="14" style="48" customWidth="1"/>
    <col min="11784" max="11784" width="14.85546875" style="48" customWidth="1"/>
    <col min="11785" max="11785" width="72.42578125" style="48" customWidth="1"/>
    <col min="11786" max="11786" width="14" style="48" customWidth="1"/>
    <col min="11787" max="12036" width="9.140625" style="48"/>
    <col min="12037" max="12037" width="32.5703125" style="48" customWidth="1"/>
    <col min="12038" max="12038" width="17.85546875" style="48" customWidth="1"/>
    <col min="12039" max="12039" width="14" style="48" customWidth="1"/>
    <col min="12040" max="12040" width="14.85546875" style="48" customWidth="1"/>
    <col min="12041" max="12041" width="72.42578125" style="48" customWidth="1"/>
    <col min="12042" max="12042" width="14" style="48" customWidth="1"/>
    <col min="12043" max="12292" width="9.140625" style="48"/>
    <col min="12293" max="12293" width="32.5703125" style="48" customWidth="1"/>
    <col min="12294" max="12294" width="17.85546875" style="48" customWidth="1"/>
    <col min="12295" max="12295" width="14" style="48" customWidth="1"/>
    <col min="12296" max="12296" width="14.85546875" style="48" customWidth="1"/>
    <col min="12297" max="12297" width="72.42578125" style="48" customWidth="1"/>
    <col min="12298" max="12298" width="14" style="48" customWidth="1"/>
    <col min="12299" max="12548" width="9.140625" style="48"/>
    <col min="12549" max="12549" width="32.5703125" style="48" customWidth="1"/>
    <col min="12550" max="12550" width="17.85546875" style="48" customWidth="1"/>
    <col min="12551" max="12551" width="14" style="48" customWidth="1"/>
    <col min="12552" max="12552" width="14.85546875" style="48" customWidth="1"/>
    <col min="12553" max="12553" width="72.42578125" style="48" customWidth="1"/>
    <col min="12554" max="12554" width="14" style="48" customWidth="1"/>
    <col min="12555" max="12804" width="9.140625" style="48"/>
    <col min="12805" max="12805" width="32.5703125" style="48" customWidth="1"/>
    <col min="12806" max="12806" width="17.85546875" style="48" customWidth="1"/>
    <col min="12807" max="12807" width="14" style="48" customWidth="1"/>
    <col min="12808" max="12808" width="14.85546875" style="48" customWidth="1"/>
    <col min="12809" max="12809" width="72.42578125" style="48" customWidth="1"/>
    <col min="12810" max="12810" width="14" style="48" customWidth="1"/>
    <col min="12811" max="13060" width="9.140625" style="48"/>
    <col min="13061" max="13061" width="32.5703125" style="48" customWidth="1"/>
    <col min="13062" max="13062" width="17.85546875" style="48" customWidth="1"/>
    <col min="13063" max="13063" width="14" style="48" customWidth="1"/>
    <col min="13064" max="13064" width="14.85546875" style="48" customWidth="1"/>
    <col min="13065" max="13065" width="72.42578125" style="48" customWidth="1"/>
    <col min="13066" max="13066" width="14" style="48" customWidth="1"/>
    <col min="13067" max="13316" width="9.140625" style="48"/>
    <col min="13317" max="13317" width="32.5703125" style="48" customWidth="1"/>
    <col min="13318" max="13318" width="17.85546875" style="48" customWidth="1"/>
    <col min="13319" max="13319" width="14" style="48" customWidth="1"/>
    <col min="13320" max="13320" width="14.85546875" style="48" customWidth="1"/>
    <col min="13321" max="13321" width="72.42578125" style="48" customWidth="1"/>
    <col min="13322" max="13322" width="14" style="48" customWidth="1"/>
    <col min="13323" max="13572" width="9.140625" style="48"/>
    <col min="13573" max="13573" width="32.5703125" style="48" customWidth="1"/>
    <col min="13574" max="13574" width="17.85546875" style="48" customWidth="1"/>
    <col min="13575" max="13575" width="14" style="48" customWidth="1"/>
    <col min="13576" max="13576" width="14.85546875" style="48" customWidth="1"/>
    <col min="13577" max="13577" width="72.42578125" style="48" customWidth="1"/>
    <col min="13578" max="13578" width="14" style="48" customWidth="1"/>
    <col min="13579" max="13828" width="9.140625" style="48"/>
    <col min="13829" max="13829" width="32.5703125" style="48" customWidth="1"/>
    <col min="13830" max="13830" width="17.85546875" style="48" customWidth="1"/>
    <col min="13831" max="13831" width="14" style="48" customWidth="1"/>
    <col min="13832" max="13832" width="14.85546875" style="48" customWidth="1"/>
    <col min="13833" max="13833" width="72.42578125" style="48" customWidth="1"/>
    <col min="13834" max="13834" width="14" style="48" customWidth="1"/>
    <col min="13835" max="14084" width="9.140625" style="48"/>
    <col min="14085" max="14085" width="32.5703125" style="48" customWidth="1"/>
    <col min="14086" max="14086" width="17.85546875" style="48" customWidth="1"/>
    <col min="14087" max="14087" width="14" style="48" customWidth="1"/>
    <col min="14088" max="14088" width="14.85546875" style="48" customWidth="1"/>
    <col min="14089" max="14089" width="72.42578125" style="48" customWidth="1"/>
    <col min="14090" max="14090" width="14" style="48" customWidth="1"/>
    <col min="14091" max="14340" width="9.140625" style="48"/>
    <col min="14341" max="14341" width="32.5703125" style="48" customWidth="1"/>
    <col min="14342" max="14342" width="17.85546875" style="48" customWidth="1"/>
    <col min="14343" max="14343" width="14" style="48" customWidth="1"/>
    <col min="14344" max="14344" width="14.85546875" style="48" customWidth="1"/>
    <col min="14345" max="14345" width="72.42578125" style="48" customWidth="1"/>
    <col min="14346" max="14346" width="14" style="48" customWidth="1"/>
    <col min="14347" max="14596" width="9.140625" style="48"/>
    <col min="14597" max="14597" width="32.5703125" style="48" customWidth="1"/>
    <col min="14598" max="14598" width="17.85546875" style="48" customWidth="1"/>
    <col min="14599" max="14599" width="14" style="48" customWidth="1"/>
    <col min="14600" max="14600" width="14.85546875" style="48" customWidth="1"/>
    <col min="14601" max="14601" width="72.42578125" style="48" customWidth="1"/>
    <col min="14602" max="14602" width="14" style="48" customWidth="1"/>
    <col min="14603" max="14852" width="9.140625" style="48"/>
    <col min="14853" max="14853" width="32.5703125" style="48" customWidth="1"/>
    <col min="14854" max="14854" width="17.85546875" style="48" customWidth="1"/>
    <col min="14855" max="14855" width="14" style="48" customWidth="1"/>
    <col min="14856" max="14856" width="14.85546875" style="48" customWidth="1"/>
    <col min="14857" max="14857" width="72.42578125" style="48" customWidth="1"/>
    <col min="14858" max="14858" width="14" style="48" customWidth="1"/>
    <col min="14859" max="15108" width="9.140625" style="48"/>
    <col min="15109" max="15109" width="32.5703125" style="48" customWidth="1"/>
    <col min="15110" max="15110" width="17.85546875" style="48" customWidth="1"/>
    <col min="15111" max="15111" width="14" style="48" customWidth="1"/>
    <col min="15112" max="15112" width="14.85546875" style="48" customWidth="1"/>
    <col min="15113" max="15113" width="72.42578125" style="48" customWidth="1"/>
    <col min="15114" max="15114" width="14" style="48" customWidth="1"/>
    <col min="15115" max="15364" width="9.140625" style="48"/>
    <col min="15365" max="15365" width="32.5703125" style="48" customWidth="1"/>
    <col min="15366" max="15366" width="17.85546875" style="48" customWidth="1"/>
    <col min="15367" max="15367" width="14" style="48" customWidth="1"/>
    <col min="15368" max="15368" width="14.85546875" style="48" customWidth="1"/>
    <col min="15369" max="15369" width="72.42578125" style="48" customWidth="1"/>
    <col min="15370" max="15370" width="14" style="48" customWidth="1"/>
    <col min="15371" max="15620" width="9.140625" style="48"/>
    <col min="15621" max="15621" width="32.5703125" style="48" customWidth="1"/>
    <col min="15622" max="15622" width="17.85546875" style="48" customWidth="1"/>
    <col min="15623" max="15623" width="14" style="48" customWidth="1"/>
    <col min="15624" max="15624" width="14.85546875" style="48" customWidth="1"/>
    <col min="15625" max="15625" width="72.42578125" style="48" customWidth="1"/>
    <col min="15626" max="15626" width="14" style="48" customWidth="1"/>
    <col min="15627" max="15876" width="9.140625" style="48"/>
    <col min="15877" max="15877" width="32.5703125" style="48" customWidth="1"/>
    <col min="15878" max="15878" width="17.85546875" style="48" customWidth="1"/>
    <col min="15879" max="15879" width="14" style="48" customWidth="1"/>
    <col min="15880" max="15880" width="14.85546875" style="48" customWidth="1"/>
    <col min="15881" max="15881" width="72.42578125" style="48" customWidth="1"/>
    <col min="15882" max="15882" width="14" style="48" customWidth="1"/>
    <col min="15883" max="16132" width="9.140625" style="48"/>
    <col min="16133" max="16133" width="32.5703125" style="48" customWidth="1"/>
    <col min="16134" max="16134" width="17.85546875" style="48" customWidth="1"/>
    <col min="16135" max="16135" width="14" style="48" customWidth="1"/>
    <col min="16136" max="16136" width="14.85546875" style="48" customWidth="1"/>
    <col min="16137" max="16137" width="72.42578125" style="48" customWidth="1"/>
    <col min="16138" max="16138" width="14" style="48" customWidth="1"/>
    <col min="16139" max="16384" width="9.140625" style="48"/>
  </cols>
  <sheetData>
    <row r="1" spans="1:11" ht="18" x14ac:dyDescent="0.25">
      <c r="A1" s="766" t="s">
        <v>405</v>
      </c>
      <c r="B1" s="766"/>
      <c r="C1" s="766"/>
      <c r="D1" s="766"/>
      <c r="E1" s="766"/>
      <c r="F1" s="766"/>
      <c r="G1" s="766"/>
      <c r="H1" s="766"/>
      <c r="I1" s="766"/>
      <c r="J1" s="766"/>
    </row>
    <row r="2" spans="1:11" ht="20.25" x14ac:dyDescent="0.3">
      <c r="A2" s="767" t="s">
        <v>71</v>
      </c>
      <c r="B2" s="767"/>
      <c r="C2" s="767"/>
      <c r="D2" s="767"/>
      <c r="E2" s="767"/>
      <c r="F2" s="767"/>
      <c r="G2" s="767"/>
      <c r="H2" s="767"/>
      <c r="I2" s="767"/>
      <c r="J2" s="767"/>
    </row>
    <row r="4" spans="1:11" ht="15.75" thickBot="1" x14ac:dyDescent="0.25">
      <c r="A4" s="241" t="s">
        <v>220</v>
      </c>
      <c r="B4" s="49"/>
      <c r="C4" s="49"/>
      <c r="D4" s="49"/>
      <c r="E4" s="49"/>
      <c r="F4" s="49"/>
      <c r="G4" s="49"/>
      <c r="H4" s="49"/>
      <c r="I4" s="49"/>
      <c r="J4" s="49"/>
    </row>
    <row r="5" spans="1:11" s="50" customFormat="1" ht="51.75" customHeight="1" x14ac:dyDescent="0.25">
      <c r="A5" s="626" t="s">
        <v>72</v>
      </c>
      <c r="B5" s="622" t="s">
        <v>73</v>
      </c>
      <c r="C5" s="624" t="s">
        <v>74</v>
      </c>
      <c r="D5" s="625"/>
      <c r="E5" s="626"/>
      <c r="F5" s="614" t="s">
        <v>75</v>
      </c>
      <c r="G5" s="618"/>
      <c r="H5" s="627" t="s">
        <v>76</v>
      </c>
      <c r="I5" s="614"/>
      <c r="J5" s="615"/>
    </row>
    <row r="6" spans="1:11" s="50" customFormat="1" ht="32.25" thickBot="1" x14ac:dyDescent="0.3">
      <c r="A6" s="759"/>
      <c r="B6" s="623"/>
      <c r="C6" s="51" t="s">
        <v>77</v>
      </c>
      <c r="D6" s="51" t="s">
        <v>78</v>
      </c>
      <c r="E6" s="51" t="s">
        <v>4</v>
      </c>
      <c r="F6" s="616"/>
      <c r="G6" s="619"/>
      <c r="H6" s="628"/>
      <c r="I6" s="616"/>
      <c r="J6" s="617"/>
    </row>
    <row r="7" spans="1:11" s="50" customFormat="1" ht="15.75" x14ac:dyDescent="0.25">
      <c r="A7" s="52">
        <v>1</v>
      </c>
      <c r="B7" s="53">
        <v>2</v>
      </c>
      <c r="C7" s="53" t="s">
        <v>79</v>
      </c>
      <c r="D7" s="53" t="s">
        <v>80</v>
      </c>
      <c r="E7" s="53" t="s">
        <v>81</v>
      </c>
      <c r="F7" s="614">
        <v>4</v>
      </c>
      <c r="G7" s="618"/>
      <c r="H7" s="239">
        <v>5</v>
      </c>
      <c r="I7" s="614">
        <v>5</v>
      </c>
      <c r="J7" s="615"/>
    </row>
    <row r="8" spans="1:11" s="50" customFormat="1" ht="44.45" customHeight="1" x14ac:dyDescent="0.25">
      <c r="A8" s="269" t="str">
        <f>'UC Basic Data Page-1-6'!C11</f>
        <v>ماجھی پورہ ، سکول، کھیڑے والا ، رحیم یار والا</v>
      </c>
      <c r="B8" s="177">
        <f>'UC Basic Data Page-1-6'!D11</f>
        <v>1</v>
      </c>
      <c r="C8" s="177">
        <f>'UC Basic Data Page-1-6'!E11</f>
        <v>55</v>
      </c>
      <c r="D8" s="177">
        <f>'UC Basic Data Page-1-6'!F11</f>
        <v>12</v>
      </c>
      <c r="E8" s="178">
        <f>'UC Basic Data Page-1-6'!G11</f>
        <v>67</v>
      </c>
      <c r="F8" s="178" t="str">
        <f>'UC Basic Data Page-1-6'!H11</f>
        <v>ماجھی پورہ سکول</v>
      </c>
      <c r="G8" s="180" t="str">
        <f>'UC Basic Data Page-1-6'!I11</f>
        <v>عابد حسین</v>
      </c>
      <c r="H8" s="177">
        <f>E8</f>
        <v>67</v>
      </c>
      <c r="I8" s="178">
        <f>'UC Basic Data Page-1-6'!K11</f>
        <v>55</v>
      </c>
      <c r="J8" s="179">
        <f>'UC Basic Data Page-1-6'!L11</f>
        <v>12</v>
      </c>
      <c r="K8" s="50">
        <v>1</v>
      </c>
    </row>
    <row r="9" spans="1:11" s="156" customFormat="1" ht="44.45" customHeight="1" x14ac:dyDescent="0.25">
      <c r="A9" s="269" t="str">
        <f>'UC Basic Data Page-1-6'!C12</f>
        <v xml:space="preserve">سیالاں والا، بھینی  موڑ والی ، صیام ویلج </v>
      </c>
      <c r="B9" s="177">
        <f>'UC Basic Data Page-1-6'!D12</f>
        <v>0</v>
      </c>
      <c r="C9" s="177">
        <f>'UC Basic Data Page-1-6'!E12</f>
        <v>25</v>
      </c>
      <c r="D9" s="177">
        <f>'UC Basic Data Page-1-6'!F12</f>
        <v>0</v>
      </c>
      <c r="E9" s="177">
        <f>'UC Basic Data Page-1-6'!G12</f>
        <v>25</v>
      </c>
      <c r="F9" s="178" t="str">
        <f>'UC Basic Data Page-1-6'!H12</f>
        <v>ندیم کی بیٹھک</v>
      </c>
      <c r="G9" s="180">
        <f>'UC Basic Data Page-1-6'!I12</f>
        <v>0</v>
      </c>
      <c r="H9" s="177">
        <f t="shared" ref="H9:H40" si="0">E9</f>
        <v>25</v>
      </c>
      <c r="I9" s="178">
        <f>'UC Basic Data Page-1-6'!K12</f>
        <v>25</v>
      </c>
      <c r="J9" s="179">
        <f>'UC Basic Data Page-1-6'!L12</f>
        <v>0</v>
      </c>
      <c r="K9" s="156">
        <v>1</v>
      </c>
    </row>
    <row r="10" spans="1:11" s="50" customFormat="1" ht="44.45" customHeight="1" x14ac:dyDescent="0.25">
      <c r="A10" s="269" t="str">
        <f>'UC Basic Data Page-1-6'!C23</f>
        <v xml:space="preserve">گلشن رحمان ٹاؤن مشرقی جنوبی ۔گلشن رحمان سکول </v>
      </c>
      <c r="B10" s="177">
        <f>'UC Basic Data Page-1-6'!D23</f>
        <v>0</v>
      </c>
      <c r="C10" s="177">
        <f>'UC Basic Data Page-1-6'!E23</f>
        <v>50</v>
      </c>
      <c r="D10" s="177">
        <f>'UC Basic Data Page-1-6'!F23</f>
        <v>12</v>
      </c>
      <c r="E10" s="177">
        <f>'UC Basic Data Page-1-6'!G23</f>
        <v>62</v>
      </c>
      <c r="F10" s="178" t="str">
        <f>'UC Basic Data Page-1-6'!H23</f>
        <v>گلشن رحمٰن سکول</v>
      </c>
      <c r="G10" s="180" t="str">
        <f>'UC Basic Data Page-1-6'!I23</f>
        <v>اکرام</v>
      </c>
      <c r="H10" s="177">
        <f t="shared" si="0"/>
        <v>62</v>
      </c>
      <c r="I10" s="178">
        <f>'UC Basic Data Page-1-6'!K23</f>
        <v>50</v>
      </c>
      <c r="J10" s="179">
        <f>'UC Basic Data Page-1-6'!L23</f>
        <v>12</v>
      </c>
      <c r="K10" s="50">
        <v>2</v>
      </c>
    </row>
    <row r="11" spans="1:11" s="157" customFormat="1" ht="44.45" hidden="1" customHeight="1" x14ac:dyDescent="0.25">
      <c r="A11" s="269" t="str">
        <f>'UC Basic Data Page-1-6'!C24</f>
        <v xml:space="preserve">بھٹیاں اباد ۔بھٹیاں اباد  ہیلتھ ہاؤس ۔بھڑکی والا  ۔ہیلتھ ہاؤس </v>
      </c>
      <c r="B11" s="177">
        <f>'UC Basic Data Page-1-6'!D24</f>
        <v>0</v>
      </c>
      <c r="C11" s="177">
        <f>'UC Basic Data Page-1-6'!E24</f>
        <v>20</v>
      </c>
      <c r="D11" s="177">
        <f>'UC Basic Data Page-1-6'!F24</f>
        <v>0</v>
      </c>
      <c r="E11" s="177">
        <f>'UC Basic Data Page-1-6'!G24</f>
        <v>20</v>
      </c>
      <c r="F11" s="178" t="str">
        <f>'UC Basic Data Page-1-6'!H24</f>
        <v>ہیلتھ ہاؤس بھٹیاں والا</v>
      </c>
      <c r="G11" s="180">
        <f>'UC Basic Data Page-1-6'!I24</f>
        <v>0</v>
      </c>
      <c r="H11" s="177">
        <f t="shared" si="0"/>
        <v>20</v>
      </c>
      <c r="I11" s="178">
        <f>'UC Basic Data Page-1-6'!K24</f>
        <v>20</v>
      </c>
      <c r="J11" s="179">
        <f>'UC Basic Data Page-1-6'!L24</f>
        <v>0</v>
      </c>
      <c r="K11" s="157">
        <v>2</v>
      </c>
    </row>
    <row r="12" spans="1:11" s="50" customFormat="1" ht="44.45" customHeight="1" x14ac:dyDescent="0.25">
      <c r="A12" s="269" t="str">
        <f>'UC Basic Data Page-1-6'!C33</f>
        <v xml:space="preserve">فاطمہ جناح ٹاؤن ۔فاطمہ میڈیکل سنٹر </v>
      </c>
      <c r="B12" s="177">
        <f>'UC Basic Data Page-1-6'!D33</f>
        <v>0</v>
      </c>
      <c r="C12" s="177">
        <f>'UC Basic Data Page-1-6'!E33</f>
        <v>75</v>
      </c>
      <c r="D12" s="177">
        <f>'UC Basic Data Page-1-6'!F33</f>
        <v>12</v>
      </c>
      <c r="E12" s="177">
        <f>'UC Basic Data Page-1-6'!G33</f>
        <v>87</v>
      </c>
      <c r="F12" s="178" t="str">
        <f>'UC Basic Data Page-1-6'!H33</f>
        <v>فاطمہ میڈیکل سنٹر</v>
      </c>
      <c r="G12" s="180" t="str">
        <f>'UC Basic Data Page-1-6'!I33</f>
        <v xml:space="preserve">چوہدری منیر </v>
      </c>
      <c r="H12" s="177">
        <f t="shared" si="0"/>
        <v>87</v>
      </c>
      <c r="I12" s="178">
        <f>'UC Basic Data Page-1-6'!K33</f>
        <v>75</v>
      </c>
      <c r="J12" s="179">
        <f>'UC Basic Data Page-1-6'!L33</f>
        <v>12</v>
      </c>
      <c r="K12" s="50">
        <v>3</v>
      </c>
    </row>
    <row r="13" spans="1:11" s="157" customFormat="1" ht="44.45" customHeight="1" x14ac:dyDescent="0.25">
      <c r="A13" s="269">
        <f>'UC Basic Data Page-1-6'!C34</f>
        <v>0</v>
      </c>
      <c r="B13" s="177">
        <f>'UC Basic Data Page-1-6'!D34</f>
        <v>0</v>
      </c>
      <c r="C13" s="177">
        <f>'UC Basic Data Page-1-6'!E34</f>
        <v>0</v>
      </c>
      <c r="D13" s="177">
        <f>'UC Basic Data Page-1-6'!F34</f>
        <v>0</v>
      </c>
      <c r="E13" s="177">
        <f>'UC Basic Data Page-1-6'!G34</f>
        <v>0</v>
      </c>
      <c r="F13" s="178">
        <f>'UC Basic Data Page-1-6'!H34</f>
        <v>0</v>
      </c>
      <c r="G13" s="180">
        <f>'UC Basic Data Page-1-6'!I34</f>
        <v>0</v>
      </c>
      <c r="H13" s="177">
        <f t="shared" si="0"/>
        <v>0</v>
      </c>
      <c r="I13" s="178">
        <f>'UC Basic Data Page-1-6'!K34</f>
        <v>0</v>
      </c>
      <c r="J13" s="179">
        <f>'UC Basic Data Page-1-6'!L34</f>
        <v>0</v>
      </c>
      <c r="K13" s="157">
        <v>3</v>
      </c>
    </row>
    <row r="14" spans="1:11" s="50" customFormat="1" ht="44.45" customHeight="1" x14ac:dyDescent="0.25">
      <c r="A14" s="269" t="str">
        <f>'UC Basic Data Page-1-6'!C45</f>
        <v>چاہ حکیم والا ۔بستی احمد اباد۔سکول ۔کھوکھراں اباد ۔مسجد</v>
      </c>
      <c r="B14" s="177">
        <f>'UC Basic Data Page-1-6'!D45</f>
        <v>0</v>
      </c>
      <c r="C14" s="177">
        <f>'UC Basic Data Page-1-6'!E45</f>
        <v>55</v>
      </c>
      <c r="D14" s="177">
        <f>'UC Basic Data Page-1-6'!F45</f>
        <v>13</v>
      </c>
      <c r="E14" s="177">
        <f>'UC Basic Data Page-1-6'!G45</f>
        <v>68</v>
      </c>
      <c r="F14" s="178" t="str">
        <f>'UC Basic Data Page-1-6'!H45</f>
        <v>سکول احمد آباد</v>
      </c>
      <c r="G14" s="180" t="str">
        <f>'UC Basic Data Page-1-6'!I45</f>
        <v>ڈاکٹر عبدالغفور کلینک</v>
      </c>
      <c r="H14" s="177">
        <f t="shared" si="0"/>
        <v>68</v>
      </c>
      <c r="I14" s="178">
        <f>'UC Basic Data Page-1-6'!K45</f>
        <v>55</v>
      </c>
      <c r="J14" s="179">
        <f>'UC Basic Data Page-1-6'!L45</f>
        <v>13</v>
      </c>
      <c r="K14" s="50">
        <v>4</v>
      </c>
    </row>
    <row r="15" spans="1:11" s="157" customFormat="1" ht="44.45" hidden="1" customHeight="1" x14ac:dyDescent="0.25">
      <c r="A15" s="269" t="str">
        <f>'UC Basic Data Page-1-6'!C46</f>
        <v xml:space="preserve">بستی معصوم شاہ شرقی شمالی ۔مسجد ۔مسجد ۔سکول </v>
      </c>
      <c r="B15" s="177">
        <f>'UC Basic Data Page-1-6'!D46</f>
        <v>0</v>
      </c>
      <c r="C15" s="177">
        <f>'UC Basic Data Page-1-6'!E46</f>
        <v>25</v>
      </c>
      <c r="D15" s="177">
        <f>'UC Basic Data Page-1-6'!F46</f>
        <v>0</v>
      </c>
      <c r="E15" s="177">
        <f>'UC Basic Data Page-1-6'!G46</f>
        <v>25</v>
      </c>
      <c r="F15" s="178" t="str">
        <f>'UC Basic Data Page-1-6'!H46</f>
        <v>سکول بستی معصوم شاہ</v>
      </c>
      <c r="G15" s="180">
        <f>'UC Basic Data Page-1-6'!I46</f>
        <v>0</v>
      </c>
      <c r="H15" s="177">
        <f t="shared" si="0"/>
        <v>25</v>
      </c>
      <c r="I15" s="178">
        <f>'UC Basic Data Page-1-6'!K46</f>
        <v>25</v>
      </c>
      <c r="J15" s="179">
        <f>'UC Basic Data Page-1-6'!L46</f>
        <v>0</v>
      </c>
      <c r="K15" s="157">
        <v>4</v>
      </c>
    </row>
    <row r="16" spans="1:11" s="50" customFormat="1" ht="44.25" customHeight="1" x14ac:dyDescent="0.25">
      <c r="A16" s="269" t="str">
        <f>'UC Basic Data Page-1-6'!C56</f>
        <v>باغ والا ۔سکول ۔شہاب دین والا ۔الہ دین ۔مسجد۔صفیہ ہومز۔۔مسجد</v>
      </c>
      <c r="B16" s="177">
        <f>'UC Basic Data Page-1-6'!D56</f>
        <v>0</v>
      </c>
      <c r="C16" s="177">
        <f>'UC Basic Data Page-1-6'!E56</f>
        <v>55</v>
      </c>
      <c r="D16" s="177">
        <f>'UC Basic Data Page-1-6'!F56</f>
        <v>12</v>
      </c>
      <c r="E16" s="177">
        <f>'UC Basic Data Page-1-6'!G56</f>
        <v>67</v>
      </c>
      <c r="F16" s="178" t="str">
        <f>'UC Basic Data Page-1-6'!H56</f>
        <v>سکول باغ والا</v>
      </c>
      <c r="G16" s="180" t="str">
        <f>'UC Basic Data Page-1-6'!I56</f>
        <v>قاری سعید</v>
      </c>
      <c r="H16" s="177">
        <f t="shared" si="0"/>
        <v>67</v>
      </c>
      <c r="I16" s="178">
        <f>'UC Basic Data Page-1-6'!K56</f>
        <v>55</v>
      </c>
      <c r="J16" s="179">
        <f>'UC Basic Data Page-1-6'!L56</f>
        <v>12</v>
      </c>
      <c r="K16" s="50">
        <v>5</v>
      </c>
    </row>
    <row r="17" spans="1:11" s="157" customFormat="1" ht="44.45" hidden="1" customHeight="1" x14ac:dyDescent="0.25">
      <c r="A17" s="269" t="str">
        <f>'UC Basic Data Page-1-6'!C57</f>
        <v xml:space="preserve">چاہ دادو والا ۔ریلیاں ۔سدرن بائی پاس روڈ۔گرین ویلی ۔نایاب ٹاؤن ۔MMPبھٹہ </v>
      </c>
      <c r="B17" s="177">
        <f>'UC Basic Data Page-1-6'!D57</f>
        <v>0</v>
      </c>
      <c r="C17" s="177">
        <f>'UC Basic Data Page-1-6'!E57</f>
        <v>25</v>
      </c>
      <c r="D17" s="177">
        <f>'UC Basic Data Page-1-6'!F57</f>
        <v>0</v>
      </c>
      <c r="E17" s="177">
        <f>'UC Basic Data Page-1-6'!G57</f>
        <v>25</v>
      </c>
      <c r="F17" s="178" t="str">
        <f>'UC Basic Data Page-1-6'!H57</f>
        <v>شفیع جوئیہ</v>
      </c>
      <c r="G17" s="180">
        <f>'UC Basic Data Page-1-6'!I57</f>
        <v>0</v>
      </c>
      <c r="H17" s="177">
        <f t="shared" si="0"/>
        <v>25</v>
      </c>
      <c r="I17" s="178">
        <f>'UC Basic Data Page-1-6'!K57</f>
        <v>25</v>
      </c>
      <c r="J17" s="179">
        <f>'UC Basic Data Page-1-6'!L57</f>
        <v>0</v>
      </c>
      <c r="K17" s="157">
        <v>5</v>
      </c>
    </row>
    <row r="18" spans="1:11" s="50" customFormat="1" ht="44.45" customHeight="1" thickBot="1" x14ac:dyDescent="0.3">
      <c r="A18" s="242" t="s">
        <v>82</v>
      </c>
      <c r="B18" s="150">
        <f>SUM(B8:B17)</f>
        <v>1</v>
      </c>
      <c r="C18" s="150">
        <f t="shared" ref="C18:E18" si="1">SUM(C8:C17)</f>
        <v>385</v>
      </c>
      <c r="D18" s="150">
        <f t="shared" si="1"/>
        <v>61</v>
      </c>
      <c r="E18" s="151">
        <f t="shared" si="1"/>
        <v>446</v>
      </c>
      <c r="F18" s="199"/>
      <c r="G18" s="200"/>
      <c r="H18" s="177">
        <f t="shared" si="0"/>
        <v>446</v>
      </c>
      <c r="I18" s="827">
        <f>SUM(I8:J17)</f>
        <v>446</v>
      </c>
      <c r="J18" s="828"/>
    </row>
    <row r="19" spans="1:11" s="50" customFormat="1" ht="44.45" customHeight="1" x14ac:dyDescent="0.25">
      <c r="A19" s="269" t="str">
        <f>'UC Basic Data Page-1-6'!C68</f>
        <v>بستی نظام والی ۔مسجد  ۔سکول ۔</v>
      </c>
      <c r="B19" s="177">
        <f>'UC Basic Data Page-1-6'!D68</f>
        <v>0</v>
      </c>
      <c r="C19" s="177">
        <f>'UC Basic Data Page-1-6'!E68</f>
        <v>55</v>
      </c>
      <c r="D19" s="177">
        <f>'UC Basic Data Page-1-6'!F68</f>
        <v>37</v>
      </c>
      <c r="E19" s="178">
        <f>'UC Basic Data Page-1-6'!G68</f>
        <v>92</v>
      </c>
      <c r="F19" s="178" t="str">
        <f>'UC Basic Data Page-1-6'!H68</f>
        <v>سکول بستی نظام</v>
      </c>
      <c r="G19" s="180" t="str">
        <f>'UC Basic Data Page-1-6'!I68</f>
        <v>چوہدری سعید کی بیٹھک</v>
      </c>
      <c r="H19" s="177">
        <f t="shared" si="0"/>
        <v>92</v>
      </c>
      <c r="I19" s="178">
        <f>'UC Basic Data Page-1-6'!K68</f>
        <v>55</v>
      </c>
      <c r="J19" s="179">
        <f>'UC Basic Data Page-1-6'!L68</f>
        <v>37</v>
      </c>
      <c r="K19" s="50">
        <v>1</v>
      </c>
    </row>
    <row r="20" spans="1:11" s="156" customFormat="1" ht="44.45" hidden="1" customHeight="1" x14ac:dyDescent="0.25">
      <c r="A20" s="269">
        <f>'UC Basic Data Page-1-6'!C69</f>
        <v>0</v>
      </c>
      <c r="B20" s="177">
        <f>'UC Basic Data Page-1-6'!D69</f>
        <v>0</v>
      </c>
      <c r="C20" s="177">
        <f>'UC Basic Data Page-1-6'!E69</f>
        <v>0</v>
      </c>
      <c r="D20" s="177">
        <f>'UC Basic Data Page-1-6'!F69</f>
        <v>0</v>
      </c>
      <c r="E20" s="177">
        <f>'UC Basic Data Page-1-6'!G69</f>
        <v>0</v>
      </c>
      <c r="F20" s="178">
        <f>'UC Basic Data Page-1-6'!H69</f>
        <v>0</v>
      </c>
      <c r="G20" s="179">
        <f>'UC Basic Data Page-1-6'!I69</f>
        <v>0</v>
      </c>
      <c r="H20" s="177">
        <f t="shared" si="0"/>
        <v>0</v>
      </c>
      <c r="I20" s="178">
        <f>'UC Basic Data Page-1-6'!K69</f>
        <v>0</v>
      </c>
      <c r="J20" s="179">
        <f>'UC Basic Data Page-1-6'!L69</f>
        <v>0</v>
      </c>
      <c r="K20" s="156">
        <v>1</v>
      </c>
    </row>
    <row r="21" spans="1:11" s="50" customFormat="1" ht="44.45" customHeight="1" x14ac:dyDescent="0.25">
      <c r="A21" s="269" t="str">
        <f>'UC Basic Data Page-7-12'!C11</f>
        <v xml:space="preserve">نایاب سٹی۔ مسجد ۔سکول ۔ہیلتھ ہاؤس </v>
      </c>
      <c r="B21" s="177">
        <f>'UC Basic Data Page-7-12'!D11</f>
        <v>0</v>
      </c>
      <c r="C21" s="177">
        <f>'UC Basic Data Page-7-12'!E11</f>
        <v>55</v>
      </c>
      <c r="D21" s="177">
        <f>'UC Basic Data Page-7-12'!F11</f>
        <v>11</v>
      </c>
      <c r="E21" s="177">
        <f>'UC Basic Data Page-7-12'!G11</f>
        <v>66</v>
      </c>
      <c r="F21" s="178" t="str">
        <f>'UC Basic Data Page-7-12'!H11</f>
        <v>سکول نایاب سٹی</v>
      </c>
      <c r="G21" s="179" t="str">
        <f>'UC Basic Data Page-7-12'!I11</f>
        <v>ہیلتھ ہاؤس نایاب سٹی</v>
      </c>
      <c r="H21" s="177">
        <f t="shared" si="0"/>
        <v>66</v>
      </c>
      <c r="I21" s="178">
        <f>'UC Basic Data Page-7-12'!L11</f>
        <v>55</v>
      </c>
      <c r="J21" s="179">
        <f>'UC Basic Data Page-7-12'!M11</f>
        <v>11</v>
      </c>
      <c r="K21" s="50">
        <v>2</v>
      </c>
    </row>
    <row r="22" spans="1:11" s="157" customFormat="1" ht="44.45" hidden="1" customHeight="1" x14ac:dyDescent="0.25">
      <c r="A22" s="269" t="str">
        <f>'UC Basic Data Page-7-12'!C12</f>
        <v xml:space="preserve">نایاب سٹی ۔ہیلتھ ہاؤس ۔سکول </v>
      </c>
      <c r="B22" s="177">
        <f>'UC Basic Data Page-7-12'!D12</f>
        <v>0</v>
      </c>
      <c r="C22" s="177">
        <f>'UC Basic Data Page-7-12'!E12</f>
        <v>25</v>
      </c>
      <c r="D22" s="177">
        <f>'UC Basic Data Page-7-12'!F12</f>
        <v>0</v>
      </c>
      <c r="E22" s="177">
        <f>'UC Basic Data Page-7-12'!G12</f>
        <v>25</v>
      </c>
      <c r="F22" s="178" t="str">
        <f>'UC Basic Data Page-7-12'!H12</f>
        <v>شمائلہ ہیلتھ ہاؤس ، سکول</v>
      </c>
      <c r="G22" s="179">
        <f>'UC Basic Data Page-7-12'!I12</f>
        <v>0</v>
      </c>
      <c r="H22" s="177">
        <f t="shared" si="0"/>
        <v>25</v>
      </c>
      <c r="I22" s="178">
        <f>'UC Basic Data Page-7-12'!L12</f>
        <v>25</v>
      </c>
      <c r="J22" s="179">
        <f>'UC Basic Data Page-7-12'!M12</f>
        <v>0</v>
      </c>
      <c r="K22" s="157">
        <v>2</v>
      </c>
    </row>
    <row r="23" spans="1:11" s="50" customFormat="1" ht="44.45" customHeight="1" x14ac:dyDescent="0.25">
      <c r="A23" s="269" t="str">
        <f>'UC Basic Data Page-7-12'!C22</f>
        <v>عباس ٹاؤن ۔مسجد ۔علی ٹاؤن 3.</v>
      </c>
      <c r="B23" s="177">
        <f>'UC Basic Data Page-7-12'!D22</f>
        <v>0</v>
      </c>
      <c r="C23" s="177">
        <f>'UC Basic Data Page-7-12'!E22</f>
        <v>50</v>
      </c>
      <c r="D23" s="177">
        <f>'UC Basic Data Page-7-12'!F22</f>
        <v>14</v>
      </c>
      <c r="E23" s="177">
        <f>'UC Basic Data Page-7-12'!G22</f>
        <v>64</v>
      </c>
      <c r="F23" s="178" t="str">
        <f>'UC Basic Data Page-7-12'!H22</f>
        <v>ممتاز ہیلتھ ہاؤس</v>
      </c>
      <c r="G23" s="179" t="str">
        <f>'UC Basic Data Page-7-12'!I22</f>
        <v>ارشد ہوٹل والا</v>
      </c>
      <c r="H23" s="177">
        <f t="shared" si="0"/>
        <v>64</v>
      </c>
      <c r="I23" s="178">
        <f>'UC Basic Data Page-7-12'!L22</f>
        <v>50</v>
      </c>
      <c r="J23" s="179">
        <f>'UC Basic Data Page-7-12'!M22</f>
        <v>14</v>
      </c>
      <c r="K23" s="50">
        <v>3</v>
      </c>
    </row>
    <row r="24" spans="1:11" s="157" customFormat="1" ht="44.45" customHeight="1" x14ac:dyDescent="0.25">
      <c r="A24" s="269" t="str">
        <f>'UC Basic Data Page-7-12'!C23</f>
        <v xml:space="preserve">طاہر کالونی ۔سکول۔ طاہر کالونی </v>
      </c>
      <c r="B24" s="177">
        <f>'UC Basic Data Page-7-12'!D23</f>
        <v>0</v>
      </c>
      <c r="C24" s="177">
        <f>'UC Basic Data Page-7-12'!E23</f>
        <v>20</v>
      </c>
      <c r="D24" s="177">
        <f>'UC Basic Data Page-7-12'!F23</f>
        <v>0</v>
      </c>
      <c r="E24" s="177">
        <f>'UC Basic Data Page-7-12'!G23</f>
        <v>20</v>
      </c>
      <c r="F24" s="178" t="str">
        <f>'UC Basic Data Page-7-12'!H23</f>
        <v>سکول طاہر کالونی</v>
      </c>
      <c r="G24" s="179">
        <f>'UC Basic Data Page-7-12'!I23</f>
        <v>0</v>
      </c>
      <c r="H24" s="177">
        <f t="shared" si="0"/>
        <v>20</v>
      </c>
      <c r="I24" s="178">
        <f>'UC Basic Data Page-7-12'!L23</f>
        <v>20</v>
      </c>
      <c r="J24" s="179">
        <f>'UC Basic Data Page-7-12'!M23</f>
        <v>0</v>
      </c>
      <c r="K24" s="157">
        <v>3</v>
      </c>
    </row>
    <row r="25" spans="1:11" s="50" customFormat="1" ht="44.45" customHeight="1" x14ac:dyDescent="0.25">
      <c r="A25" s="269" t="str">
        <f>'UC Basic Data Page-7-12'!C33</f>
        <v xml:space="preserve">علی ٹاؤن نمبر1.مسجد ۔مسجد ۔سکول </v>
      </c>
      <c r="B25" s="177">
        <f>'UC Basic Data Page-7-12'!D33</f>
        <v>0</v>
      </c>
      <c r="C25" s="177">
        <f>'UC Basic Data Page-7-12'!E33</f>
        <v>75</v>
      </c>
      <c r="D25" s="177">
        <f>'UC Basic Data Page-7-12'!F33</f>
        <v>12</v>
      </c>
      <c r="E25" s="177">
        <f>'UC Basic Data Page-7-12'!G33</f>
        <v>87</v>
      </c>
      <c r="F25" s="178" t="str">
        <f>'UC Basic Data Page-7-12'!H33</f>
        <v>سکول علی ٹاؤن</v>
      </c>
      <c r="G25" s="179" t="str">
        <f>'UC Basic Data Page-7-12'!I33</f>
        <v>حکیم الیاس</v>
      </c>
      <c r="H25" s="177">
        <f t="shared" si="0"/>
        <v>87</v>
      </c>
      <c r="I25" s="178">
        <f>'UC Basic Data Page-7-12'!L33</f>
        <v>75</v>
      </c>
      <c r="J25" s="179">
        <f>'UC Basic Data Page-7-12'!M33</f>
        <v>12</v>
      </c>
      <c r="K25" s="50">
        <v>4</v>
      </c>
    </row>
    <row r="26" spans="1:11" s="157" customFormat="1" ht="44.45" hidden="1" customHeight="1" x14ac:dyDescent="0.25">
      <c r="A26" s="269">
        <f>'UC Basic Data Page-7-12'!C34</f>
        <v>0</v>
      </c>
      <c r="B26" s="177">
        <f>'UC Basic Data Page-7-12'!D34</f>
        <v>0</v>
      </c>
      <c r="C26" s="177">
        <f>'UC Basic Data Page-7-12'!E34</f>
        <v>0</v>
      </c>
      <c r="D26" s="177">
        <f>'UC Basic Data Page-7-12'!F34</f>
        <v>0</v>
      </c>
      <c r="E26" s="177">
        <f>'UC Basic Data Page-7-12'!G34</f>
        <v>0</v>
      </c>
      <c r="F26" s="178">
        <f>'UC Basic Data Page-7-12'!H34</f>
        <v>0</v>
      </c>
      <c r="G26" s="179">
        <f>'UC Basic Data Page-7-12'!I34</f>
        <v>0</v>
      </c>
      <c r="H26" s="177">
        <f t="shared" si="0"/>
        <v>0</v>
      </c>
      <c r="I26" s="178">
        <f>'UC Basic Data Page-7-12'!L34</f>
        <v>0</v>
      </c>
      <c r="J26" s="179">
        <f>'UC Basic Data Page-7-12'!M34</f>
        <v>0</v>
      </c>
      <c r="K26" s="157">
        <v>4</v>
      </c>
    </row>
    <row r="27" spans="1:11" s="50" customFormat="1" ht="44.25" customHeight="1" x14ac:dyDescent="0.25">
      <c r="A27" s="269" t="str">
        <f>'UC Basic Data Page-7-12'!C44</f>
        <v>بھاگسار والا۔ سکول ۔ابادی پھاٹک ۔</v>
      </c>
      <c r="B27" s="177">
        <f>'UC Basic Data Page-7-12'!D44</f>
        <v>0</v>
      </c>
      <c r="C27" s="177">
        <f>'UC Basic Data Page-7-12'!E44</f>
        <v>55</v>
      </c>
      <c r="D27" s="177">
        <f>'UC Basic Data Page-7-12'!F44</f>
        <v>13</v>
      </c>
      <c r="E27" s="177">
        <f>'UC Basic Data Page-7-12'!G44</f>
        <v>68</v>
      </c>
      <c r="F27" s="178" t="str">
        <f>'UC Basic Data Page-7-12'!H44</f>
        <v>سکول بھاگسار والا</v>
      </c>
      <c r="G27" s="179" t="str">
        <f>'UC Basic Data Page-7-12'!I44</f>
        <v>نذیر جٹ</v>
      </c>
      <c r="H27" s="177">
        <f t="shared" si="0"/>
        <v>68</v>
      </c>
      <c r="I27" s="178">
        <f>'UC Basic Data Page-7-12'!L44</f>
        <v>55</v>
      </c>
      <c r="J27" s="179">
        <f>'UC Basic Data Page-7-12'!M44</f>
        <v>13</v>
      </c>
      <c r="K27" s="50">
        <v>5</v>
      </c>
    </row>
    <row r="28" spans="1:11" s="157" customFormat="1" ht="44.45" hidden="1" customHeight="1" x14ac:dyDescent="0.25">
      <c r="A28" s="269" t="str">
        <f>'UC Basic Data Page-7-12'!C45</f>
        <v>بوٹے والا ۔مسجد ۔بھینی</v>
      </c>
      <c r="B28" s="177">
        <f>'UC Basic Data Page-7-12'!D45</f>
        <v>0</v>
      </c>
      <c r="C28" s="177">
        <f>'UC Basic Data Page-7-12'!E45</f>
        <v>25</v>
      </c>
      <c r="D28" s="177">
        <f>'UC Basic Data Page-7-12'!F45</f>
        <v>0</v>
      </c>
      <c r="E28" s="177">
        <f>'UC Basic Data Page-7-12'!G45</f>
        <v>25</v>
      </c>
      <c r="F28" s="178" t="str">
        <f>'UC Basic Data Page-7-12'!H45</f>
        <v>شہباز</v>
      </c>
      <c r="G28" s="179">
        <f>'UC Basic Data Page-7-12'!I45</f>
        <v>0</v>
      </c>
      <c r="H28" s="177">
        <f t="shared" si="0"/>
        <v>25</v>
      </c>
      <c r="I28" s="178">
        <f>'UC Basic Data Page-7-12'!L45</f>
        <v>25</v>
      </c>
      <c r="J28" s="179">
        <f>'UC Basic Data Page-7-12'!M45</f>
        <v>0</v>
      </c>
      <c r="K28" s="157">
        <v>5</v>
      </c>
    </row>
    <row r="29" spans="1:11" ht="44.45" customHeight="1" thickBot="1" x14ac:dyDescent="0.25">
      <c r="A29" s="242" t="s">
        <v>82</v>
      </c>
      <c r="B29" s="150">
        <f>SUM(B19:B28)</f>
        <v>0</v>
      </c>
      <c r="C29" s="150">
        <f t="shared" ref="C29:E29" si="2">SUM(C19:C28)</f>
        <v>360</v>
      </c>
      <c r="D29" s="150">
        <f t="shared" si="2"/>
        <v>87</v>
      </c>
      <c r="E29" s="150">
        <f t="shared" si="2"/>
        <v>447</v>
      </c>
      <c r="F29" s="199"/>
      <c r="G29" s="200"/>
      <c r="H29" s="177">
        <f t="shared" si="0"/>
        <v>447</v>
      </c>
      <c r="I29" s="827">
        <f>SUM(I19:J28)</f>
        <v>447</v>
      </c>
      <c r="J29" s="828"/>
    </row>
    <row r="30" spans="1:11" s="50" customFormat="1" ht="44.45" customHeight="1" x14ac:dyDescent="0.25">
      <c r="A30" s="269" t="str">
        <f>'UC Basic Data Page-7-12'!C55</f>
        <v xml:space="preserve">نیک ٹاؤن ۔مسجد </v>
      </c>
      <c r="B30" s="177">
        <f>'UC Basic Data Page-7-12'!D55</f>
        <v>0</v>
      </c>
      <c r="C30" s="177">
        <f>'UC Basic Data Page-7-12'!E55</f>
        <v>80</v>
      </c>
      <c r="D30" s="177">
        <f>'UC Basic Data Page-7-12'!F55</f>
        <v>12</v>
      </c>
      <c r="E30" s="178">
        <f>'UC Basic Data Page-7-12'!G55</f>
        <v>92</v>
      </c>
      <c r="F30" s="178" t="str">
        <f>'UC Basic Data Page-7-12'!H55</f>
        <v>مظہر نمبردار</v>
      </c>
      <c r="G30" s="180" t="str">
        <f>'UC Basic Data Page-7-12'!I55</f>
        <v xml:space="preserve">ارسلان </v>
      </c>
      <c r="H30" s="177">
        <f t="shared" si="0"/>
        <v>92</v>
      </c>
      <c r="I30" s="178">
        <f>'UC Basic Data Page-7-12'!L55</f>
        <v>80</v>
      </c>
      <c r="J30" s="179">
        <f>'UC Basic Data Page-7-12'!M55</f>
        <v>12</v>
      </c>
      <c r="K30" s="50">
        <v>1</v>
      </c>
    </row>
    <row r="31" spans="1:11" s="156" customFormat="1" ht="44.45" hidden="1" customHeight="1" x14ac:dyDescent="0.25">
      <c r="A31" s="269">
        <f>'UC Basic Data Page-7-12'!C56</f>
        <v>0</v>
      </c>
      <c r="B31" s="177">
        <f>'UC Basic Data Page-7-12'!D56</f>
        <v>0</v>
      </c>
      <c r="C31" s="177">
        <f>'UC Basic Data Page-7-12'!E56</f>
        <v>0</v>
      </c>
      <c r="D31" s="177">
        <f>'UC Basic Data Page-7-12'!F56</f>
        <v>0</v>
      </c>
      <c r="E31" s="177">
        <f>'UC Basic Data Page-7-12'!G56</f>
        <v>0</v>
      </c>
      <c r="F31" s="178">
        <f>'UC Basic Data Page-7-12'!H56</f>
        <v>0</v>
      </c>
      <c r="G31" s="179">
        <f>'UC Basic Data Page-7-12'!I56</f>
        <v>0</v>
      </c>
      <c r="H31" s="177">
        <f t="shared" si="0"/>
        <v>0</v>
      </c>
      <c r="I31" s="178">
        <f>'UC Basic Data Page-7-12'!L56</f>
        <v>0</v>
      </c>
      <c r="J31" s="179">
        <f>'UC Basic Data Page-7-12'!M56</f>
        <v>0</v>
      </c>
      <c r="K31" s="156">
        <v>1</v>
      </c>
    </row>
    <row r="32" spans="1:11" s="50" customFormat="1" ht="44.45" customHeight="1" x14ac:dyDescent="0.25">
      <c r="A32" s="269" t="str">
        <f>'UC Basic Data Page-7-12'!C66</f>
        <v xml:space="preserve">موضع سیتل ماڑی ۔بستی ڈوگراں۔مسجد ۔صدر والا ۔مسجد ۔رکشہ چوک </v>
      </c>
      <c r="B32" s="177">
        <f>'UC Basic Data Page-7-12'!D66</f>
        <v>0</v>
      </c>
      <c r="C32" s="177">
        <f>'UC Basic Data Page-7-12'!E66</f>
        <v>55</v>
      </c>
      <c r="D32" s="177">
        <f>'UC Basic Data Page-7-12'!F66</f>
        <v>37</v>
      </c>
      <c r="E32" s="177">
        <f>'UC Basic Data Page-7-12'!G66</f>
        <v>92</v>
      </c>
      <c r="F32" s="178" t="str">
        <f>'UC Basic Data Page-7-12'!H66</f>
        <v>رانا اکمل</v>
      </c>
      <c r="G32" s="179" t="str">
        <f>'UC Basic Data Page-7-12'!I66</f>
        <v>اکمل ڈوگر</v>
      </c>
      <c r="H32" s="177">
        <f t="shared" si="0"/>
        <v>92</v>
      </c>
      <c r="I32" s="178">
        <f>'UC Basic Data Page-7-12'!L66</f>
        <v>55</v>
      </c>
      <c r="J32" s="179">
        <f>'UC Basic Data Page-7-12'!M66</f>
        <v>37</v>
      </c>
      <c r="K32" s="50">
        <v>2</v>
      </c>
    </row>
    <row r="33" spans="1:11" s="157" customFormat="1" ht="44.45" hidden="1" customHeight="1" x14ac:dyDescent="0.25">
      <c r="A33" s="269">
        <f>'UC Basic Data Page-7-12'!C67</f>
        <v>0</v>
      </c>
      <c r="B33" s="177">
        <f>'UC Basic Data Page-7-12'!D67</f>
        <v>0</v>
      </c>
      <c r="C33" s="177">
        <f>'UC Basic Data Page-7-12'!E67</f>
        <v>0</v>
      </c>
      <c r="D33" s="177">
        <f>'UC Basic Data Page-7-12'!F67</f>
        <v>0</v>
      </c>
      <c r="E33" s="177">
        <f>'UC Basic Data Page-7-12'!G67</f>
        <v>0</v>
      </c>
      <c r="F33" s="178">
        <f>'UC Basic Data Page-7-12'!H67</f>
        <v>0</v>
      </c>
      <c r="G33" s="179">
        <f>'UC Basic Data Page-7-12'!I67</f>
        <v>0</v>
      </c>
      <c r="H33" s="177">
        <f t="shared" si="0"/>
        <v>0</v>
      </c>
      <c r="I33" s="178">
        <f>'UC Basic Data Page-7-12'!L67</f>
        <v>0</v>
      </c>
      <c r="J33" s="179">
        <f>'UC Basic Data Page-7-12'!M67</f>
        <v>0</v>
      </c>
      <c r="K33" s="157">
        <v>2</v>
      </c>
    </row>
    <row r="34" spans="1:11" s="50" customFormat="1" ht="44.45" customHeight="1" x14ac:dyDescent="0.25">
      <c r="A34" s="270"/>
      <c r="B34" s="147"/>
      <c r="C34" s="147"/>
      <c r="D34" s="147"/>
      <c r="E34" s="147"/>
      <c r="F34" s="154"/>
      <c r="G34" s="153"/>
      <c r="H34" s="177"/>
      <c r="I34" s="148"/>
      <c r="J34" s="149"/>
    </row>
    <row r="35" spans="1:11" s="50" customFormat="1" ht="44.45" customHeight="1" x14ac:dyDescent="0.25">
      <c r="A35" s="270"/>
      <c r="B35" s="147"/>
      <c r="C35" s="147"/>
      <c r="D35" s="147"/>
      <c r="E35" s="147"/>
      <c r="F35" s="154"/>
      <c r="G35" s="153"/>
      <c r="H35" s="177"/>
      <c r="I35" s="148"/>
      <c r="J35" s="149"/>
    </row>
    <row r="36" spans="1:11" s="50" customFormat="1" ht="44.45" customHeight="1" x14ac:dyDescent="0.25">
      <c r="A36" s="270"/>
      <c r="B36" s="147"/>
      <c r="C36" s="147"/>
      <c r="D36" s="147"/>
      <c r="E36" s="147"/>
      <c r="F36" s="154"/>
      <c r="G36" s="153"/>
      <c r="H36" s="177"/>
      <c r="I36" s="148"/>
      <c r="J36" s="149"/>
    </row>
    <row r="37" spans="1:11" s="50" customFormat="1" ht="44.45" customHeight="1" x14ac:dyDescent="0.25">
      <c r="A37" s="270"/>
      <c r="B37" s="147"/>
      <c r="C37" s="147"/>
      <c r="D37" s="147"/>
      <c r="E37" s="147"/>
      <c r="F37" s="154"/>
      <c r="G37" s="153"/>
      <c r="H37" s="177"/>
      <c r="I37" s="148"/>
      <c r="J37" s="149"/>
    </row>
    <row r="38" spans="1:11" s="50" customFormat="1" ht="44.25" customHeight="1" x14ac:dyDescent="0.25">
      <c r="A38" s="270"/>
      <c r="B38" s="147"/>
      <c r="C38" s="147"/>
      <c r="D38" s="147"/>
      <c r="E38" s="147"/>
      <c r="F38" s="154"/>
      <c r="G38" s="153"/>
      <c r="H38" s="177"/>
      <c r="I38" s="148"/>
      <c r="J38" s="149"/>
    </row>
    <row r="39" spans="1:11" s="50" customFormat="1" ht="44.45" customHeight="1" x14ac:dyDescent="0.25">
      <c r="A39" s="270"/>
      <c r="B39" s="147"/>
      <c r="C39" s="147"/>
      <c r="D39" s="147"/>
      <c r="E39" s="147"/>
      <c r="F39" s="154"/>
      <c r="G39" s="153"/>
      <c r="H39" s="177"/>
      <c r="I39" s="148"/>
      <c r="J39" s="149"/>
    </row>
    <row r="40" spans="1:11" ht="39.950000000000003" customHeight="1" thickBot="1" x14ac:dyDescent="0.25">
      <c r="A40" s="242" t="s">
        <v>82</v>
      </c>
      <c r="B40" s="150">
        <f>SUM(B30:B39)</f>
        <v>0</v>
      </c>
      <c r="C40" s="150">
        <f t="shared" ref="C40:E40" si="3">SUM(C30:C39)</f>
        <v>135</v>
      </c>
      <c r="D40" s="150">
        <f t="shared" si="3"/>
        <v>49</v>
      </c>
      <c r="E40" s="150">
        <f t="shared" si="3"/>
        <v>184</v>
      </c>
      <c r="F40" s="201" t="s">
        <v>6</v>
      </c>
      <c r="G40" s="202"/>
      <c r="H40" s="177">
        <f t="shared" si="0"/>
        <v>184</v>
      </c>
      <c r="I40" s="829">
        <f>SUM(I30:J39)</f>
        <v>184</v>
      </c>
      <c r="J40" s="830"/>
    </row>
    <row r="41" spans="1:11" ht="39.950000000000003" customHeight="1" thickBot="1" x14ac:dyDescent="0.8">
      <c r="A41" s="145" t="s">
        <v>198</v>
      </c>
      <c r="B41" s="636">
        <f>SUM(E40,E29,E18,)</f>
        <v>1077</v>
      </c>
      <c r="C41" s="637"/>
      <c r="D41" s="637"/>
      <c r="E41" s="635" t="s">
        <v>85</v>
      </c>
      <c r="F41" s="635"/>
      <c r="G41" s="635"/>
      <c r="H41" s="240"/>
      <c r="I41" s="636">
        <f>SUM(F40,F29,F18,)</f>
        <v>0</v>
      </c>
      <c r="J41" s="637"/>
    </row>
    <row r="42" spans="1:11" ht="31.5" customHeight="1" thickBot="1" x14ac:dyDescent="0.8">
      <c r="A42" s="631" t="s">
        <v>199</v>
      </c>
      <c r="B42" s="632"/>
      <c r="C42" s="636">
        <f>SUM(C40,C29,C18,)</f>
        <v>880</v>
      </c>
      <c r="D42" s="637"/>
      <c r="E42" s="152"/>
      <c r="F42" s="635" t="s">
        <v>87</v>
      </c>
      <c r="G42" s="635"/>
      <c r="H42" s="240"/>
      <c r="I42" s="636">
        <f>SUM(B40,B29,B18)</f>
        <v>1</v>
      </c>
      <c r="J42" s="637"/>
    </row>
    <row r="43" spans="1:11" ht="32.25" customHeight="1" thickBot="1" x14ac:dyDescent="0.8">
      <c r="A43" s="768" t="s">
        <v>200</v>
      </c>
      <c r="B43" s="769"/>
      <c r="C43" s="769"/>
      <c r="D43" s="770">
        <f>SUM(D40,D29,D18)</f>
        <v>197</v>
      </c>
      <c r="E43" s="771"/>
      <c r="F43" s="146"/>
      <c r="G43" s="146"/>
      <c r="H43" s="146"/>
      <c r="I43" s="146"/>
      <c r="J43" s="146"/>
    </row>
    <row r="44" spans="1:11" ht="39.950000000000003" customHeight="1" x14ac:dyDescent="0.2"/>
  </sheetData>
  <mergeCells count="22">
    <mergeCell ref="A42:B42"/>
    <mergeCell ref="C42:D42"/>
    <mergeCell ref="F42:G42"/>
    <mergeCell ref="I42:J42"/>
    <mergeCell ref="A43:C43"/>
    <mergeCell ref="D43:E43"/>
    <mergeCell ref="I18:J18"/>
    <mergeCell ref="I29:J29"/>
    <mergeCell ref="I40:J40"/>
    <mergeCell ref="B41:D41"/>
    <mergeCell ref="E41:G41"/>
    <mergeCell ref="I41:J41"/>
    <mergeCell ref="F7:G7"/>
    <mergeCell ref="I7:J7"/>
    <mergeCell ref="H5:H6"/>
    <mergeCell ref="A1:J1"/>
    <mergeCell ref="A2:J2"/>
    <mergeCell ref="A5:A6"/>
    <mergeCell ref="B5:B6"/>
    <mergeCell ref="C5:E5"/>
    <mergeCell ref="F5:G6"/>
    <mergeCell ref="I5:J6"/>
  </mergeCells>
  <printOptions horizontalCentered="1" verticalCentered="1"/>
  <pageMargins left="0" right="0" top="0" bottom="0" header="0" footer="0"/>
  <pageSetup paperSize="9" scale="77" fitToHeight="0" orientation="landscape" r:id="rId1"/>
  <headerFooter alignWithMargins="0">
    <oddFooter>&amp;CPrepare three copies. One for UC health facility, one for Tehsil/Taluka and one for District</oddFooter>
  </headerFooter>
  <rowBreaks count="2" manualBreakCount="2">
    <brk id="18" max="16383" man="1"/>
    <brk id="29" max="16383" man="1"/>
  </rowBreaks>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W60"/>
  <sheetViews>
    <sheetView view="pageBreakPreview" topLeftCell="A25" zoomScale="80" zoomScaleSheetLayoutView="80" workbookViewId="0">
      <selection activeCell="B10" sqref="B10:D11"/>
    </sheetView>
  </sheetViews>
  <sheetFormatPr defaultColWidth="9.140625" defaultRowHeight="12.75" x14ac:dyDescent="0.2"/>
  <cols>
    <col min="1" max="1" width="8.42578125" style="207" customWidth="1"/>
    <col min="2" max="2" width="13.5703125" style="207" customWidth="1"/>
    <col min="3" max="3" width="20.5703125" style="207" customWidth="1"/>
    <col min="4" max="4" width="15.140625" style="207" customWidth="1"/>
    <col min="5" max="5" width="16.140625" style="207" customWidth="1"/>
    <col min="6" max="6" width="14.85546875" style="207" customWidth="1"/>
    <col min="7" max="7" width="12.5703125" style="207" customWidth="1"/>
    <col min="8" max="8" width="5" style="210" customWidth="1"/>
    <col min="9" max="9" width="8.85546875" style="210" customWidth="1"/>
    <col min="10" max="10" width="16.5703125" style="210" customWidth="1"/>
    <col min="11" max="11" width="9.7109375" style="210" customWidth="1"/>
    <col min="12" max="12" width="5.5703125" style="207" customWidth="1"/>
    <col min="13" max="13" width="35" style="207" customWidth="1"/>
    <col min="14" max="14" width="20" style="207" customWidth="1"/>
    <col min="15" max="15" width="18.42578125" style="207" customWidth="1"/>
    <col min="16" max="19" width="15.5703125" style="207" customWidth="1"/>
    <col min="20" max="21" width="15.5703125" style="450" customWidth="1"/>
    <col min="22" max="16384" width="9.140625" style="207"/>
  </cols>
  <sheetData>
    <row r="1" spans="1:23" ht="35.1" customHeight="1" x14ac:dyDescent="0.2">
      <c r="A1" s="831" t="s">
        <v>413</v>
      </c>
      <c r="B1" s="832"/>
      <c r="C1" s="832"/>
      <c r="D1" s="832"/>
      <c r="E1" s="832"/>
      <c r="F1" s="832"/>
      <c r="G1" s="832"/>
      <c r="H1" s="832"/>
      <c r="I1" s="832"/>
      <c r="J1" s="832"/>
      <c r="K1" s="832"/>
      <c r="L1" s="832"/>
      <c r="M1" s="832"/>
      <c r="N1" s="832"/>
      <c r="O1" s="832"/>
      <c r="P1" s="832"/>
      <c r="Q1" s="832"/>
      <c r="R1" s="832"/>
      <c r="S1" s="832"/>
      <c r="T1" s="832"/>
      <c r="U1" s="833"/>
    </row>
    <row r="2" spans="1:23" ht="20.25" x14ac:dyDescent="0.2">
      <c r="A2" s="834" t="s">
        <v>201</v>
      </c>
      <c r="B2" s="835"/>
      <c r="C2" s="835"/>
      <c r="D2" s="835"/>
      <c r="E2" s="835"/>
      <c r="F2" s="835"/>
      <c r="G2" s="835"/>
      <c r="H2" s="835"/>
      <c r="I2" s="835"/>
      <c r="J2" s="835"/>
      <c r="K2" s="835"/>
      <c r="L2" s="835"/>
      <c r="M2" s="835"/>
      <c r="N2" s="835"/>
      <c r="O2" s="835"/>
      <c r="P2" s="835"/>
      <c r="Q2" s="835"/>
      <c r="R2" s="835"/>
      <c r="S2" s="835"/>
      <c r="T2" s="835"/>
      <c r="U2" s="836"/>
    </row>
    <row r="3" spans="1:23" ht="29.1" customHeight="1" x14ac:dyDescent="0.25">
      <c r="A3" s="211" t="s">
        <v>219</v>
      </c>
      <c r="B3" s="212"/>
      <c r="C3" s="212"/>
      <c r="D3" s="212"/>
      <c r="E3" s="212" t="str">
        <f>'Title UCMO'!D6</f>
        <v>46 Bhaini</v>
      </c>
      <c r="F3" s="212"/>
      <c r="G3" s="212"/>
      <c r="H3" s="212"/>
      <c r="I3" s="212"/>
      <c r="J3" s="212"/>
      <c r="K3" s="212"/>
      <c r="L3" s="212"/>
      <c r="M3" s="212"/>
      <c r="N3" s="212"/>
      <c r="O3" s="212"/>
      <c r="P3" s="212"/>
      <c r="Q3" s="212"/>
      <c r="R3" s="212"/>
      <c r="S3" s="212"/>
      <c r="T3" s="446"/>
      <c r="U3" s="447"/>
    </row>
    <row r="4" spans="1:23" ht="38.450000000000003" customHeight="1" x14ac:dyDescent="0.2">
      <c r="A4" s="837" t="s">
        <v>202</v>
      </c>
      <c r="B4" s="838" t="s">
        <v>203</v>
      </c>
      <c r="C4" s="838"/>
      <c r="D4" s="838"/>
      <c r="E4" s="838" t="s">
        <v>204</v>
      </c>
      <c r="F4" s="838"/>
      <c r="G4" s="838"/>
      <c r="H4" s="838" t="s">
        <v>205</v>
      </c>
      <c r="I4" s="838"/>
      <c r="J4" s="838"/>
      <c r="K4" s="838"/>
      <c r="L4" s="838"/>
      <c r="M4" s="838"/>
      <c r="N4" s="838" t="s">
        <v>206</v>
      </c>
      <c r="O4" s="838"/>
      <c r="P4" s="838" t="s">
        <v>207</v>
      </c>
      <c r="Q4" s="838"/>
      <c r="R4" s="838" t="s">
        <v>208</v>
      </c>
      <c r="S4" s="838"/>
      <c r="T4" s="838" t="s">
        <v>209</v>
      </c>
      <c r="U4" s="839" t="s">
        <v>210</v>
      </c>
      <c r="V4" s="208"/>
      <c r="W4" s="208"/>
    </row>
    <row r="5" spans="1:23" ht="45.6" customHeight="1" x14ac:dyDescent="0.2">
      <c r="A5" s="837"/>
      <c r="B5" s="838"/>
      <c r="C5" s="838"/>
      <c r="D5" s="838"/>
      <c r="E5" s="838"/>
      <c r="F5" s="838"/>
      <c r="G5" s="838"/>
      <c r="H5" s="838"/>
      <c r="I5" s="838"/>
      <c r="J5" s="838"/>
      <c r="K5" s="838"/>
      <c r="L5" s="838"/>
      <c r="M5" s="838"/>
      <c r="N5" s="838"/>
      <c r="O5" s="838"/>
      <c r="P5" s="209" t="s">
        <v>211</v>
      </c>
      <c r="Q5" s="209" t="s">
        <v>212</v>
      </c>
      <c r="R5" s="209" t="s">
        <v>213</v>
      </c>
      <c r="S5" s="209" t="s">
        <v>214</v>
      </c>
      <c r="T5" s="838"/>
      <c r="U5" s="839"/>
      <c r="V5" s="208"/>
      <c r="W5" s="208"/>
    </row>
    <row r="6" spans="1:23" s="356" customFormat="1" ht="45" customHeight="1" x14ac:dyDescent="0.25">
      <c r="A6" s="777">
        <v>1</v>
      </c>
      <c r="B6" s="858" t="str">
        <f>'Team Basic Data Team 3'!A8</f>
        <v>ماجھی پورہ ، سکول، کھیڑے والا ، رحیم یار والا</v>
      </c>
      <c r="C6" s="859"/>
      <c r="D6" s="860"/>
      <c r="E6" s="864" t="str">
        <f>'UC Consolidated Sheet Page-1'!B16</f>
        <v>ماجھی پورہ سکول</v>
      </c>
      <c r="F6" s="865"/>
      <c r="G6" s="866"/>
      <c r="H6" s="353" t="s">
        <v>215</v>
      </c>
      <c r="I6" s="800" t="s">
        <v>305</v>
      </c>
      <c r="J6" s="800"/>
      <c r="K6" s="800"/>
      <c r="L6" s="354" t="s">
        <v>216</v>
      </c>
      <c r="M6" s="319" t="s">
        <v>352</v>
      </c>
      <c r="N6" s="318"/>
      <c r="O6" s="319"/>
      <c r="P6" s="352">
        <f>R6/39*100*0.14</f>
        <v>19.743589743589745</v>
      </c>
      <c r="Q6" s="320">
        <f>ROUNDUP(SUM(P6*1.18/20),0)</f>
        <v>2</v>
      </c>
      <c r="R6" s="321">
        <f>'UC Consolidated Sheet Page-1'!D16</f>
        <v>55</v>
      </c>
      <c r="S6" s="322">
        <f>ROUNDUP(SUM(R6*1.11/10),0)</f>
        <v>7</v>
      </c>
      <c r="T6" s="323"/>
      <c r="U6" s="343" t="s">
        <v>236</v>
      </c>
      <c r="V6" s="355"/>
      <c r="W6" s="355"/>
    </row>
    <row r="7" spans="1:23" s="356" customFormat="1" ht="45" customHeight="1" x14ac:dyDescent="0.25">
      <c r="A7" s="777"/>
      <c r="B7" s="861"/>
      <c r="C7" s="862"/>
      <c r="D7" s="863"/>
      <c r="E7" s="864" t="str">
        <f>'UC Consolidated Sheet Page-1'!B17</f>
        <v>عابد حسین</v>
      </c>
      <c r="F7" s="865"/>
      <c r="G7" s="866"/>
      <c r="H7" s="353" t="s">
        <v>215</v>
      </c>
      <c r="I7" s="800" t="s">
        <v>339</v>
      </c>
      <c r="J7" s="800"/>
      <c r="K7" s="800"/>
      <c r="L7" s="354" t="s">
        <v>216</v>
      </c>
      <c r="M7" s="319" t="s">
        <v>340</v>
      </c>
      <c r="N7" s="318"/>
      <c r="O7" s="319"/>
      <c r="P7" s="352">
        <f t="shared" ref="P7:P52" si="0">R7/39*100*0.14</f>
        <v>4.3076923076923084</v>
      </c>
      <c r="Q7" s="320">
        <f t="shared" ref="Q7:Q52" si="1">ROUNDUP(SUM(P7*1.18/20),0)</f>
        <v>1</v>
      </c>
      <c r="R7" s="321">
        <f>'UC Consolidated Sheet Page-1'!D17</f>
        <v>12</v>
      </c>
      <c r="S7" s="322">
        <f t="shared" ref="S7:S52" si="2">ROUNDUP(SUM(R7*1.11/10),0)</f>
        <v>2</v>
      </c>
      <c r="T7" s="323"/>
      <c r="U7" s="343" t="s">
        <v>236</v>
      </c>
      <c r="V7" s="355"/>
      <c r="W7" s="355"/>
    </row>
    <row r="8" spans="1:23" s="356" customFormat="1" ht="45" customHeight="1" x14ac:dyDescent="0.25">
      <c r="A8" s="777"/>
      <c r="B8" s="867" t="str">
        <f>'Team Basic Data Team 3'!A9</f>
        <v xml:space="preserve">سیالاں والا، بھینی  موڑ والی ، صیام ویلج </v>
      </c>
      <c r="C8" s="862"/>
      <c r="D8" s="863"/>
      <c r="E8" s="864" t="str">
        <f>'UC Consolidated Sheet Page-1'!B18</f>
        <v>ندیم کی بیٹھک</v>
      </c>
      <c r="F8" s="865"/>
      <c r="G8" s="866"/>
      <c r="H8" s="353" t="s">
        <v>215</v>
      </c>
      <c r="I8" s="800" t="s">
        <v>340</v>
      </c>
      <c r="J8" s="800"/>
      <c r="K8" s="800"/>
      <c r="L8" s="354" t="s">
        <v>216</v>
      </c>
      <c r="M8" s="319" t="s">
        <v>340</v>
      </c>
      <c r="N8" s="318"/>
      <c r="O8" s="319"/>
      <c r="P8" s="352">
        <f t="shared" si="0"/>
        <v>8.9743589743589745</v>
      </c>
      <c r="Q8" s="320">
        <f t="shared" si="1"/>
        <v>1</v>
      </c>
      <c r="R8" s="321">
        <f>'UC Consolidated Sheet Page-1'!D18</f>
        <v>25</v>
      </c>
      <c r="S8" s="322">
        <f t="shared" si="2"/>
        <v>3</v>
      </c>
      <c r="T8" s="323"/>
      <c r="U8" s="343" t="s">
        <v>236</v>
      </c>
    </row>
    <row r="9" spans="1:23" s="356" customFormat="1" ht="45" customHeight="1" x14ac:dyDescent="0.25">
      <c r="A9" s="777"/>
      <c r="B9" s="868"/>
      <c r="C9" s="869"/>
      <c r="D9" s="870"/>
      <c r="E9" s="871">
        <f>'UC Consolidated Sheet Page-1'!B19</f>
        <v>0</v>
      </c>
      <c r="F9" s="872"/>
      <c r="G9" s="873"/>
      <c r="H9" s="353" t="s">
        <v>215</v>
      </c>
      <c r="I9" s="800"/>
      <c r="J9" s="800"/>
      <c r="K9" s="800"/>
      <c r="L9" s="354" t="s">
        <v>216</v>
      </c>
      <c r="M9" s="319"/>
      <c r="N9" s="318"/>
      <c r="O9" s="319"/>
      <c r="P9" s="444">
        <f t="shared" si="0"/>
        <v>0</v>
      </c>
      <c r="Q9" s="440">
        <f t="shared" si="1"/>
        <v>0</v>
      </c>
      <c r="R9" s="445">
        <f>'UC Consolidated Sheet Page-1'!D19</f>
        <v>0</v>
      </c>
      <c r="S9" s="441">
        <f t="shared" si="2"/>
        <v>0</v>
      </c>
      <c r="T9" s="323"/>
      <c r="U9" s="343" t="s">
        <v>236</v>
      </c>
    </row>
    <row r="10" spans="1:23" s="356" customFormat="1" ht="45" customHeight="1" x14ac:dyDescent="0.25">
      <c r="A10" s="777">
        <v>2</v>
      </c>
      <c r="B10" s="858" t="str">
        <f>'Team Basic Data Team 3'!A10</f>
        <v xml:space="preserve">گلشن رحمان ٹاؤن مشرقی جنوبی ۔گلشن رحمان سکول </v>
      </c>
      <c r="C10" s="859"/>
      <c r="D10" s="860"/>
      <c r="E10" s="864" t="str">
        <f>'UC Consolidated Sheet Page-1'!E16</f>
        <v>گلشن رحمٰن سکول</v>
      </c>
      <c r="F10" s="865"/>
      <c r="G10" s="866"/>
      <c r="H10" s="353" t="s">
        <v>215</v>
      </c>
      <c r="I10" s="800" t="s">
        <v>341</v>
      </c>
      <c r="J10" s="800"/>
      <c r="K10" s="800"/>
      <c r="L10" s="354" t="s">
        <v>216</v>
      </c>
      <c r="M10" s="319" t="s">
        <v>353</v>
      </c>
      <c r="N10" s="318"/>
      <c r="O10" s="319"/>
      <c r="P10" s="352">
        <f t="shared" si="0"/>
        <v>17.948717948717949</v>
      </c>
      <c r="Q10" s="320">
        <f t="shared" si="1"/>
        <v>2</v>
      </c>
      <c r="R10" s="321">
        <f>'UC Consolidated Sheet Page-1'!G16</f>
        <v>50</v>
      </c>
      <c r="S10" s="322">
        <f t="shared" si="2"/>
        <v>6</v>
      </c>
      <c r="T10" s="323"/>
      <c r="U10" s="343" t="s">
        <v>236</v>
      </c>
    </row>
    <row r="11" spans="1:23" s="356" customFormat="1" ht="45" customHeight="1" x14ac:dyDescent="0.25">
      <c r="A11" s="777"/>
      <c r="B11" s="861"/>
      <c r="C11" s="862"/>
      <c r="D11" s="863"/>
      <c r="E11" s="864" t="str">
        <f>'UC Consolidated Sheet Page-1'!E17</f>
        <v>اکرام</v>
      </c>
      <c r="F11" s="865"/>
      <c r="G11" s="866"/>
      <c r="H11" s="353" t="s">
        <v>215</v>
      </c>
      <c r="I11" s="800" t="s">
        <v>342</v>
      </c>
      <c r="J11" s="800"/>
      <c r="K11" s="800"/>
      <c r="L11" s="354" t="s">
        <v>216</v>
      </c>
      <c r="M11" s="319" t="s">
        <v>354</v>
      </c>
      <c r="N11" s="318"/>
      <c r="O11" s="319"/>
      <c r="P11" s="352">
        <f t="shared" si="0"/>
        <v>4.3076923076923084</v>
      </c>
      <c r="Q11" s="320">
        <f t="shared" si="1"/>
        <v>1</v>
      </c>
      <c r="R11" s="321">
        <f>'UC Consolidated Sheet Page-1'!G17</f>
        <v>12</v>
      </c>
      <c r="S11" s="322">
        <f t="shared" si="2"/>
        <v>2</v>
      </c>
      <c r="T11" s="323"/>
      <c r="U11" s="343" t="s">
        <v>236</v>
      </c>
    </row>
    <row r="12" spans="1:23" s="356" customFormat="1" ht="45" customHeight="1" x14ac:dyDescent="0.25">
      <c r="A12" s="777"/>
      <c r="B12" s="874" t="str">
        <f>'Team Basic Data Team 3'!A11</f>
        <v xml:space="preserve">بھٹیاں اباد ۔بھٹیاں اباد  ہیلتھ ہاؤس ۔بھڑکی والا  ۔ہیلتھ ہاؤس </v>
      </c>
      <c r="C12" s="875"/>
      <c r="D12" s="876"/>
      <c r="E12" s="871" t="str">
        <f>'UC Consolidated Sheet Page-1'!E18</f>
        <v>ہیلتھ ہاؤس بھٹیاں والا</v>
      </c>
      <c r="F12" s="872"/>
      <c r="G12" s="873"/>
      <c r="H12" s="353" t="s">
        <v>215</v>
      </c>
      <c r="I12" s="800"/>
      <c r="J12" s="800"/>
      <c r="K12" s="800"/>
      <c r="L12" s="354" t="s">
        <v>216</v>
      </c>
      <c r="M12" s="319"/>
      <c r="N12" s="318"/>
      <c r="O12" s="319"/>
      <c r="P12" s="444">
        <f t="shared" si="0"/>
        <v>7.1794871794871797</v>
      </c>
      <c r="Q12" s="440">
        <f t="shared" si="1"/>
        <v>1</v>
      </c>
      <c r="R12" s="445">
        <f>'UC Consolidated Sheet Page-1'!G18</f>
        <v>20</v>
      </c>
      <c r="S12" s="441">
        <f t="shared" si="2"/>
        <v>3</v>
      </c>
      <c r="T12" s="323"/>
      <c r="U12" s="343" t="s">
        <v>236</v>
      </c>
    </row>
    <row r="13" spans="1:23" s="356" customFormat="1" ht="45" customHeight="1" x14ac:dyDescent="0.25">
      <c r="A13" s="777"/>
      <c r="B13" s="877"/>
      <c r="C13" s="878"/>
      <c r="D13" s="879"/>
      <c r="E13" s="871">
        <f>'UC Consolidated Sheet Page-1'!E19</f>
        <v>0</v>
      </c>
      <c r="F13" s="872"/>
      <c r="G13" s="873"/>
      <c r="H13" s="353" t="s">
        <v>215</v>
      </c>
      <c r="I13" s="800"/>
      <c r="J13" s="800"/>
      <c r="K13" s="800"/>
      <c r="L13" s="354" t="s">
        <v>216</v>
      </c>
      <c r="M13" s="319"/>
      <c r="N13" s="318"/>
      <c r="O13" s="319"/>
      <c r="P13" s="444">
        <f t="shared" si="0"/>
        <v>0</v>
      </c>
      <c r="Q13" s="440">
        <f t="shared" si="1"/>
        <v>0</v>
      </c>
      <c r="R13" s="445">
        <f>'UC Consolidated Sheet Page-1'!G19</f>
        <v>0</v>
      </c>
      <c r="S13" s="441">
        <f t="shared" si="2"/>
        <v>0</v>
      </c>
      <c r="T13" s="323"/>
      <c r="U13" s="343" t="s">
        <v>236</v>
      </c>
    </row>
    <row r="14" spans="1:23" s="356" customFormat="1" ht="45" customHeight="1" x14ac:dyDescent="0.25">
      <c r="A14" s="777">
        <v>3</v>
      </c>
      <c r="B14" s="858" t="str">
        <f>'Team Basic Data Team 3'!A12</f>
        <v xml:space="preserve">فاطمہ جناح ٹاؤن ۔فاطمہ میڈیکل سنٹر </v>
      </c>
      <c r="C14" s="859"/>
      <c r="D14" s="860"/>
      <c r="E14" s="864" t="str">
        <f>'UC Consolidated Sheet Page-1'!H16</f>
        <v>فاطمہ میڈیکل سنٹر</v>
      </c>
      <c r="F14" s="865"/>
      <c r="G14" s="866"/>
      <c r="H14" s="353" t="s">
        <v>215</v>
      </c>
      <c r="I14" s="800" t="s">
        <v>343</v>
      </c>
      <c r="J14" s="800"/>
      <c r="K14" s="800"/>
      <c r="L14" s="354" t="s">
        <v>216</v>
      </c>
      <c r="M14" s="319" t="s">
        <v>291</v>
      </c>
      <c r="N14" s="318"/>
      <c r="O14" s="319"/>
      <c r="P14" s="352">
        <f t="shared" si="0"/>
        <v>26.923076923076927</v>
      </c>
      <c r="Q14" s="320">
        <f t="shared" si="1"/>
        <v>2</v>
      </c>
      <c r="R14" s="321">
        <f>'UC Consolidated Sheet Page-1'!J16</f>
        <v>75</v>
      </c>
      <c r="S14" s="322">
        <f t="shared" si="2"/>
        <v>9</v>
      </c>
      <c r="T14" s="323"/>
      <c r="U14" s="343" t="s">
        <v>236</v>
      </c>
    </row>
    <row r="15" spans="1:23" s="356" customFormat="1" ht="45" customHeight="1" x14ac:dyDescent="0.25">
      <c r="A15" s="777"/>
      <c r="B15" s="861"/>
      <c r="C15" s="862"/>
      <c r="D15" s="863"/>
      <c r="E15" s="864" t="str">
        <f>'UC Consolidated Sheet Page-1'!H17</f>
        <v xml:space="preserve">چوہدری منیر </v>
      </c>
      <c r="F15" s="865"/>
      <c r="G15" s="866"/>
      <c r="H15" s="353" t="s">
        <v>215</v>
      </c>
      <c r="I15" s="800" t="s">
        <v>344</v>
      </c>
      <c r="J15" s="800"/>
      <c r="K15" s="800"/>
      <c r="L15" s="354" t="s">
        <v>216</v>
      </c>
      <c r="M15" s="319" t="s">
        <v>355</v>
      </c>
      <c r="N15" s="318"/>
      <c r="O15" s="319"/>
      <c r="P15" s="352">
        <f t="shared" si="0"/>
        <v>4.3076923076923084</v>
      </c>
      <c r="Q15" s="320">
        <f t="shared" si="1"/>
        <v>1</v>
      </c>
      <c r="R15" s="321">
        <f>'UC Consolidated Sheet Page-1'!J17</f>
        <v>12</v>
      </c>
      <c r="S15" s="322">
        <f t="shared" si="2"/>
        <v>2</v>
      </c>
      <c r="T15" s="323"/>
      <c r="U15" s="343" t="s">
        <v>236</v>
      </c>
    </row>
    <row r="16" spans="1:23" s="356" customFormat="1" ht="45" customHeight="1" x14ac:dyDescent="0.25">
      <c r="A16" s="777"/>
      <c r="B16" s="867">
        <f>'Team Basic Data Team 3'!A13</f>
        <v>0</v>
      </c>
      <c r="C16" s="862"/>
      <c r="D16" s="863"/>
      <c r="E16" s="864">
        <f>'UC Consolidated Sheet Page-1'!H18</f>
        <v>0</v>
      </c>
      <c r="F16" s="865"/>
      <c r="G16" s="866"/>
      <c r="H16" s="353" t="s">
        <v>215</v>
      </c>
      <c r="I16" s="800" t="s">
        <v>345</v>
      </c>
      <c r="J16" s="800"/>
      <c r="K16" s="800"/>
      <c r="L16" s="354" t="s">
        <v>216</v>
      </c>
      <c r="M16" s="319" t="s">
        <v>303</v>
      </c>
      <c r="N16" s="318"/>
      <c r="O16" s="319"/>
      <c r="P16" s="352">
        <f t="shared" si="0"/>
        <v>0</v>
      </c>
      <c r="Q16" s="320">
        <f t="shared" si="1"/>
        <v>0</v>
      </c>
      <c r="R16" s="321">
        <f>'UC Consolidated Sheet Page-1'!J18</f>
        <v>0</v>
      </c>
      <c r="S16" s="322">
        <f t="shared" si="2"/>
        <v>0</v>
      </c>
      <c r="T16" s="323"/>
      <c r="U16" s="343" t="s">
        <v>236</v>
      </c>
    </row>
    <row r="17" spans="1:23" s="356" customFormat="1" ht="45" customHeight="1" x14ac:dyDescent="0.25">
      <c r="A17" s="777"/>
      <c r="B17" s="868"/>
      <c r="C17" s="869"/>
      <c r="D17" s="870"/>
      <c r="E17" s="871">
        <f>'UC Consolidated Sheet Page-1'!H19</f>
        <v>0</v>
      </c>
      <c r="F17" s="872"/>
      <c r="G17" s="873"/>
      <c r="H17" s="353" t="s">
        <v>215</v>
      </c>
      <c r="I17" s="800"/>
      <c r="J17" s="800"/>
      <c r="K17" s="800"/>
      <c r="L17" s="354" t="s">
        <v>216</v>
      </c>
      <c r="M17" s="319"/>
      <c r="N17" s="318"/>
      <c r="O17" s="319"/>
      <c r="P17" s="444">
        <f>R17/39*100*0.14</f>
        <v>0</v>
      </c>
      <c r="Q17" s="440">
        <f t="shared" si="1"/>
        <v>0</v>
      </c>
      <c r="R17" s="445">
        <f>'UC Consolidated Sheet Page-1'!J19</f>
        <v>0</v>
      </c>
      <c r="S17" s="441">
        <f t="shared" si="2"/>
        <v>0</v>
      </c>
      <c r="T17" s="323"/>
      <c r="U17" s="343" t="s">
        <v>236</v>
      </c>
    </row>
    <row r="18" spans="1:23" s="356" customFormat="1" ht="45" customHeight="1" x14ac:dyDescent="0.25">
      <c r="A18" s="777">
        <v>4</v>
      </c>
      <c r="B18" s="858" t="str">
        <f>'Team Basic Data Team 3'!A14</f>
        <v>چاہ حکیم والا ۔بستی احمد اباد۔سکول ۔کھوکھراں اباد ۔مسجد</v>
      </c>
      <c r="C18" s="859"/>
      <c r="D18" s="860"/>
      <c r="E18" s="864" t="str">
        <f>'UC Consolidated Sheet Page-2'!B16</f>
        <v>سکول احمد آباد</v>
      </c>
      <c r="F18" s="865"/>
      <c r="G18" s="866"/>
      <c r="H18" s="353" t="s">
        <v>215</v>
      </c>
      <c r="I18" s="800" t="s">
        <v>237</v>
      </c>
      <c r="J18" s="800"/>
      <c r="K18" s="800"/>
      <c r="L18" s="354" t="s">
        <v>216</v>
      </c>
      <c r="M18" s="319" t="s">
        <v>237</v>
      </c>
      <c r="N18" s="318"/>
      <c r="O18" s="319"/>
      <c r="P18" s="352">
        <f t="shared" si="0"/>
        <v>19.743589743589745</v>
      </c>
      <c r="Q18" s="320">
        <f t="shared" si="1"/>
        <v>2</v>
      </c>
      <c r="R18" s="321">
        <f>'UC Consolidated Sheet Page-2'!D16</f>
        <v>55</v>
      </c>
      <c r="S18" s="322">
        <f t="shared" si="2"/>
        <v>7</v>
      </c>
      <c r="T18" s="323"/>
      <c r="U18" s="343" t="s">
        <v>236</v>
      </c>
    </row>
    <row r="19" spans="1:23" s="356" customFormat="1" ht="45" customHeight="1" x14ac:dyDescent="0.25">
      <c r="A19" s="777"/>
      <c r="B19" s="861"/>
      <c r="C19" s="862"/>
      <c r="D19" s="863"/>
      <c r="E19" s="864" t="str">
        <f>'UC Consolidated Sheet Page-2'!B17</f>
        <v>ڈاکٹر عبدالغفور کلینک</v>
      </c>
      <c r="F19" s="865"/>
      <c r="G19" s="866"/>
      <c r="H19" s="353" t="s">
        <v>215</v>
      </c>
      <c r="I19" s="800" t="s">
        <v>346</v>
      </c>
      <c r="J19" s="800"/>
      <c r="K19" s="800"/>
      <c r="L19" s="354" t="s">
        <v>216</v>
      </c>
      <c r="M19" s="319" t="s">
        <v>356</v>
      </c>
      <c r="N19" s="318"/>
      <c r="O19" s="319"/>
      <c r="P19" s="352">
        <f t="shared" si="0"/>
        <v>4.6666666666666661</v>
      </c>
      <c r="Q19" s="320">
        <f t="shared" si="1"/>
        <v>1</v>
      </c>
      <c r="R19" s="321">
        <f>'UC Consolidated Sheet Page-2'!D17</f>
        <v>13</v>
      </c>
      <c r="S19" s="322">
        <f t="shared" si="2"/>
        <v>2</v>
      </c>
      <c r="T19" s="323"/>
      <c r="U19" s="343" t="s">
        <v>236</v>
      </c>
    </row>
    <row r="20" spans="1:23" s="356" customFormat="1" ht="45" customHeight="1" x14ac:dyDescent="0.25">
      <c r="A20" s="777"/>
      <c r="B20" s="874" t="str">
        <f>'Team Basic Data Team 3'!A15</f>
        <v xml:space="preserve">بستی معصوم شاہ شرقی شمالی ۔مسجد ۔مسجد ۔سکول </v>
      </c>
      <c r="C20" s="875"/>
      <c r="D20" s="876"/>
      <c r="E20" s="871" t="str">
        <f>'UC Consolidated Sheet Page-2'!B18</f>
        <v>سکول بستی معصوم شاہ</v>
      </c>
      <c r="F20" s="872"/>
      <c r="G20" s="873"/>
      <c r="H20" s="353" t="s">
        <v>215</v>
      </c>
      <c r="I20" s="800"/>
      <c r="J20" s="800"/>
      <c r="K20" s="800"/>
      <c r="L20" s="354" t="s">
        <v>216</v>
      </c>
      <c r="M20" s="319"/>
      <c r="N20" s="318"/>
      <c r="O20" s="319"/>
      <c r="P20" s="444">
        <f t="shared" si="0"/>
        <v>8.9743589743589745</v>
      </c>
      <c r="Q20" s="440">
        <f t="shared" si="1"/>
        <v>1</v>
      </c>
      <c r="R20" s="445">
        <f>'UC Consolidated Sheet Page-2'!D18</f>
        <v>25</v>
      </c>
      <c r="S20" s="441">
        <f t="shared" si="2"/>
        <v>3</v>
      </c>
      <c r="T20" s="323"/>
      <c r="U20" s="343" t="s">
        <v>236</v>
      </c>
    </row>
    <row r="21" spans="1:23" s="356" customFormat="1" ht="45" customHeight="1" x14ac:dyDescent="0.25">
      <c r="A21" s="777"/>
      <c r="B21" s="877"/>
      <c r="C21" s="878"/>
      <c r="D21" s="879"/>
      <c r="E21" s="871">
        <f>'UC Consolidated Sheet Page-2'!B19</f>
        <v>0</v>
      </c>
      <c r="F21" s="872"/>
      <c r="G21" s="873"/>
      <c r="H21" s="353" t="s">
        <v>215</v>
      </c>
      <c r="I21" s="800"/>
      <c r="J21" s="800"/>
      <c r="K21" s="800"/>
      <c r="L21" s="354" t="s">
        <v>216</v>
      </c>
      <c r="M21" s="319"/>
      <c r="N21" s="318"/>
      <c r="O21" s="319"/>
      <c r="P21" s="444">
        <f t="shared" si="0"/>
        <v>0</v>
      </c>
      <c r="Q21" s="440">
        <f t="shared" si="1"/>
        <v>0</v>
      </c>
      <c r="R21" s="445">
        <f>'UC Consolidated Sheet Page-2'!D19</f>
        <v>0</v>
      </c>
      <c r="S21" s="441">
        <f t="shared" si="2"/>
        <v>0</v>
      </c>
      <c r="T21" s="323"/>
      <c r="U21" s="343" t="s">
        <v>236</v>
      </c>
    </row>
    <row r="22" spans="1:23" s="356" customFormat="1" ht="45" customHeight="1" x14ac:dyDescent="0.25">
      <c r="A22" s="777">
        <v>5</v>
      </c>
      <c r="B22" s="858" t="str">
        <f>'Team Basic Data Team 3'!A16</f>
        <v>باغ والا ۔سکول ۔شہاب دین والا ۔الہ دین ۔مسجد۔صفیہ ہومز۔۔مسجد</v>
      </c>
      <c r="C22" s="859"/>
      <c r="D22" s="860"/>
      <c r="E22" s="864" t="str">
        <f>'UC Consolidated Sheet Page-2'!E16</f>
        <v>سکول باغ والا</v>
      </c>
      <c r="F22" s="865"/>
      <c r="G22" s="866"/>
      <c r="H22" s="353" t="s">
        <v>215</v>
      </c>
      <c r="I22" s="800" t="s">
        <v>347</v>
      </c>
      <c r="J22" s="800"/>
      <c r="K22" s="800"/>
      <c r="L22" s="354" t="s">
        <v>216</v>
      </c>
      <c r="M22" s="319" t="s">
        <v>341</v>
      </c>
      <c r="N22" s="318"/>
      <c r="O22" s="319"/>
      <c r="P22" s="352">
        <f t="shared" si="0"/>
        <v>19.743589743589745</v>
      </c>
      <c r="Q22" s="320">
        <f t="shared" si="1"/>
        <v>2</v>
      </c>
      <c r="R22" s="321">
        <f>'UC Consolidated Sheet Page-2'!G16</f>
        <v>55</v>
      </c>
      <c r="S22" s="322">
        <f t="shared" si="2"/>
        <v>7</v>
      </c>
      <c r="T22" s="323"/>
      <c r="U22" s="343" t="s">
        <v>236</v>
      </c>
    </row>
    <row r="23" spans="1:23" s="356" customFormat="1" ht="45" customHeight="1" x14ac:dyDescent="0.25">
      <c r="A23" s="777"/>
      <c r="B23" s="861"/>
      <c r="C23" s="862"/>
      <c r="D23" s="863"/>
      <c r="E23" s="864" t="str">
        <f>'UC Consolidated Sheet Page-2'!E17</f>
        <v>قاری سعید</v>
      </c>
      <c r="F23" s="865"/>
      <c r="G23" s="866"/>
      <c r="H23" s="353" t="s">
        <v>215</v>
      </c>
      <c r="I23" s="800" t="s">
        <v>278</v>
      </c>
      <c r="J23" s="800"/>
      <c r="K23" s="800"/>
      <c r="L23" s="354" t="s">
        <v>216</v>
      </c>
      <c r="M23" s="319" t="s">
        <v>357</v>
      </c>
      <c r="N23" s="318"/>
      <c r="O23" s="319"/>
      <c r="P23" s="352">
        <f t="shared" si="0"/>
        <v>4.3076923076923084</v>
      </c>
      <c r="Q23" s="320">
        <f t="shared" si="1"/>
        <v>1</v>
      </c>
      <c r="R23" s="321">
        <f>'UC Consolidated Sheet Page-2'!G17</f>
        <v>12</v>
      </c>
      <c r="S23" s="322">
        <f t="shared" si="2"/>
        <v>2</v>
      </c>
      <c r="T23" s="323"/>
      <c r="U23" s="343" t="s">
        <v>236</v>
      </c>
    </row>
    <row r="24" spans="1:23" s="356" customFormat="1" ht="45" customHeight="1" x14ac:dyDescent="0.25">
      <c r="A24" s="777"/>
      <c r="B24" s="874" t="str">
        <f>'Team Basic Data Team 3'!A17</f>
        <v xml:space="preserve">چاہ دادو والا ۔ریلیاں ۔سدرن بائی پاس روڈ۔گرین ویلی ۔نایاب ٹاؤن ۔MMPبھٹہ </v>
      </c>
      <c r="C24" s="875"/>
      <c r="D24" s="876"/>
      <c r="E24" s="871" t="str">
        <f>'UC Consolidated Sheet Page-2'!E18</f>
        <v>شفیع جوئیہ</v>
      </c>
      <c r="F24" s="872"/>
      <c r="G24" s="873"/>
      <c r="H24" s="353" t="s">
        <v>215</v>
      </c>
      <c r="I24" s="800"/>
      <c r="J24" s="800"/>
      <c r="K24" s="800"/>
      <c r="L24" s="354" t="s">
        <v>216</v>
      </c>
      <c r="M24" s="319"/>
      <c r="N24" s="318"/>
      <c r="O24" s="319"/>
      <c r="P24" s="444">
        <f t="shared" si="0"/>
        <v>8.9743589743589745</v>
      </c>
      <c r="Q24" s="440">
        <f t="shared" si="1"/>
        <v>1</v>
      </c>
      <c r="R24" s="445">
        <f>'UC Consolidated Sheet Page-2'!G18</f>
        <v>25</v>
      </c>
      <c r="S24" s="441">
        <f t="shared" si="2"/>
        <v>3</v>
      </c>
      <c r="T24" s="323"/>
      <c r="U24" s="343" t="s">
        <v>236</v>
      </c>
    </row>
    <row r="25" spans="1:23" s="356" customFormat="1" ht="45" customHeight="1" x14ac:dyDescent="0.25">
      <c r="A25" s="777"/>
      <c r="B25" s="877"/>
      <c r="C25" s="878"/>
      <c r="D25" s="879"/>
      <c r="E25" s="871">
        <f>'UC Consolidated Sheet Page-2'!E19</f>
        <v>0</v>
      </c>
      <c r="F25" s="872"/>
      <c r="G25" s="873"/>
      <c r="H25" s="353" t="s">
        <v>215</v>
      </c>
      <c r="I25" s="800"/>
      <c r="J25" s="800"/>
      <c r="K25" s="800"/>
      <c r="L25" s="354" t="s">
        <v>216</v>
      </c>
      <c r="M25" s="319"/>
      <c r="N25" s="318"/>
      <c r="O25" s="319"/>
      <c r="P25" s="444">
        <f t="shared" si="0"/>
        <v>0</v>
      </c>
      <c r="Q25" s="440">
        <f t="shared" si="1"/>
        <v>0</v>
      </c>
      <c r="R25" s="445">
        <f>'UC Consolidated Sheet Page-2'!G19</f>
        <v>0</v>
      </c>
      <c r="S25" s="441">
        <f t="shared" si="2"/>
        <v>0</v>
      </c>
      <c r="T25" s="323"/>
      <c r="U25" s="343" t="s">
        <v>236</v>
      </c>
    </row>
    <row r="26" spans="1:23" s="356" customFormat="1" ht="45" customHeight="1" x14ac:dyDescent="0.25">
      <c r="A26" s="777">
        <v>6</v>
      </c>
      <c r="B26" s="858" t="str">
        <f>'Team Basic Data Team 3'!A19</f>
        <v>بستی نظام والی ۔مسجد  ۔سکول ۔</v>
      </c>
      <c r="C26" s="859"/>
      <c r="D26" s="860"/>
      <c r="E26" s="864" t="str">
        <f>'UC Consolidated Sheet Page-2'!H16</f>
        <v>سکول بستی نظام</v>
      </c>
      <c r="F26" s="865"/>
      <c r="G26" s="866"/>
      <c r="H26" s="353" t="s">
        <v>215</v>
      </c>
      <c r="I26" s="800" t="s">
        <v>348</v>
      </c>
      <c r="J26" s="800"/>
      <c r="K26" s="800"/>
      <c r="L26" s="354" t="s">
        <v>216</v>
      </c>
      <c r="M26" s="319" t="s">
        <v>358</v>
      </c>
      <c r="N26" s="318"/>
      <c r="O26" s="319"/>
      <c r="P26" s="352">
        <f t="shared" si="0"/>
        <v>19.743589743589745</v>
      </c>
      <c r="Q26" s="320">
        <f t="shared" si="1"/>
        <v>2</v>
      </c>
      <c r="R26" s="321">
        <f>'UC Consolidated Sheet Page-2'!J16</f>
        <v>55</v>
      </c>
      <c r="S26" s="322">
        <f t="shared" si="2"/>
        <v>7</v>
      </c>
      <c r="T26" s="323"/>
      <c r="U26" s="343" t="s">
        <v>236</v>
      </c>
    </row>
    <row r="27" spans="1:23" s="356" customFormat="1" ht="45" customHeight="1" x14ac:dyDescent="0.25">
      <c r="A27" s="777"/>
      <c r="B27" s="861"/>
      <c r="C27" s="862"/>
      <c r="D27" s="863"/>
      <c r="E27" s="864" t="str">
        <f>'UC Consolidated Sheet Page-2'!H17</f>
        <v>چوہدری سعید کی بیٹھک</v>
      </c>
      <c r="F27" s="865"/>
      <c r="G27" s="866"/>
      <c r="H27" s="353" t="s">
        <v>215</v>
      </c>
      <c r="I27" s="800" t="s">
        <v>349</v>
      </c>
      <c r="J27" s="800"/>
      <c r="K27" s="800"/>
      <c r="L27" s="354" t="s">
        <v>216</v>
      </c>
      <c r="M27" s="319" t="s">
        <v>359</v>
      </c>
      <c r="N27" s="318"/>
      <c r="O27" s="319"/>
      <c r="P27" s="352">
        <f t="shared" si="0"/>
        <v>13.282051282051281</v>
      </c>
      <c r="Q27" s="320">
        <f t="shared" si="1"/>
        <v>1</v>
      </c>
      <c r="R27" s="321">
        <f>'UC Consolidated Sheet Page-2'!J17</f>
        <v>37</v>
      </c>
      <c r="S27" s="322">
        <f t="shared" si="2"/>
        <v>5</v>
      </c>
      <c r="T27" s="323"/>
      <c r="U27" s="343" t="s">
        <v>236</v>
      </c>
    </row>
    <row r="28" spans="1:23" s="356" customFormat="1" ht="45" customHeight="1" x14ac:dyDescent="0.25">
      <c r="A28" s="777"/>
      <c r="B28" s="874">
        <f>'Team Basic Data Team 3'!A20</f>
        <v>0</v>
      </c>
      <c r="C28" s="875"/>
      <c r="D28" s="876"/>
      <c r="E28" s="864">
        <f>'UC Consolidated Sheet Page-2'!H18</f>
        <v>0</v>
      </c>
      <c r="F28" s="865"/>
      <c r="G28" s="866"/>
      <c r="H28" s="353" t="s">
        <v>215</v>
      </c>
      <c r="I28" s="800" t="s">
        <v>340</v>
      </c>
      <c r="J28" s="800"/>
      <c r="K28" s="800"/>
      <c r="L28" s="354" t="s">
        <v>216</v>
      </c>
      <c r="M28" s="319" t="s">
        <v>360</v>
      </c>
      <c r="N28" s="318"/>
      <c r="O28" s="319"/>
      <c r="P28" s="352">
        <f t="shared" si="0"/>
        <v>0</v>
      </c>
      <c r="Q28" s="320">
        <f t="shared" si="1"/>
        <v>0</v>
      </c>
      <c r="R28" s="321">
        <f>'UC Consolidated Sheet Page-2'!J18</f>
        <v>0</v>
      </c>
      <c r="S28" s="322">
        <f t="shared" si="2"/>
        <v>0</v>
      </c>
      <c r="T28" s="323"/>
      <c r="U28" s="343" t="s">
        <v>236</v>
      </c>
    </row>
    <row r="29" spans="1:23" s="356" customFormat="1" ht="45" customHeight="1" thickBot="1" x14ac:dyDescent="0.3">
      <c r="A29" s="778"/>
      <c r="B29" s="877"/>
      <c r="C29" s="878"/>
      <c r="D29" s="879"/>
      <c r="E29" s="871">
        <f>'UC Consolidated Sheet Page-2'!H19</f>
        <v>0</v>
      </c>
      <c r="F29" s="872"/>
      <c r="G29" s="873"/>
      <c r="H29" s="353" t="s">
        <v>215</v>
      </c>
      <c r="I29" s="800"/>
      <c r="J29" s="800"/>
      <c r="K29" s="800"/>
      <c r="L29" s="354" t="s">
        <v>216</v>
      </c>
      <c r="M29" s="319"/>
      <c r="N29" s="324"/>
      <c r="O29" s="325"/>
      <c r="P29" s="444">
        <f t="shared" si="0"/>
        <v>0</v>
      </c>
      <c r="Q29" s="440">
        <f t="shared" si="1"/>
        <v>0</v>
      </c>
      <c r="R29" s="445">
        <f>'UC Consolidated Sheet Page-2'!J19</f>
        <v>0</v>
      </c>
      <c r="S29" s="441">
        <f t="shared" si="2"/>
        <v>0</v>
      </c>
      <c r="T29" s="327"/>
      <c r="U29" s="343" t="s">
        <v>236</v>
      </c>
    </row>
    <row r="30" spans="1:23" s="356" customFormat="1" ht="45" customHeight="1" x14ac:dyDescent="0.25">
      <c r="A30" s="777">
        <v>7</v>
      </c>
      <c r="B30" s="858" t="str">
        <f>'Team Basic Data Team 3'!A21</f>
        <v xml:space="preserve">نایاب سٹی۔ مسجد ۔سکول ۔ہیلتھ ہاؤس </v>
      </c>
      <c r="C30" s="859"/>
      <c r="D30" s="860"/>
      <c r="E30" s="864" t="str">
        <f>'UC Consolidated Sheet Page-3'!B16</f>
        <v>سکول نایاب سٹی</v>
      </c>
      <c r="F30" s="865"/>
      <c r="G30" s="866"/>
      <c r="H30" s="353" t="s">
        <v>215</v>
      </c>
      <c r="I30" s="800" t="s">
        <v>350</v>
      </c>
      <c r="J30" s="800"/>
      <c r="K30" s="800"/>
      <c r="L30" s="354" t="s">
        <v>216</v>
      </c>
      <c r="M30" s="319" t="s">
        <v>361</v>
      </c>
      <c r="N30" s="318"/>
      <c r="O30" s="319"/>
      <c r="P30" s="352">
        <f t="shared" si="0"/>
        <v>19.743589743589745</v>
      </c>
      <c r="Q30" s="320">
        <f>ROUNDUP(SUM(P30*1.18/20),0)</f>
        <v>2</v>
      </c>
      <c r="R30" s="321">
        <f>'UC Consolidated Sheet Page-3'!D16</f>
        <v>55</v>
      </c>
      <c r="S30" s="322">
        <f>ROUNDUP(SUM(R30*1.11/10),0)</f>
        <v>7</v>
      </c>
      <c r="T30" s="323"/>
      <c r="U30" s="343" t="s">
        <v>236</v>
      </c>
      <c r="V30" s="355"/>
      <c r="W30" s="355"/>
    </row>
    <row r="31" spans="1:23" s="356" customFormat="1" ht="45" customHeight="1" x14ac:dyDescent="0.25">
      <c r="A31" s="777"/>
      <c r="B31" s="861"/>
      <c r="C31" s="862"/>
      <c r="D31" s="863"/>
      <c r="E31" s="864" t="str">
        <f>'UC Consolidated Sheet Page-3'!B17</f>
        <v>ہیلتھ ہاؤس نایاب سٹی</v>
      </c>
      <c r="F31" s="865"/>
      <c r="G31" s="866"/>
      <c r="H31" s="353" t="s">
        <v>215</v>
      </c>
      <c r="I31" s="800" t="s">
        <v>351</v>
      </c>
      <c r="J31" s="800"/>
      <c r="K31" s="800"/>
      <c r="L31" s="354" t="s">
        <v>216</v>
      </c>
      <c r="M31" s="319" t="s">
        <v>362</v>
      </c>
      <c r="N31" s="318"/>
      <c r="O31" s="319"/>
      <c r="P31" s="352">
        <f t="shared" si="0"/>
        <v>3.9487179487179489</v>
      </c>
      <c r="Q31" s="320">
        <f t="shared" si="1"/>
        <v>1</v>
      </c>
      <c r="R31" s="321">
        <f>'UC Consolidated Sheet Page-3'!D17</f>
        <v>11</v>
      </c>
      <c r="S31" s="322">
        <f t="shared" si="2"/>
        <v>2</v>
      </c>
      <c r="T31" s="323"/>
      <c r="U31" s="343" t="s">
        <v>236</v>
      </c>
      <c r="V31" s="355"/>
      <c r="W31" s="355"/>
    </row>
    <row r="32" spans="1:23" s="356" customFormat="1" ht="45" customHeight="1" x14ac:dyDescent="0.25">
      <c r="A32" s="777"/>
      <c r="B32" s="874" t="str">
        <f>'Team Basic Data Team 3'!A22</f>
        <v xml:space="preserve">نایاب سٹی ۔ہیلتھ ہاؤس ۔سکول </v>
      </c>
      <c r="C32" s="875"/>
      <c r="D32" s="876"/>
      <c r="E32" s="871" t="str">
        <f>'UC Consolidated Sheet Page-3'!B18</f>
        <v>شمائلہ ہیلتھ ہاؤس ، سکول</v>
      </c>
      <c r="F32" s="872"/>
      <c r="G32" s="873"/>
      <c r="H32" s="353" t="s">
        <v>215</v>
      </c>
      <c r="I32" s="800"/>
      <c r="J32" s="800"/>
      <c r="K32" s="800"/>
      <c r="L32" s="354" t="s">
        <v>216</v>
      </c>
      <c r="M32" s="319"/>
      <c r="N32" s="318"/>
      <c r="O32" s="319"/>
      <c r="P32" s="444">
        <f t="shared" si="0"/>
        <v>8.9743589743589745</v>
      </c>
      <c r="Q32" s="440">
        <f t="shared" si="1"/>
        <v>1</v>
      </c>
      <c r="R32" s="445">
        <f>'UC Consolidated Sheet Page-3'!D18</f>
        <v>25</v>
      </c>
      <c r="S32" s="441">
        <f t="shared" si="2"/>
        <v>3</v>
      </c>
      <c r="T32" s="323"/>
      <c r="U32" s="343" t="s">
        <v>236</v>
      </c>
    </row>
    <row r="33" spans="1:21" s="356" customFormat="1" ht="45" customHeight="1" x14ac:dyDescent="0.25">
      <c r="A33" s="777"/>
      <c r="B33" s="877"/>
      <c r="C33" s="878"/>
      <c r="D33" s="879"/>
      <c r="E33" s="871">
        <f>'UC Consolidated Sheet Page-3'!B19</f>
        <v>0</v>
      </c>
      <c r="F33" s="872"/>
      <c r="G33" s="873"/>
      <c r="H33" s="353" t="s">
        <v>215</v>
      </c>
      <c r="I33" s="800"/>
      <c r="J33" s="800"/>
      <c r="K33" s="800"/>
      <c r="L33" s="354" t="s">
        <v>216</v>
      </c>
      <c r="M33" s="319"/>
      <c r="N33" s="318"/>
      <c r="O33" s="319"/>
      <c r="P33" s="314">
        <f>SUM(P6:P32)</f>
        <v>225.79487179487182</v>
      </c>
      <c r="Q33" s="314">
        <f t="shared" ref="Q33:S33" si="3">SUM(Q6:Q32)</f>
        <v>26</v>
      </c>
      <c r="R33" s="314">
        <f t="shared" si="3"/>
        <v>629</v>
      </c>
      <c r="S33" s="314">
        <f t="shared" si="3"/>
        <v>82</v>
      </c>
      <c r="T33" s="323"/>
      <c r="U33" s="343" t="s">
        <v>236</v>
      </c>
    </row>
    <row r="34" spans="1:21" s="356" customFormat="1" ht="45" customHeight="1" x14ac:dyDescent="0.25">
      <c r="A34" s="777">
        <v>8</v>
      </c>
      <c r="B34" s="858" t="str">
        <f>'Team Basic Data Team 3'!A23</f>
        <v>عباس ٹاؤن ۔مسجد ۔علی ٹاؤن 3.</v>
      </c>
      <c r="C34" s="859"/>
      <c r="D34" s="860"/>
      <c r="E34" s="864" t="str">
        <f>'UC Consolidated Sheet Page-3'!E16</f>
        <v>ممتاز ہیلتھ ہاؤس</v>
      </c>
      <c r="F34" s="865"/>
      <c r="G34" s="866"/>
      <c r="H34" s="353" t="s">
        <v>215</v>
      </c>
      <c r="I34" s="800" t="s">
        <v>363</v>
      </c>
      <c r="J34" s="800"/>
      <c r="K34" s="800"/>
      <c r="L34" s="354" t="s">
        <v>216</v>
      </c>
      <c r="M34" s="319" t="s">
        <v>375</v>
      </c>
      <c r="N34" s="318"/>
      <c r="O34" s="319"/>
      <c r="P34" s="352">
        <f t="shared" si="0"/>
        <v>17.948717948717949</v>
      </c>
      <c r="Q34" s="320">
        <f t="shared" si="1"/>
        <v>2</v>
      </c>
      <c r="R34" s="321">
        <f>'UC Consolidated Sheet Page-3'!G16</f>
        <v>50</v>
      </c>
      <c r="S34" s="322">
        <f t="shared" si="2"/>
        <v>6</v>
      </c>
      <c r="T34" s="323"/>
      <c r="U34" s="343" t="s">
        <v>236</v>
      </c>
    </row>
    <row r="35" spans="1:21" s="356" customFormat="1" ht="45" customHeight="1" x14ac:dyDescent="0.25">
      <c r="A35" s="777"/>
      <c r="B35" s="861"/>
      <c r="C35" s="862"/>
      <c r="D35" s="863"/>
      <c r="E35" s="864" t="str">
        <f>'UC Consolidated Sheet Page-3'!E17</f>
        <v>ارشد ہوٹل والا</v>
      </c>
      <c r="F35" s="865"/>
      <c r="G35" s="866"/>
      <c r="H35" s="353" t="s">
        <v>215</v>
      </c>
      <c r="I35" s="800" t="s">
        <v>364</v>
      </c>
      <c r="J35" s="800"/>
      <c r="K35" s="800"/>
      <c r="L35" s="354" t="s">
        <v>216</v>
      </c>
      <c r="M35" s="319" t="s">
        <v>374</v>
      </c>
      <c r="N35" s="318"/>
      <c r="O35" s="319"/>
      <c r="P35" s="352">
        <f t="shared" si="0"/>
        <v>5.0256410256410264</v>
      </c>
      <c r="Q35" s="320">
        <f t="shared" si="1"/>
        <v>1</v>
      </c>
      <c r="R35" s="321">
        <f>'UC Consolidated Sheet Page-3'!G17</f>
        <v>14</v>
      </c>
      <c r="S35" s="322">
        <f t="shared" si="2"/>
        <v>2</v>
      </c>
      <c r="T35" s="323"/>
      <c r="U35" s="343" t="s">
        <v>236</v>
      </c>
    </row>
    <row r="36" spans="1:21" s="356" customFormat="1" ht="45" customHeight="1" x14ac:dyDescent="0.25">
      <c r="A36" s="777"/>
      <c r="B36" s="867" t="str">
        <f>'Team Basic Data Team 3'!A24</f>
        <v xml:space="preserve">طاہر کالونی ۔سکول۔ طاہر کالونی </v>
      </c>
      <c r="C36" s="862"/>
      <c r="D36" s="863"/>
      <c r="E36" s="864" t="str">
        <f>'UC Consolidated Sheet Page-3'!E18</f>
        <v>سکول طاہر کالونی</v>
      </c>
      <c r="F36" s="865"/>
      <c r="G36" s="866"/>
      <c r="H36" s="353" t="s">
        <v>215</v>
      </c>
      <c r="I36" s="800" t="s">
        <v>335</v>
      </c>
      <c r="J36" s="800"/>
      <c r="K36" s="800"/>
      <c r="L36" s="354" t="s">
        <v>216</v>
      </c>
      <c r="M36" s="319" t="s">
        <v>373</v>
      </c>
      <c r="N36" s="318"/>
      <c r="O36" s="319"/>
      <c r="P36" s="352">
        <f t="shared" si="0"/>
        <v>7.1794871794871797</v>
      </c>
      <c r="Q36" s="320">
        <f t="shared" si="1"/>
        <v>1</v>
      </c>
      <c r="R36" s="321">
        <f>'UC Consolidated Sheet Page-3'!G18</f>
        <v>20</v>
      </c>
      <c r="S36" s="322">
        <f t="shared" si="2"/>
        <v>3</v>
      </c>
      <c r="T36" s="323"/>
      <c r="U36" s="343" t="s">
        <v>236</v>
      </c>
    </row>
    <row r="37" spans="1:21" s="356" customFormat="1" ht="45" customHeight="1" x14ac:dyDescent="0.25">
      <c r="A37" s="777"/>
      <c r="B37" s="868"/>
      <c r="C37" s="869"/>
      <c r="D37" s="870"/>
      <c r="E37" s="871">
        <f>'UC Consolidated Sheet Page-3'!E19</f>
        <v>0</v>
      </c>
      <c r="F37" s="872"/>
      <c r="G37" s="873"/>
      <c r="H37" s="353" t="s">
        <v>215</v>
      </c>
      <c r="I37" s="800"/>
      <c r="J37" s="800"/>
      <c r="K37" s="800"/>
      <c r="L37" s="354" t="s">
        <v>216</v>
      </c>
      <c r="M37" s="319"/>
      <c r="N37" s="318"/>
      <c r="O37" s="319"/>
      <c r="P37" s="444">
        <f t="shared" si="0"/>
        <v>0</v>
      </c>
      <c r="Q37" s="440">
        <f t="shared" si="1"/>
        <v>0</v>
      </c>
      <c r="R37" s="445">
        <f>'UC Consolidated Sheet Page-3'!G19</f>
        <v>0</v>
      </c>
      <c r="S37" s="441">
        <f t="shared" si="2"/>
        <v>0</v>
      </c>
      <c r="T37" s="323"/>
      <c r="U37" s="343" t="s">
        <v>236</v>
      </c>
    </row>
    <row r="38" spans="1:21" s="356" customFormat="1" ht="45" customHeight="1" x14ac:dyDescent="0.25">
      <c r="A38" s="777">
        <v>9</v>
      </c>
      <c r="B38" s="858" t="str">
        <f>'Team Basic Data Team 3'!A25</f>
        <v xml:space="preserve">علی ٹاؤن نمبر1.مسجد ۔مسجد ۔سکول </v>
      </c>
      <c r="C38" s="859"/>
      <c r="D38" s="860"/>
      <c r="E38" s="864" t="str">
        <f>'UC Consolidated Sheet Page-3'!H16</f>
        <v>سکول علی ٹاؤن</v>
      </c>
      <c r="F38" s="865"/>
      <c r="G38" s="866"/>
      <c r="H38" s="353" t="s">
        <v>215</v>
      </c>
      <c r="I38" s="800" t="s">
        <v>289</v>
      </c>
      <c r="J38" s="800"/>
      <c r="K38" s="800"/>
      <c r="L38" s="354" t="s">
        <v>216</v>
      </c>
      <c r="M38" s="319" t="s">
        <v>372</v>
      </c>
      <c r="N38" s="318"/>
      <c r="O38" s="319"/>
      <c r="P38" s="352">
        <f t="shared" si="0"/>
        <v>26.923076923076927</v>
      </c>
      <c r="Q38" s="320">
        <f t="shared" si="1"/>
        <v>2</v>
      </c>
      <c r="R38" s="321">
        <f>'UC Consolidated Sheet Page-3'!J16</f>
        <v>75</v>
      </c>
      <c r="S38" s="322">
        <f t="shared" si="2"/>
        <v>9</v>
      </c>
      <c r="T38" s="323"/>
      <c r="U38" s="343" t="s">
        <v>236</v>
      </c>
    </row>
    <row r="39" spans="1:21" s="356" customFormat="1" ht="45" customHeight="1" x14ac:dyDescent="0.25">
      <c r="A39" s="777"/>
      <c r="B39" s="861"/>
      <c r="C39" s="862"/>
      <c r="D39" s="863"/>
      <c r="E39" s="871" t="str">
        <f>'UC Consolidated Sheet Page-3'!H17</f>
        <v>حکیم الیاس</v>
      </c>
      <c r="F39" s="872"/>
      <c r="G39" s="873"/>
      <c r="H39" s="353" t="s">
        <v>215</v>
      </c>
      <c r="I39" s="800"/>
      <c r="J39" s="800"/>
      <c r="K39" s="800"/>
      <c r="L39" s="354" t="s">
        <v>216</v>
      </c>
      <c r="M39" s="319"/>
      <c r="N39" s="318"/>
      <c r="O39" s="319"/>
      <c r="P39" s="352"/>
      <c r="Q39" s="320"/>
      <c r="R39" s="321"/>
      <c r="S39" s="322"/>
      <c r="T39" s="323"/>
      <c r="U39" s="343" t="s">
        <v>236</v>
      </c>
    </row>
    <row r="40" spans="1:21" s="356" customFormat="1" ht="45" customHeight="1" x14ac:dyDescent="0.25">
      <c r="A40" s="777"/>
      <c r="B40" s="874">
        <f>'Team Basic Data Team 3'!A26</f>
        <v>0</v>
      </c>
      <c r="C40" s="875"/>
      <c r="D40" s="876"/>
      <c r="E40" s="871">
        <f>'UC Consolidated Sheet Page-3'!H18</f>
        <v>0</v>
      </c>
      <c r="F40" s="872"/>
      <c r="G40" s="873"/>
      <c r="H40" s="353" t="s">
        <v>215</v>
      </c>
      <c r="I40" s="800"/>
      <c r="J40" s="800"/>
      <c r="K40" s="800"/>
      <c r="L40" s="354" t="s">
        <v>216</v>
      </c>
      <c r="M40" s="319"/>
      <c r="N40" s="318"/>
      <c r="O40" s="319"/>
      <c r="P40" s="352"/>
      <c r="Q40" s="320"/>
      <c r="R40" s="321"/>
      <c r="S40" s="322"/>
      <c r="T40" s="323"/>
      <c r="U40" s="343" t="s">
        <v>236</v>
      </c>
    </row>
    <row r="41" spans="1:21" s="356" customFormat="1" ht="45" customHeight="1" x14ac:dyDescent="0.25">
      <c r="A41" s="777"/>
      <c r="B41" s="877"/>
      <c r="C41" s="878"/>
      <c r="D41" s="879"/>
      <c r="E41" s="871">
        <f>'UC Consolidated Sheet Page-3'!H19</f>
        <v>0</v>
      </c>
      <c r="F41" s="872"/>
      <c r="G41" s="873"/>
      <c r="H41" s="353" t="s">
        <v>215</v>
      </c>
      <c r="I41" s="800"/>
      <c r="J41" s="800"/>
      <c r="K41" s="800"/>
      <c r="L41" s="354" t="s">
        <v>216</v>
      </c>
      <c r="M41" s="319"/>
      <c r="N41" s="318"/>
      <c r="O41" s="319"/>
      <c r="P41" s="352"/>
      <c r="Q41" s="320"/>
      <c r="R41" s="321"/>
      <c r="S41" s="322"/>
      <c r="T41" s="323"/>
      <c r="U41" s="343" t="s">
        <v>236</v>
      </c>
    </row>
    <row r="42" spans="1:21" s="356" customFormat="1" ht="45" customHeight="1" x14ac:dyDescent="0.25">
      <c r="A42" s="777">
        <v>10</v>
      </c>
      <c r="B42" s="858" t="str">
        <f>'Team Basic Data Team 3'!A27</f>
        <v>بھاگسار والا۔ سکول ۔ابادی پھاٹک ۔</v>
      </c>
      <c r="C42" s="859"/>
      <c r="D42" s="860"/>
      <c r="E42" s="864" t="str">
        <f>'UC Consolidated Sheet Page-4'!B16</f>
        <v>سکول بھاگسار والا</v>
      </c>
      <c r="F42" s="865"/>
      <c r="G42" s="866"/>
      <c r="H42" s="353" t="s">
        <v>215</v>
      </c>
      <c r="I42" s="800" t="s">
        <v>335</v>
      </c>
      <c r="J42" s="800"/>
      <c r="K42" s="800"/>
      <c r="L42" s="354" t="s">
        <v>216</v>
      </c>
      <c r="M42" s="319" t="s">
        <v>263</v>
      </c>
      <c r="N42" s="318"/>
      <c r="O42" s="319"/>
      <c r="P42" s="352">
        <f t="shared" si="0"/>
        <v>19.743589743589745</v>
      </c>
      <c r="Q42" s="320">
        <f t="shared" si="1"/>
        <v>2</v>
      </c>
      <c r="R42" s="321">
        <f>'UC Consolidated Sheet Page-4'!D16</f>
        <v>55</v>
      </c>
      <c r="S42" s="322">
        <f t="shared" si="2"/>
        <v>7</v>
      </c>
      <c r="T42" s="323"/>
      <c r="U42" s="343" t="s">
        <v>236</v>
      </c>
    </row>
    <row r="43" spans="1:21" s="356" customFormat="1" ht="45" customHeight="1" x14ac:dyDescent="0.25">
      <c r="A43" s="777"/>
      <c r="B43" s="861"/>
      <c r="C43" s="862"/>
      <c r="D43" s="863"/>
      <c r="E43" s="864" t="str">
        <f>'UC Consolidated Sheet Page-4'!B17</f>
        <v>نذیر جٹ</v>
      </c>
      <c r="F43" s="865"/>
      <c r="G43" s="866"/>
      <c r="H43" s="353" t="s">
        <v>215</v>
      </c>
      <c r="I43" s="800"/>
      <c r="J43" s="800"/>
      <c r="K43" s="800"/>
      <c r="L43" s="354" t="s">
        <v>216</v>
      </c>
      <c r="M43" s="319"/>
      <c r="N43" s="318"/>
      <c r="O43" s="319"/>
      <c r="P43" s="352">
        <f t="shared" si="0"/>
        <v>4.6666666666666661</v>
      </c>
      <c r="Q43" s="320">
        <f t="shared" si="1"/>
        <v>1</v>
      </c>
      <c r="R43" s="321">
        <f>'UC Consolidated Sheet Page-4'!D17</f>
        <v>13</v>
      </c>
      <c r="S43" s="322">
        <f t="shared" si="2"/>
        <v>2</v>
      </c>
      <c r="T43" s="323"/>
      <c r="U43" s="343" t="s">
        <v>236</v>
      </c>
    </row>
    <row r="44" spans="1:21" s="356" customFormat="1" ht="45" customHeight="1" x14ac:dyDescent="0.25">
      <c r="A44" s="777"/>
      <c r="B44" s="874" t="str">
        <f>'Team Basic Data Team 3'!A28</f>
        <v>بوٹے والا ۔مسجد ۔بھینی</v>
      </c>
      <c r="C44" s="875"/>
      <c r="D44" s="876"/>
      <c r="E44" s="864" t="str">
        <f>'UC Consolidated Sheet Page-4'!B18</f>
        <v>شہباز</v>
      </c>
      <c r="F44" s="865"/>
      <c r="G44" s="866"/>
      <c r="H44" s="353" t="s">
        <v>215</v>
      </c>
      <c r="I44" s="800" t="s">
        <v>365</v>
      </c>
      <c r="J44" s="800"/>
      <c r="K44" s="800"/>
      <c r="L44" s="354" t="s">
        <v>216</v>
      </c>
      <c r="M44" s="319" t="s">
        <v>336</v>
      </c>
      <c r="N44" s="318"/>
      <c r="O44" s="319"/>
      <c r="P44" s="352">
        <f t="shared" si="0"/>
        <v>8.9743589743589745</v>
      </c>
      <c r="Q44" s="320">
        <f t="shared" si="1"/>
        <v>1</v>
      </c>
      <c r="R44" s="321">
        <f>'UC Consolidated Sheet Page-4'!D18</f>
        <v>25</v>
      </c>
      <c r="S44" s="322">
        <f t="shared" si="2"/>
        <v>3</v>
      </c>
      <c r="T44" s="323"/>
      <c r="U44" s="343" t="s">
        <v>236</v>
      </c>
    </row>
    <row r="45" spans="1:21" s="356" customFormat="1" ht="45" customHeight="1" x14ac:dyDescent="0.25">
      <c r="A45" s="777"/>
      <c r="B45" s="877"/>
      <c r="C45" s="878"/>
      <c r="D45" s="879"/>
      <c r="E45" s="871">
        <f>'UC Consolidated Sheet Page-4'!B19</f>
        <v>0</v>
      </c>
      <c r="F45" s="872"/>
      <c r="G45" s="873"/>
      <c r="H45" s="353" t="s">
        <v>215</v>
      </c>
      <c r="I45" s="800"/>
      <c r="J45" s="800"/>
      <c r="K45" s="800"/>
      <c r="L45" s="354" t="s">
        <v>216</v>
      </c>
      <c r="M45" s="319"/>
      <c r="N45" s="318"/>
      <c r="O45" s="319"/>
      <c r="P45" s="352">
        <f t="shared" si="0"/>
        <v>0</v>
      </c>
      <c r="Q45" s="320">
        <f t="shared" si="1"/>
        <v>0</v>
      </c>
      <c r="R45" s="321">
        <f>'UC Consolidated Sheet Page-4'!D19</f>
        <v>0</v>
      </c>
      <c r="S45" s="322">
        <f t="shared" si="2"/>
        <v>0</v>
      </c>
      <c r="T45" s="323"/>
      <c r="U45" s="343" t="s">
        <v>236</v>
      </c>
    </row>
    <row r="46" spans="1:21" s="356" customFormat="1" ht="45" customHeight="1" x14ac:dyDescent="0.25">
      <c r="A46" s="777">
        <v>11</v>
      </c>
      <c r="B46" s="858" t="str">
        <f>'Team Basic Data Team 3'!A30</f>
        <v xml:space="preserve">نیک ٹاؤن ۔مسجد </v>
      </c>
      <c r="C46" s="859"/>
      <c r="D46" s="860"/>
      <c r="E46" s="864" t="str">
        <f>'UC Consolidated Sheet Page-4'!E16</f>
        <v>مظہر نمبردار</v>
      </c>
      <c r="F46" s="865"/>
      <c r="G46" s="866"/>
      <c r="H46" s="353" t="s">
        <v>215</v>
      </c>
      <c r="I46" s="800" t="s">
        <v>366</v>
      </c>
      <c r="J46" s="800"/>
      <c r="K46" s="800"/>
      <c r="L46" s="354" t="s">
        <v>216</v>
      </c>
      <c r="M46" s="319" t="s">
        <v>371</v>
      </c>
      <c r="N46" s="318"/>
      <c r="O46" s="319"/>
      <c r="P46" s="352">
        <f t="shared" si="0"/>
        <v>28.717948717948719</v>
      </c>
      <c r="Q46" s="320">
        <f t="shared" si="1"/>
        <v>2</v>
      </c>
      <c r="R46" s="321">
        <f>'UC Consolidated Sheet Page-4'!G16</f>
        <v>80</v>
      </c>
      <c r="S46" s="322">
        <f t="shared" si="2"/>
        <v>9</v>
      </c>
      <c r="T46" s="323"/>
      <c r="U46" s="343" t="s">
        <v>236</v>
      </c>
    </row>
    <row r="47" spans="1:21" s="356" customFormat="1" ht="45" customHeight="1" x14ac:dyDescent="0.25">
      <c r="A47" s="777"/>
      <c r="B47" s="861"/>
      <c r="C47" s="862"/>
      <c r="D47" s="863"/>
      <c r="E47" s="864" t="str">
        <f>'UC Consolidated Sheet Page-4'!E17</f>
        <v xml:space="preserve">ارسلان </v>
      </c>
      <c r="F47" s="865"/>
      <c r="G47" s="866"/>
      <c r="H47" s="353" t="s">
        <v>215</v>
      </c>
      <c r="I47" s="800" t="s">
        <v>367</v>
      </c>
      <c r="J47" s="800"/>
      <c r="K47" s="800"/>
      <c r="L47" s="354" t="s">
        <v>216</v>
      </c>
      <c r="M47" s="319" t="s">
        <v>273</v>
      </c>
      <c r="N47" s="318"/>
      <c r="O47" s="319"/>
      <c r="P47" s="352">
        <f t="shared" si="0"/>
        <v>4.3076923076923084</v>
      </c>
      <c r="Q47" s="320">
        <f t="shared" si="1"/>
        <v>1</v>
      </c>
      <c r="R47" s="321">
        <f>'UC Consolidated Sheet Page-4'!G17</f>
        <v>12</v>
      </c>
      <c r="S47" s="322">
        <f t="shared" si="2"/>
        <v>2</v>
      </c>
      <c r="T47" s="323"/>
      <c r="U47" s="343" t="s">
        <v>236</v>
      </c>
    </row>
    <row r="48" spans="1:21" s="356" customFormat="1" ht="45" customHeight="1" x14ac:dyDescent="0.25">
      <c r="A48" s="777"/>
      <c r="B48" s="874">
        <f>'Team Basic Data Team 3'!A31</f>
        <v>0</v>
      </c>
      <c r="C48" s="875"/>
      <c r="D48" s="876"/>
      <c r="E48" s="871">
        <f>'UC Consolidated Sheet Page-4'!E18</f>
        <v>0</v>
      </c>
      <c r="F48" s="872"/>
      <c r="G48" s="873"/>
      <c r="H48" s="353" t="s">
        <v>215</v>
      </c>
      <c r="I48" s="800"/>
      <c r="J48" s="800"/>
      <c r="K48" s="800"/>
      <c r="L48" s="354" t="s">
        <v>216</v>
      </c>
      <c r="M48" s="319"/>
      <c r="N48" s="318"/>
      <c r="O48" s="319"/>
      <c r="P48" s="444">
        <f t="shared" si="0"/>
        <v>0</v>
      </c>
      <c r="Q48" s="440">
        <f t="shared" si="1"/>
        <v>0</v>
      </c>
      <c r="R48" s="445">
        <f>'UC Consolidated Sheet Page-4'!G18</f>
        <v>0</v>
      </c>
      <c r="S48" s="441">
        <f t="shared" si="2"/>
        <v>0</v>
      </c>
      <c r="T48" s="323"/>
      <c r="U48" s="343" t="s">
        <v>236</v>
      </c>
    </row>
    <row r="49" spans="1:21" s="356" customFormat="1" ht="45" customHeight="1" x14ac:dyDescent="0.25">
      <c r="A49" s="777"/>
      <c r="B49" s="877"/>
      <c r="C49" s="878"/>
      <c r="D49" s="879"/>
      <c r="E49" s="871">
        <f>'UC Consolidated Sheet Page-4'!E19</f>
        <v>0</v>
      </c>
      <c r="F49" s="872"/>
      <c r="G49" s="873"/>
      <c r="H49" s="353" t="s">
        <v>215</v>
      </c>
      <c r="I49" s="800"/>
      <c r="J49" s="800"/>
      <c r="K49" s="800"/>
      <c r="L49" s="354" t="s">
        <v>216</v>
      </c>
      <c r="M49" s="319"/>
      <c r="N49" s="318"/>
      <c r="O49" s="319"/>
      <c r="P49" s="444">
        <f t="shared" si="0"/>
        <v>0</v>
      </c>
      <c r="Q49" s="440">
        <f t="shared" si="1"/>
        <v>0</v>
      </c>
      <c r="R49" s="445">
        <f>'UC Consolidated Sheet Page-4'!G19</f>
        <v>0</v>
      </c>
      <c r="S49" s="441">
        <f t="shared" si="2"/>
        <v>0</v>
      </c>
      <c r="T49" s="323"/>
      <c r="U49" s="343" t="s">
        <v>236</v>
      </c>
    </row>
    <row r="50" spans="1:21" s="356" customFormat="1" ht="45" customHeight="1" x14ac:dyDescent="0.25">
      <c r="A50" s="777">
        <v>12</v>
      </c>
      <c r="B50" s="858" t="str">
        <f>'Team Basic Data Team 3'!A32</f>
        <v xml:space="preserve">موضع سیتل ماڑی ۔بستی ڈوگراں۔مسجد ۔صدر والا ۔مسجد ۔رکشہ چوک </v>
      </c>
      <c r="C50" s="859"/>
      <c r="D50" s="860"/>
      <c r="E50" s="864" t="str">
        <f>'UC Consolidated Sheet Page-4'!H16</f>
        <v>رانا اکمل</v>
      </c>
      <c r="F50" s="865"/>
      <c r="G50" s="866"/>
      <c r="H50" s="353" t="s">
        <v>215</v>
      </c>
      <c r="I50" s="800" t="s">
        <v>368</v>
      </c>
      <c r="J50" s="800"/>
      <c r="K50" s="800"/>
      <c r="L50" s="354" t="s">
        <v>216</v>
      </c>
      <c r="M50" s="319" t="s">
        <v>370</v>
      </c>
      <c r="N50" s="318"/>
      <c r="O50" s="319"/>
      <c r="P50" s="352">
        <f t="shared" si="0"/>
        <v>19.743589743589745</v>
      </c>
      <c r="Q50" s="320">
        <f t="shared" si="1"/>
        <v>2</v>
      </c>
      <c r="R50" s="321">
        <f>'UC Consolidated Sheet Page-4'!J16</f>
        <v>55</v>
      </c>
      <c r="S50" s="322">
        <f t="shared" si="2"/>
        <v>7</v>
      </c>
      <c r="T50" s="323"/>
      <c r="U50" s="343" t="s">
        <v>236</v>
      </c>
    </row>
    <row r="51" spans="1:21" s="356" customFormat="1" ht="45" customHeight="1" x14ac:dyDescent="0.25">
      <c r="A51" s="777"/>
      <c r="B51" s="861"/>
      <c r="C51" s="862"/>
      <c r="D51" s="863"/>
      <c r="E51" s="864" t="str">
        <f>'UC Consolidated Sheet Page-4'!H17</f>
        <v>اکمل ڈوگر</v>
      </c>
      <c r="F51" s="865"/>
      <c r="G51" s="866"/>
      <c r="H51" s="353" t="s">
        <v>215</v>
      </c>
      <c r="I51" s="800" t="s">
        <v>239</v>
      </c>
      <c r="J51" s="800"/>
      <c r="K51" s="800"/>
      <c r="L51" s="354" t="s">
        <v>216</v>
      </c>
      <c r="M51" s="319" t="s">
        <v>369</v>
      </c>
      <c r="N51" s="318"/>
      <c r="O51" s="319"/>
      <c r="P51" s="352">
        <f t="shared" si="0"/>
        <v>13.282051282051281</v>
      </c>
      <c r="Q51" s="320">
        <f t="shared" si="1"/>
        <v>1</v>
      </c>
      <c r="R51" s="321">
        <f>'UC Consolidated Sheet Page-4'!J17</f>
        <v>37</v>
      </c>
      <c r="S51" s="322">
        <f t="shared" si="2"/>
        <v>5</v>
      </c>
      <c r="T51" s="323"/>
      <c r="U51" s="343" t="s">
        <v>236</v>
      </c>
    </row>
    <row r="52" spans="1:21" s="356" customFormat="1" ht="45" customHeight="1" x14ac:dyDescent="0.25">
      <c r="A52" s="777"/>
      <c r="B52" s="874">
        <f>'Team Basic Data Team 3'!A33</f>
        <v>0</v>
      </c>
      <c r="C52" s="875"/>
      <c r="D52" s="876"/>
      <c r="E52" s="871">
        <f>'UC Consolidated Sheet Page-4'!H18</f>
        <v>0</v>
      </c>
      <c r="F52" s="872"/>
      <c r="G52" s="873"/>
      <c r="H52" s="353" t="s">
        <v>215</v>
      </c>
      <c r="I52" s="800"/>
      <c r="J52" s="800"/>
      <c r="K52" s="800"/>
      <c r="L52" s="354" t="s">
        <v>216</v>
      </c>
      <c r="M52" s="319"/>
      <c r="N52" s="318"/>
      <c r="O52" s="319"/>
      <c r="P52" s="444">
        <f t="shared" si="0"/>
        <v>0</v>
      </c>
      <c r="Q52" s="440">
        <f t="shared" si="1"/>
        <v>0</v>
      </c>
      <c r="R52" s="445">
        <f>'UC Consolidated Sheet Page-4'!J18</f>
        <v>0</v>
      </c>
      <c r="S52" s="441">
        <f t="shared" si="2"/>
        <v>0</v>
      </c>
      <c r="T52" s="323"/>
      <c r="U52" s="343" t="s">
        <v>236</v>
      </c>
    </row>
    <row r="53" spans="1:21" s="356" customFormat="1" ht="45" customHeight="1" thickBot="1" x14ac:dyDescent="0.3">
      <c r="A53" s="778"/>
      <c r="B53" s="877"/>
      <c r="C53" s="878"/>
      <c r="D53" s="879"/>
      <c r="E53" s="871">
        <f>'UC Consolidated Sheet Page-4'!H19</f>
        <v>0</v>
      </c>
      <c r="F53" s="872"/>
      <c r="G53" s="873"/>
      <c r="H53" s="353" t="s">
        <v>215</v>
      </c>
      <c r="I53" s="800"/>
      <c r="J53" s="800"/>
      <c r="K53" s="800"/>
      <c r="L53" s="354" t="s">
        <v>216</v>
      </c>
      <c r="M53" s="319"/>
      <c r="N53" s="324"/>
      <c r="O53" s="325"/>
      <c r="P53" s="314">
        <f>SUM(P34:P52)</f>
        <v>156.5128205128205</v>
      </c>
      <c r="Q53" s="314">
        <f t="shared" ref="Q53:S53" si="4">SUM(Q34:Q52)</f>
        <v>16</v>
      </c>
      <c r="R53" s="314">
        <f t="shared" si="4"/>
        <v>436</v>
      </c>
      <c r="S53" s="314">
        <f t="shared" si="4"/>
        <v>55</v>
      </c>
      <c r="T53" s="327"/>
      <c r="U53" s="343" t="s">
        <v>236</v>
      </c>
    </row>
    <row r="54" spans="1:21" s="356" customFormat="1" ht="30.75" x14ac:dyDescent="0.25">
      <c r="A54" s="357"/>
      <c r="B54" s="357"/>
      <c r="C54" s="357"/>
      <c r="D54" s="357"/>
      <c r="E54" s="357"/>
      <c r="F54" s="357"/>
      <c r="G54" s="357"/>
      <c r="H54" s="357"/>
      <c r="I54" s="357"/>
      <c r="J54" s="357"/>
      <c r="K54" s="357"/>
      <c r="L54" s="357"/>
      <c r="M54" s="357"/>
      <c r="N54" s="357"/>
      <c r="O54" s="357"/>
      <c r="P54" s="357"/>
      <c r="Q54" s="357"/>
      <c r="R54" s="357"/>
      <c r="S54" s="357"/>
      <c r="T54" s="448"/>
      <c r="U54" s="448"/>
    </row>
    <row r="55" spans="1:21" s="359" customFormat="1" ht="23.25" x14ac:dyDescent="0.6">
      <c r="A55" s="358"/>
      <c r="B55" s="358"/>
      <c r="C55" s="358"/>
      <c r="D55" s="358"/>
      <c r="E55" s="358"/>
      <c r="F55" s="358"/>
      <c r="G55" s="358"/>
      <c r="H55" s="358"/>
      <c r="I55" s="358"/>
      <c r="J55" s="358"/>
      <c r="K55" s="358"/>
      <c r="L55" s="358"/>
      <c r="M55" s="358"/>
      <c r="N55" s="358"/>
      <c r="O55" s="358"/>
      <c r="P55" s="358"/>
      <c r="Q55" s="358"/>
      <c r="R55" s="358"/>
      <c r="S55" s="358"/>
      <c r="T55" s="449"/>
      <c r="U55" s="449"/>
    </row>
    <row r="56" spans="1:21" s="359" customFormat="1" ht="23.25" x14ac:dyDescent="0.6">
      <c r="A56" s="358"/>
      <c r="B56" s="358"/>
      <c r="C56" s="358"/>
      <c r="D56" s="358"/>
      <c r="E56" s="358"/>
      <c r="F56" s="358"/>
      <c r="G56" s="358"/>
      <c r="H56" s="358"/>
      <c r="I56" s="358"/>
      <c r="J56" s="358"/>
      <c r="K56" s="358"/>
      <c r="L56" s="358"/>
      <c r="M56" s="358"/>
      <c r="N56" s="358"/>
      <c r="O56" s="358"/>
      <c r="P56" s="358"/>
      <c r="Q56" s="358"/>
      <c r="R56" s="358"/>
      <c r="S56" s="358"/>
      <c r="T56" s="449"/>
      <c r="U56" s="449"/>
    </row>
    <row r="57" spans="1:21" s="359" customFormat="1" ht="23.25" x14ac:dyDescent="0.6">
      <c r="A57" s="358"/>
      <c r="B57" s="358"/>
      <c r="C57" s="358"/>
      <c r="D57" s="358"/>
      <c r="E57" s="358"/>
      <c r="F57" s="358"/>
      <c r="G57" s="358"/>
      <c r="H57" s="358"/>
      <c r="I57" s="358"/>
      <c r="J57" s="358"/>
      <c r="K57" s="358"/>
      <c r="L57" s="358"/>
      <c r="M57" s="358"/>
      <c r="N57" s="358"/>
      <c r="O57" s="358"/>
      <c r="P57" s="358"/>
      <c r="Q57" s="358"/>
      <c r="R57" s="358"/>
      <c r="S57" s="358"/>
      <c r="T57" s="449"/>
      <c r="U57" s="449"/>
    </row>
    <row r="58" spans="1:21" s="359" customFormat="1" ht="23.25" x14ac:dyDescent="0.6">
      <c r="A58" s="358"/>
      <c r="B58" s="358"/>
      <c r="C58" s="358"/>
      <c r="D58" s="358"/>
      <c r="E58" s="358"/>
      <c r="F58" s="358"/>
      <c r="G58" s="358"/>
      <c r="H58" s="358"/>
      <c r="I58" s="358"/>
      <c r="J58" s="358"/>
      <c r="K58" s="358"/>
      <c r="L58" s="358"/>
      <c r="M58" s="358"/>
      <c r="N58" s="358"/>
      <c r="O58" s="358"/>
      <c r="P58" s="358"/>
      <c r="Q58" s="358"/>
      <c r="R58" s="358"/>
      <c r="S58" s="358"/>
      <c r="T58" s="449"/>
      <c r="U58" s="449"/>
    </row>
    <row r="59" spans="1:21" ht="15" x14ac:dyDescent="0.25">
      <c r="A59"/>
      <c r="B59"/>
      <c r="C59"/>
      <c r="D59"/>
      <c r="E59"/>
      <c r="F59"/>
      <c r="G59"/>
      <c r="H59"/>
      <c r="I59"/>
      <c r="J59"/>
      <c r="K59"/>
      <c r="L59"/>
      <c r="M59"/>
      <c r="N59"/>
      <c r="O59"/>
      <c r="P59"/>
      <c r="Q59"/>
      <c r="R59"/>
      <c r="S59"/>
      <c r="T59" s="45"/>
      <c r="U59" s="45"/>
    </row>
    <row r="60" spans="1:21" ht="15" x14ac:dyDescent="0.25">
      <c r="A60"/>
      <c r="B60"/>
      <c r="C60"/>
      <c r="D60"/>
      <c r="E60"/>
      <c r="F60"/>
      <c r="G60"/>
      <c r="H60"/>
      <c r="I60"/>
      <c r="J60"/>
      <c r="K60"/>
      <c r="L60"/>
      <c r="M60"/>
      <c r="N60"/>
      <c r="O60"/>
      <c r="P60"/>
      <c r="Q60"/>
      <c r="R60"/>
      <c r="S60"/>
      <c r="T60" s="45"/>
      <c r="U60" s="45"/>
    </row>
  </sheetData>
  <mergeCells count="143">
    <mergeCell ref="I53:K53"/>
    <mergeCell ref="A50:A53"/>
    <mergeCell ref="B50:D51"/>
    <mergeCell ref="E50:G50"/>
    <mergeCell ref="I50:K50"/>
    <mergeCell ref="E51:G51"/>
    <mergeCell ref="I51:K51"/>
    <mergeCell ref="B52:D53"/>
    <mergeCell ref="E52:G52"/>
    <mergeCell ref="I52:K52"/>
    <mergeCell ref="E53:G53"/>
    <mergeCell ref="E48:G48"/>
    <mergeCell ref="I48:K48"/>
    <mergeCell ref="E49:G49"/>
    <mergeCell ref="I49:K49"/>
    <mergeCell ref="B44:D45"/>
    <mergeCell ref="E44:G44"/>
    <mergeCell ref="I44:K44"/>
    <mergeCell ref="E45:G45"/>
    <mergeCell ref="I45:K45"/>
    <mergeCell ref="A38:A41"/>
    <mergeCell ref="B38:D39"/>
    <mergeCell ref="E38:G38"/>
    <mergeCell ref="I38:K38"/>
    <mergeCell ref="E39:G39"/>
    <mergeCell ref="I39:K39"/>
    <mergeCell ref="B40:D41"/>
    <mergeCell ref="A46:A49"/>
    <mergeCell ref="B46:D47"/>
    <mergeCell ref="E46:G46"/>
    <mergeCell ref="I46:K46"/>
    <mergeCell ref="E47:G47"/>
    <mergeCell ref="E40:G40"/>
    <mergeCell ref="I40:K40"/>
    <mergeCell ref="E41:G41"/>
    <mergeCell ref="I41:K41"/>
    <mergeCell ref="A42:A45"/>
    <mergeCell ref="B42:D43"/>
    <mergeCell ref="E42:G42"/>
    <mergeCell ref="I42:K42"/>
    <mergeCell ref="E43:G43"/>
    <mergeCell ref="I43:K43"/>
    <mergeCell ref="I47:K47"/>
    <mergeCell ref="B48:D49"/>
    <mergeCell ref="A34:A37"/>
    <mergeCell ref="B34:D35"/>
    <mergeCell ref="E34:G34"/>
    <mergeCell ref="I34:K34"/>
    <mergeCell ref="E35:G35"/>
    <mergeCell ref="I35:K35"/>
    <mergeCell ref="B36:D37"/>
    <mergeCell ref="E36:G36"/>
    <mergeCell ref="I36:K36"/>
    <mergeCell ref="E37:G37"/>
    <mergeCell ref="I37:K37"/>
    <mergeCell ref="I29:K29"/>
    <mergeCell ref="A30:A33"/>
    <mergeCell ref="B30:D31"/>
    <mergeCell ref="E30:G30"/>
    <mergeCell ref="I30:K30"/>
    <mergeCell ref="E31:G31"/>
    <mergeCell ref="I31:K31"/>
    <mergeCell ref="B32:D33"/>
    <mergeCell ref="E32:G32"/>
    <mergeCell ref="I32:K32"/>
    <mergeCell ref="A26:A29"/>
    <mergeCell ref="B26:D27"/>
    <mergeCell ref="E26:G26"/>
    <mergeCell ref="I26:K26"/>
    <mergeCell ref="E27:G27"/>
    <mergeCell ref="I27:K27"/>
    <mergeCell ref="B28:D29"/>
    <mergeCell ref="E28:G28"/>
    <mergeCell ref="I28:K28"/>
    <mergeCell ref="E29:G29"/>
    <mergeCell ref="E33:G33"/>
    <mergeCell ref="I33:K33"/>
    <mergeCell ref="E24:G24"/>
    <mergeCell ref="I24:K24"/>
    <mergeCell ref="E25:G25"/>
    <mergeCell ref="I25:K25"/>
    <mergeCell ref="B20:D21"/>
    <mergeCell ref="E20:G20"/>
    <mergeCell ref="I20:K20"/>
    <mergeCell ref="E21:G21"/>
    <mergeCell ref="I21:K21"/>
    <mergeCell ref="A14:A17"/>
    <mergeCell ref="B14:D15"/>
    <mergeCell ref="E14:G14"/>
    <mergeCell ref="I14:K14"/>
    <mergeCell ref="E15:G15"/>
    <mergeCell ref="I15:K15"/>
    <mergeCell ref="B16:D17"/>
    <mergeCell ref="A22:A25"/>
    <mergeCell ref="B22:D23"/>
    <mergeCell ref="E22:G22"/>
    <mergeCell ref="I22:K22"/>
    <mergeCell ref="E23:G23"/>
    <mergeCell ref="E16:G16"/>
    <mergeCell ref="I16:K16"/>
    <mergeCell ref="E17:G17"/>
    <mergeCell ref="I17:K17"/>
    <mergeCell ref="A18:A21"/>
    <mergeCell ref="B18:D19"/>
    <mergeCell ref="E18:G18"/>
    <mergeCell ref="I18:K18"/>
    <mergeCell ref="E19:G19"/>
    <mergeCell ref="I19:K19"/>
    <mergeCell ref="I23:K23"/>
    <mergeCell ref="B24:D25"/>
    <mergeCell ref="A10:A13"/>
    <mergeCell ref="B10:D11"/>
    <mergeCell ref="E10:G10"/>
    <mergeCell ref="I10:K10"/>
    <mergeCell ref="E11:G11"/>
    <mergeCell ref="I11:K11"/>
    <mergeCell ref="B12:D13"/>
    <mergeCell ref="E12:G12"/>
    <mergeCell ref="I12:K12"/>
    <mergeCell ref="E13:G13"/>
    <mergeCell ref="I13:K13"/>
    <mergeCell ref="A6:A9"/>
    <mergeCell ref="B6:D7"/>
    <mergeCell ref="E6:G6"/>
    <mergeCell ref="I6:K6"/>
    <mergeCell ref="E7:G7"/>
    <mergeCell ref="I7:K7"/>
    <mergeCell ref="B8:D9"/>
    <mergeCell ref="E8:G8"/>
    <mergeCell ref="I8:K8"/>
    <mergeCell ref="E9:G9"/>
    <mergeCell ref="I9:K9"/>
    <mergeCell ref="A1:U1"/>
    <mergeCell ref="A2:U2"/>
    <mergeCell ref="A4:A5"/>
    <mergeCell ref="B4:D5"/>
    <mergeCell ref="E4:G5"/>
    <mergeCell ref="H4:M5"/>
    <mergeCell ref="N4:O5"/>
    <mergeCell ref="P4:Q4"/>
    <mergeCell ref="R4:S4"/>
    <mergeCell ref="T4:T5"/>
    <mergeCell ref="U4:U5"/>
  </mergeCells>
  <printOptions horizontalCentered="1" verticalCentered="1"/>
  <pageMargins left="0" right="0" top="0" bottom="0" header="0" footer="0"/>
  <pageSetup scale="40" orientation="landscape" r:id="rId1"/>
  <rowBreaks count="1" manualBreakCount="1">
    <brk id="33" max="16383" man="1"/>
  </rowBreaks>
  <colBreaks count="1" manualBreakCount="1">
    <brk id="2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2E4B-81F9-4416-90E3-4BA1E75A86C9}">
  <dimension ref="A1:A29"/>
  <sheetViews>
    <sheetView workbookViewId="0">
      <selection activeCell="A35" sqref="A35"/>
    </sheetView>
  </sheetViews>
  <sheetFormatPr defaultRowHeight="15" x14ac:dyDescent="0.25"/>
  <cols>
    <col min="1" max="1" width="140" customWidth="1"/>
  </cols>
  <sheetData>
    <row r="1" spans="1:1" ht="21.75" thickBot="1" x14ac:dyDescent="0.3">
      <c r="A1" s="458" t="s">
        <v>376</v>
      </c>
    </row>
    <row r="2" spans="1:1" ht="15" customHeight="1" x14ac:dyDescent="0.25">
      <c r="A2" s="880" t="s">
        <v>377</v>
      </c>
    </row>
    <row r="3" spans="1:1" ht="15" customHeight="1" x14ac:dyDescent="0.25">
      <c r="A3" s="881"/>
    </row>
    <row r="4" spans="1:1" ht="22.5" customHeight="1" x14ac:dyDescent="0.25">
      <c r="A4" s="459" t="s">
        <v>378</v>
      </c>
    </row>
    <row r="5" spans="1:1" ht="22.5" customHeight="1" x14ac:dyDescent="0.25">
      <c r="A5" s="459" t="s">
        <v>379</v>
      </c>
    </row>
    <row r="6" spans="1:1" ht="22.5" customHeight="1" x14ac:dyDescent="0.25">
      <c r="A6" s="459" t="s">
        <v>380</v>
      </c>
    </row>
    <row r="7" spans="1:1" ht="22.5" customHeight="1" x14ac:dyDescent="0.25">
      <c r="A7" s="459" t="s">
        <v>381</v>
      </c>
    </row>
    <row r="8" spans="1:1" ht="22.5" customHeight="1" x14ac:dyDescent="0.25">
      <c r="A8" s="459" t="s">
        <v>382</v>
      </c>
    </row>
    <row r="9" spans="1:1" ht="22.5" customHeight="1" x14ac:dyDescent="0.25">
      <c r="A9" s="459" t="s">
        <v>383</v>
      </c>
    </row>
    <row r="10" spans="1:1" ht="22.5" customHeight="1" x14ac:dyDescent="0.25">
      <c r="A10" s="459" t="s">
        <v>384</v>
      </c>
    </row>
    <row r="11" spans="1:1" ht="22.5" customHeight="1" x14ac:dyDescent="0.25">
      <c r="A11" s="459" t="s">
        <v>385</v>
      </c>
    </row>
    <row r="12" spans="1:1" ht="22.5" customHeight="1" x14ac:dyDescent="0.25">
      <c r="A12" s="459" t="s">
        <v>386</v>
      </c>
    </row>
    <row r="13" spans="1:1" ht="22.5" customHeight="1" x14ac:dyDescent="0.25">
      <c r="A13" s="459" t="s">
        <v>387</v>
      </c>
    </row>
    <row r="14" spans="1:1" ht="22.5" customHeight="1" x14ac:dyDescent="0.25">
      <c r="A14" s="459" t="s">
        <v>388</v>
      </c>
    </row>
    <row r="15" spans="1:1" ht="22.5" customHeight="1" x14ac:dyDescent="0.25">
      <c r="A15" s="459" t="s">
        <v>389</v>
      </c>
    </row>
    <row r="16" spans="1:1" ht="22.5" customHeight="1" x14ac:dyDescent="0.25">
      <c r="A16" s="459" t="s">
        <v>390</v>
      </c>
    </row>
    <row r="17" spans="1:1" ht="22.5" customHeight="1" x14ac:dyDescent="0.25">
      <c r="A17" s="459" t="s">
        <v>391</v>
      </c>
    </row>
    <row r="18" spans="1:1" ht="22.5" customHeight="1" x14ac:dyDescent="0.25">
      <c r="A18" s="459" t="s">
        <v>392</v>
      </c>
    </row>
    <row r="19" spans="1:1" ht="22.5" customHeight="1" x14ac:dyDescent="0.25">
      <c r="A19" s="459" t="s">
        <v>393</v>
      </c>
    </row>
    <row r="20" spans="1:1" ht="22.5" customHeight="1" x14ac:dyDescent="0.25">
      <c r="A20" s="459" t="s">
        <v>394</v>
      </c>
    </row>
    <row r="21" spans="1:1" ht="22.5" customHeight="1" x14ac:dyDescent="0.25">
      <c r="A21" s="459" t="s">
        <v>395</v>
      </c>
    </row>
    <row r="22" spans="1:1" ht="22.5" customHeight="1" x14ac:dyDescent="0.25">
      <c r="A22" s="459" t="s">
        <v>396</v>
      </c>
    </row>
    <row r="23" spans="1:1" ht="22.5" customHeight="1" x14ac:dyDescent="0.25">
      <c r="A23" s="459" t="s">
        <v>397</v>
      </c>
    </row>
    <row r="24" spans="1:1" ht="22.5" customHeight="1" x14ac:dyDescent="0.25">
      <c r="A24" s="459" t="s">
        <v>398</v>
      </c>
    </row>
    <row r="25" spans="1:1" ht="22.5" customHeight="1" x14ac:dyDescent="0.25">
      <c r="A25" s="459" t="s">
        <v>399</v>
      </c>
    </row>
    <row r="26" spans="1:1" ht="22.5" customHeight="1" x14ac:dyDescent="0.25">
      <c r="A26" s="459" t="s">
        <v>400</v>
      </c>
    </row>
    <row r="27" spans="1:1" ht="48" x14ac:dyDescent="0.25">
      <c r="A27" s="460" t="s">
        <v>401</v>
      </c>
    </row>
    <row r="28" spans="1:1" ht="23.1" customHeight="1" x14ac:dyDescent="0.25">
      <c r="A28" s="459" t="s">
        <v>402</v>
      </c>
    </row>
    <row r="29" spans="1:1" ht="23.1" customHeight="1" thickBot="1" x14ac:dyDescent="0.3">
      <c r="A29" s="461" t="s">
        <v>403</v>
      </c>
    </row>
  </sheetData>
  <mergeCells count="1">
    <mergeCell ref="A2:A3"/>
  </mergeCells>
  <printOptions horizontalCentered="1" verticalCentered="1"/>
  <pageMargins left="0" right="0" top="0"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7"/>
  <sheetViews>
    <sheetView view="pageBreakPreview" topLeftCell="D58" zoomScale="90" zoomScaleSheetLayoutView="90" workbookViewId="0">
      <selection activeCell="N70" sqref="N70"/>
    </sheetView>
  </sheetViews>
  <sheetFormatPr defaultColWidth="9.140625" defaultRowHeight="12.75" x14ac:dyDescent="0.2"/>
  <cols>
    <col min="1" max="2" width="9.140625" style="48"/>
    <col min="3" max="3" width="34.42578125" style="548" customWidth="1"/>
    <col min="4" max="4" width="17.85546875" style="48" customWidth="1"/>
    <col min="5" max="5" width="14" style="48" customWidth="1"/>
    <col min="6" max="7" width="14.85546875" style="48" customWidth="1"/>
    <col min="8" max="8" width="36.85546875" style="48" customWidth="1"/>
    <col min="9" max="9" width="31.85546875" style="48" customWidth="1"/>
    <col min="10" max="10" width="21.85546875" style="48" customWidth="1"/>
    <col min="11" max="11" width="7.42578125" style="48" customWidth="1"/>
    <col min="12" max="12" width="6.7109375" style="48" customWidth="1"/>
    <col min="13" max="261" width="9.140625" style="48"/>
    <col min="262" max="262" width="32.5703125" style="48" customWidth="1"/>
    <col min="263" max="263" width="17.85546875" style="48" customWidth="1"/>
    <col min="264" max="264" width="14" style="48" customWidth="1"/>
    <col min="265" max="265" width="14.85546875" style="48" customWidth="1"/>
    <col min="266" max="266" width="72.42578125" style="48" customWidth="1"/>
    <col min="267" max="267" width="14" style="48" customWidth="1"/>
    <col min="268" max="517" width="9.140625" style="48"/>
    <col min="518" max="518" width="32.5703125" style="48" customWidth="1"/>
    <col min="519" max="519" width="17.85546875" style="48" customWidth="1"/>
    <col min="520" max="520" width="14" style="48" customWidth="1"/>
    <col min="521" max="521" width="14.85546875" style="48" customWidth="1"/>
    <col min="522" max="522" width="72.42578125" style="48" customWidth="1"/>
    <col min="523" max="523" width="14" style="48" customWidth="1"/>
    <col min="524" max="773" width="9.140625" style="48"/>
    <col min="774" max="774" width="32.5703125" style="48" customWidth="1"/>
    <col min="775" max="775" width="17.85546875" style="48" customWidth="1"/>
    <col min="776" max="776" width="14" style="48" customWidth="1"/>
    <col min="777" max="777" width="14.85546875" style="48" customWidth="1"/>
    <col min="778" max="778" width="72.42578125" style="48" customWidth="1"/>
    <col min="779" max="779" width="14" style="48" customWidth="1"/>
    <col min="780" max="1029" width="9.140625" style="48"/>
    <col min="1030" max="1030" width="32.5703125" style="48" customWidth="1"/>
    <col min="1031" max="1031" width="17.85546875" style="48" customWidth="1"/>
    <col min="1032" max="1032" width="14" style="48" customWidth="1"/>
    <col min="1033" max="1033" width="14.85546875" style="48" customWidth="1"/>
    <col min="1034" max="1034" width="72.42578125" style="48" customWidth="1"/>
    <col min="1035" max="1035" width="14" style="48" customWidth="1"/>
    <col min="1036" max="1285" width="9.140625" style="48"/>
    <col min="1286" max="1286" width="32.5703125" style="48" customWidth="1"/>
    <col min="1287" max="1287" width="17.85546875" style="48" customWidth="1"/>
    <col min="1288" max="1288" width="14" style="48" customWidth="1"/>
    <col min="1289" max="1289" width="14.85546875" style="48" customWidth="1"/>
    <col min="1290" max="1290" width="72.42578125" style="48" customWidth="1"/>
    <col min="1291" max="1291" width="14" style="48" customWidth="1"/>
    <col min="1292" max="1541" width="9.140625" style="48"/>
    <col min="1542" max="1542" width="32.5703125" style="48" customWidth="1"/>
    <col min="1543" max="1543" width="17.85546875" style="48" customWidth="1"/>
    <col min="1544" max="1544" width="14" style="48" customWidth="1"/>
    <col min="1545" max="1545" width="14.85546875" style="48" customWidth="1"/>
    <col min="1546" max="1546" width="72.42578125" style="48" customWidth="1"/>
    <col min="1547" max="1547" width="14" style="48" customWidth="1"/>
    <col min="1548" max="1797" width="9.140625" style="48"/>
    <col min="1798" max="1798" width="32.5703125" style="48" customWidth="1"/>
    <col min="1799" max="1799" width="17.85546875" style="48" customWidth="1"/>
    <col min="1800" max="1800" width="14" style="48" customWidth="1"/>
    <col min="1801" max="1801" width="14.85546875" style="48" customWidth="1"/>
    <col min="1802" max="1802" width="72.42578125" style="48" customWidth="1"/>
    <col min="1803" max="1803" width="14" style="48" customWidth="1"/>
    <col min="1804" max="2053" width="9.140625" style="48"/>
    <col min="2054" max="2054" width="32.5703125" style="48" customWidth="1"/>
    <col min="2055" max="2055" width="17.85546875" style="48" customWidth="1"/>
    <col min="2056" max="2056" width="14" style="48" customWidth="1"/>
    <col min="2057" max="2057" width="14.85546875" style="48" customWidth="1"/>
    <col min="2058" max="2058" width="72.42578125" style="48" customWidth="1"/>
    <col min="2059" max="2059" width="14" style="48" customWidth="1"/>
    <col min="2060" max="2309" width="9.140625" style="48"/>
    <col min="2310" max="2310" width="32.5703125" style="48" customWidth="1"/>
    <col min="2311" max="2311" width="17.85546875" style="48" customWidth="1"/>
    <col min="2312" max="2312" width="14" style="48" customWidth="1"/>
    <col min="2313" max="2313" width="14.85546875" style="48" customWidth="1"/>
    <col min="2314" max="2314" width="72.42578125" style="48" customWidth="1"/>
    <col min="2315" max="2315" width="14" style="48" customWidth="1"/>
    <col min="2316" max="2565" width="9.140625" style="48"/>
    <col min="2566" max="2566" width="32.5703125" style="48" customWidth="1"/>
    <col min="2567" max="2567" width="17.85546875" style="48" customWidth="1"/>
    <col min="2568" max="2568" width="14" style="48" customWidth="1"/>
    <col min="2569" max="2569" width="14.85546875" style="48" customWidth="1"/>
    <col min="2570" max="2570" width="72.42578125" style="48" customWidth="1"/>
    <col min="2571" max="2571" width="14" style="48" customWidth="1"/>
    <col min="2572" max="2821" width="9.140625" style="48"/>
    <col min="2822" max="2822" width="32.5703125" style="48" customWidth="1"/>
    <col min="2823" max="2823" width="17.85546875" style="48" customWidth="1"/>
    <col min="2824" max="2824" width="14" style="48" customWidth="1"/>
    <col min="2825" max="2825" width="14.85546875" style="48" customWidth="1"/>
    <col min="2826" max="2826" width="72.42578125" style="48" customWidth="1"/>
    <col min="2827" max="2827" width="14" style="48" customWidth="1"/>
    <col min="2828" max="3077" width="9.140625" style="48"/>
    <col min="3078" max="3078" width="32.5703125" style="48" customWidth="1"/>
    <col min="3079" max="3079" width="17.85546875" style="48" customWidth="1"/>
    <col min="3080" max="3080" width="14" style="48" customWidth="1"/>
    <col min="3081" max="3081" width="14.85546875" style="48" customWidth="1"/>
    <col min="3082" max="3082" width="72.42578125" style="48" customWidth="1"/>
    <col min="3083" max="3083" width="14" style="48" customWidth="1"/>
    <col min="3084" max="3333" width="9.140625" style="48"/>
    <col min="3334" max="3334" width="32.5703125" style="48" customWidth="1"/>
    <col min="3335" max="3335" width="17.85546875" style="48" customWidth="1"/>
    <col min="3336" max="3336" width="14" style="48" customWidth="1"/>
    <col min="3337" max="3337" width="14.85546875" style="48" customWidth="1"/>
    <col min="3338" max="3338" width="72.42578125" style="48" customWidth="1"/>
    <col min="3339" max="3339" width="14" style="48" customWidth="1"/>
    <col min="3340" max="3589" width="9.140625" style="48"/>
    <col min="3590" max="3590" width="32.5703125" style="48" customWidth="1"/>
    <col min="3591" max="3591" width="17.85546875" style="48" customWidth="1"/>
    <col min="3592" max="3592" width="14" style="48" customWidth="1"/>
    <col min="3593" max="3593" width="14.85546875" style="48" customWidth="1"/>
    <col min="3594" max="3594" width="72.42578125" style="48" customWidth="1"/>
    <col min="3595" max="3595" width="14" style="48" customWidth="1"/>
    <col min="3596" max="3845" width="9.140625" style="48"/>
    <col min="3846" max="3846" width="32.5703125" style="48" customWidth="1"/>
    <col min="3847" max="3847" width="17.85546875" style="48" customWidth="1"/>
    <col min="3848" max="3848" width="14" style="48" customWidth="1"/>
    <col min="3849" max="3849" width="14.85546875" style="48" customWidth="1"/>
    <col min="3850" max="3850" width="72.42578125" style="48" customWidth="1"/>
    <col min="3851" max="3851" width="14" style="48" customWidth="1"/>
    <col min="3852" max="4101" width="9.140625" style="48"/>
    <col min="4102" max="4102" width="32.5703125" style="48" customWidth="1"/>
    <col min="4103" max="4103" width="17.85546875" style="48" customWidth="1"/>
    <col min="4104" max="4104" width="14" style="48" customWidth="1"/>
    <col min="4105" max="4105" width="14.85546875" style="48" customWidth="1"/>
    <col min="4106" max="4106" width="72.42578125" style="48" customWidth="1"/>
    <col min="4107" max="4107" width="14" style="48" customWidth="1"/>
    <col min="4108" max="4357" width="9.140625" style="48"/>
    <col min="4358" max="4358" width="32.5703125" style="48" customWidth="1"/>
    <col min="4359" max="4359" width="17.85546875" style="48" customWidth="1"/>
    <col min="4360" max="4360" width="14" style="48" customWidth="1"/>
    <col min="4361" max="4361" width="14.85546875" style="48" customWidth="1"/>
    <col min="4362" max="4362" width="72.42578125" style="48" customWidth="1"/>
    <col min="4363" max="4363" width="14" style="48" customWidth="1"/>
    <col min="4364" max="4613" width="9.140625" style="48"/>
    <col min="4614" max="4614" width="32.5703125" style="48" customWidth="1"/>
    <col min="4615" max="4615" width="17.85546875" style="48" customWidth="1"/>
    <col min="4616" max="4616" width="14" style="48" customWidth="1"/>
    <col min="4617" max="4617" width="14.85546875" style="48" customWidth="1"/>
    <col min="4618" max="4618" width="72.42578125" style="48" customWidth="1"/>
    <col min="4619" max="4619" width="14" style="48" customWidth="1"/>
    <col min="4620" max="4869" width="9.140625" style="48"/>
    <col min="4870" max="4870" width="32.5703125" style="48" customWidth="1"/>
    <col min="4871" max="4871" width="17.85546875" style="48" customWidth="1"/>
    <col min="4872" max="4872" width="14" style="48" customWidth="1"/>
    <col min="4873" max="4873" width="14.85546875" style="48" customWidth="1"/>
    <col min="4874" max="4874" width="72.42578125" style="48" customWidth="1"/>
    <col min="4875" max="4875" width="14" style="48" customWidth="1"/>
    <col min="4876" max="5125" width="9.140625" style="48"/>
    <col min="5126" max="5126" width="32.5703125" style="48" customWidth="1"/>
    <col min="5127" max="5127" width="17.85546875" style="48" customWidth="1"/>
    <col min="5128" max="5128" width="14" style="48" customWidth="1"/>
    <col min="5129" max="5129" width="14.85546875" style="48" customWidth="1"/>
    <col min="5130" max="5130" width="72.42578125" style="48" customWidth="1"/>
    <col min="5131" max="5131" width="14" style="48" customWidth="1"/>
    <col min="5132" max="5381" width="9.140625" style="48"/>
    <col min="5382" max="5382" width="32.5703125" style="48" customWidth="1"/>
    <col min="5383" max="5383" width="17.85546875" style="48" customWidth="1"/>
    <col min="5384" max="5384" width="14" style="48" customWidth="1"/>
    <col min="5385" max="5385" width="14.85546875" style="48" customWidth="1"/>
    <col min="5386" max="5386" width="72.42578125" style="48" customWidth="1"/>
    <col min="5387" max="5387" width="14" style="48" customWidth="1"/>
    <col min="5388" max="5637" width="9.140625" style="48"/>
    <col min="5638" max="5638" width="32.5703125" style="48" customWidth="1"/>
    <col min="5639" max="5639" width="17.85546875" style="48" customWidth="1"/>
    <col min="5640" max="5640" width="14" style="48" customWidth="1"/>
    <col min="5641" max="5641" width="14.85546875" style="48" customWidth="1"/>
    <col min="5642" max="5642" width="72.42578125" style="48" customWidth="1"/>
    <col min="5643" max="5643" width="14" style="48" customWidth="1"/>
    <col min="5644" max="5893" width="9.140625" style="48"/>
    <col min="5894" max="5894" width="32.5703125" style="48" customWidth="1"/>
    <col min="5895" max="5895" width="17.85546875" style="48" customWidth="1"/>
    <col min="5896" max="5896" width="14" style="48" customWidth="1"/>
    <col min="5897" max="5897" width="14.85546875" style="48" customWidth="1"/>
    <col min="5898" max="5898" width="72.42578125" style="48" customWidth="1"/>
    <col min="5899" max="5899" width="14" style="48" customWidth="1"/>
    <col min="5900" max="6149" width="9.140625" style="48"/>
    <col min="6150" max="6150" width="32.5703125" style="48" customWidth="1"/>
    <col min="6151" max="6151" width="17.85546875" style="48" customWidth="1"/>
    <col min="6152" max="6152" width="14" style="48" customWidth="1"/>
    <col min="6153" max="6153" width="14.85546875" style="48" customWidth="1"/>
    <col min="6154" max="6154" width="72.42578125" style="48" customWidth="1"/>
    <col min="6155" max="6155" width="14" style="48" customWidth="1"/>
    <col min="6156" max="6405" width="9.140625" style="48"/>
    <col min="6406" max="6406" width="32.5703125" style="48" customWidth="1"/>
    <col min="6407" max="6407" width="17.85546875" style="48" customWidth="1"/>
    <col min="6408" max="6408" width="14" style="48" customWidth="1"/>
    <col min="6409" max="6409" width="14.85546875" style="48" customWidth="1"/>
    <col min="6410" max="6410" width="72.42578125" style="48" customWidth="1"/>
    <col min="6411" max="6411" width="14" style="48" customWidth="1"/>
    <col min="6412" max="6661" width="9.140625" style="48"/>
    <col min="6662" max="6662" width="32.5703125" style="48" customWidth="1"/>
    <col min="6663" max="6663" width="17.85546875" style="48" customWidth="1"/>
    <col min="6664" max="6664" width="14" style="48" customWidth="1"/>
    <col min="6665" max="6665" width="14.85546875" style="48" customWidth="1"/>
    <col min="6666" max="6666" width="72.42578125" style="48" customWidth="1"/>
    <col min="6667" max="6667" width="14" style="48" customWidth="1"/>
    <col min="6668" max="6917" width="9.140625" style="48"/>
    <col min="6918" max="6918" width="32.5703125" style="48" customWidth="1"/>
    <col min="6919" max="6919" width="17.85546875" style="48" customWidth="1"/>
    <col min="6920" max="6920" width="14" style="48" customWidth="1"/>
    <col min="6921" max="6921" width="14.85546875" style="48" customWidth="1"/>
    <col min="6922" max="6922" width="72.42578125" style="48" customWidth="1"/>
    <col min="6923" max="6923" width="14" style="48" customWidth="1"/>
    <col min="6924" max="7173" width="9.140625" style="48"/>
    <col min="7174" max="7174" width="32.5703125" style="48" customWidth="1"/>
    <col min="7175" max="7175" width="17.85546875" style="48" customWidth="1"/>
    <col min="7176" max="7176" width="14" style="48" customWidth="1"/>
    <col min="7177" max="7177" width="14.85546875" style="48" customWidth="1"/>
    <col min="7178" max="7178" width="72.42578125" style="48" customWidth="1"/>
    <col min="7179" max="7179" width="14" style="48" customWidth="1"/>
    <col min="7180" max="7429" width="9.140625" style="48"/>
    <col min="7430" max="7430" width="32.5703125" style="48" customWidth="1"/>
    <col min="7431" max="7431" width="17.85546875" style="48" customWidth="1"/>
    <col min="7432" max="7432" width="14" style="48" customWidth="1"/>
    <col min="7433" max="7433" width="14.85546875" style="48" customWidth="1"/>
    <col min="7434" max="7434" width="72.42578125" style="48" customWidth="1"/>
    <col min="7435" max="7435" width="14" style="48" customWidth="1"/>
    <col min="7436" max="7685" width="9.140625" style="48"/>
    <col min="7686" max="7686" width="32.5703125" style="48" customWidth="1"/>
    <col min="7687" max="7687" width="17.85546875" style="48" customWidth="1"/>
    <col min="7688" max="7688" width="14" style="48" customWidth="1"/>
    <col min="7689" max="7689" width="14.85546875" style="48" customWidth="1"/>
    <col min="7690" max="7690" width="72.42578125" style="48" customWidth="1"/>
    <col min="7691" max="7691" width="14" style="48" customWidth="1"/>
    <col min="7692" max="7941" width="9.140625" style="48"/>
    <col min="7942" max="7942" width="32.5703125" style="48" customWidth="1"/>
    <col min="7943" max="7943" width="17.85546875" style="48" customWidth="1"/>
    <col min="7944" max="7944" width="14" style="48" customWidth="1"/>
    <col min="7945" max="7945" width="14.85546875" style="48" customWidth="1"/>
    <col min="7946" max="7946" width="72.42578125" style="48" customWidth="1"/>
    <col min="7947" max="7947" width="14" style="48" customWidth="1"/>
    <col min="7948" max="8197" width="9.140625" style="48"/>
    <col min="8198" max="8198" width="32.5703125" style="48" customWidth="1"/>
    <col min="8199" max="8199" width="17.85546875" style="48" customWidth="1"/>
    <col min="8200" max="8200" width="14" style="48" customWidth="1"/>
    <col min="8201" max="8201" width="14.85546875" style="48" customWidth="1"/>
    <col min="8202" max="8202" width="72.42578125" style="48" customWidth="1"/>
    <col min="8203" max="8203" width="14" style="48" customWidth="1"/>
    <col min="8204" max="8453" width="9.140625" style="48"/>
    <col min="8454" max="8454" width="32.5703125" style="48" customWidth="1"/>
    <col min="8455" max="8455" width="17.85546875" style="48" customWidth="1"/>
    <col min="8456" max="8456" width="14" style="48" customWidth="1"/>
    <col min="8457" max="8457" width="14.85546875" style="48" customWidth="1"/>
    <col min="8458" max="8458" width="72.42578125" style="48" customWidth="1"/>
    <col min="8459" max="8459" width="14" style="48" customWidth="1"/>
    <col min="8460" max="8709" width="9.140625" style="48"/>
    <col min="8710" max="8710" width="32.5703125" style="48" customWidth="1"/>
    <col min="8711" max="8711" width="17.85546875" style="48" customWidth="1"/>
    <col min="8712" max="8712" width="14" style="48" customWidth="1"/>
    <col min="8713" max="8713" width="14.85546875" style="48" customWidth="1"/>
    <col min="8714" max="8714" width="72.42578125" style="48" customWidth="1"/>
    <col min="8715" max="8715" width="14" style="48" customWidth="1"/>
    <col min="8716" max="8965" width="9.140625" style="48"/>
    <col min="8966" max="8966" width="32.5703125" style="48" customWidth="1"/>
    <col min="8967" max="8967" width="17.85546875" style="48" customWidth="1"/>
    <col min="8968" max="8968" width="14" style="48" customWidth="1"/>
    <col min="8969" max="8969" width="14.85546875" style="48" customWidth="1"/>
    <col min="8970" max="8970" width="72.42578125" style="48" customWidth="1"/>
    <col min="8971" max="8971" width="14" style="48" customWidth="1"/>
    <col min="8972" max="9221" width="9.140625" style="48"/>
    <col min="9222" max="9222" width="32.5703125" style="48" customWidth="1"/>
    <col min="9223" max="9223" width="17.85546875" style="48" customWidth="1"/>
    <col min="9224" max="9224" width="14" style="48" customWidth="1"/>
    <col min="9225" max="9225" width="14.85546875" style="48" customWidth="1"/>
    <col min="9226" max="9226" width="72.42578125" style="48" customWidth="1"/>
    <col min="9227" max="9227" width="14" style="48" customWidth="1"/>
    <col min="9228" max="9477" width="9.140625" style="48"/>
    <col min="9478" max="9478" width="32.5703125" style="48" customWidth="1"/>
    <col min="9479" max="9479" width="17.85546875" style="48" customWidth="1"/>
    <col min="9480" max="9480" width="14" style="48" customWidth="1"/>
    <col min="9481" max="9481" width="14.85546875" style="48" customWidth="1"/>
    <col min="9482" max="9482" width="72.42578125" style="48" customWidth="1"/>
    <col min="9483" max="9483" width="14" style="48" customWidth="1"/>
    <col min="9484" max="9733" width="9.140625" style="48"/>
    <col min="9734" max="9734" width="32.5703125" style="48" customWidth="1"/>
    <col min="9735" max="9735" width="17.85546875" style="48" customWidth="1"/>
    <col min="9736" max="9736" width="14" style="48" customWidth="1"/>
    <col min="9737" max="9737" width="14.85546875" style="48" customWidth="1"/>
    <col min="9738" max="9738" width="72.42578125" style="48" customWidth="1"/>
    <col min="9739" max="9739" width="14" style="48" customWidth="1"/>
    <col min="9740" max="9989" width="9.140625" style="48"/>
    <col min="9990" max="9990" width="32.5703125" style="48" customWidth="1"/>
    <col min="9991" max="9991" width="17.85546875" style="48" customWidth="1"/>
    <col min="9992" max="9992" width="14" style="48" customWidth="1"/>
    <col min="9993" max="9993" width="14.85546875" style="48" customWidth="1"/>
    <col min="9994" max="9994" width="72.42578125" style="48" customWidth="1"/>
    <col min="9995" max="9995" width="14" style="48" customWidth="1"/>
    <col min="9996" max="10245" width="9.140625" style="48"/>
    <col min="10246" max="10246" width="32.5703125" style="48" customWidth="1"/>
    <col min="10247" max="10247" width="17.85546875" style="48" customWidth="1"/>
    <col min="10248" max="10248" width="14" style="48" customWidth="1"/>
    <col min="10249" max="10249" width="14.85546875" style="48" customWidth="1"/>
    <col min="10250" max="10250" width="72.42578125" style="48" customWidth="1"/>
    <col min="10251" max="10251" width="14" style="48" customWidth="1"/>
    <col min="10252" max="10501" width="9.140625" style="48"/>
    <col min="10502" max="10502" width="32.5703125" style="48" customWidth="1"/>
    <col min="10503" max="10503" width="17.85546875" style="48" customWidth="1"/>
    <col min="10504" max="10504" width="14" style="48" customWidth="1"/>
    <col min="10505" max="10505" width="14.85546875" style="48" customWidth="1"/>
    <col min="10506" max="10506" width="72.42578125" style="48" customWidth="1"/>
    <col min="10507" max="10507" width="14" style="48" customWidth="1"/>
    <col min="10508" max="10757" width="9.140625" style="48"/>
    <col min="10758" max="10758" width="32.5703125" style="48" customWidth="1"/>
    <col min="10759" max="10759" width="17.85546875" style="48" customWidth="1"/>
    <col min="10760" max="10760" width="14" style="48" customWidth="1"/>
    <col min="10761" max="10761" width="14.85546875" style="48" customWidth="1"/>
    <col min="10762" max="10762" width="72.42578125" style="48" customWidth="1"/>
    <col min="10763" max="10763" width="14" style="48" customWidth="1"/>
    <col min="10764" max="11013" width="9.140625" style="48"/>
    <col min="11014" max="11014" width="32.5703125" style="48" customWidth="1"/>
    <col min="11015" max="11015" width="17.85546875" style="48" customWidth="1"/>
    <col min="11016" max="11016" width="14" style="48" customWidth="1"/>
    <col min="11017" max="11017" width="14.85546875" style="48" customWidth="1"/>
    <col min="11018" max="11018" width="72.42578125" style="48" customWidth="1"/>
    <col min="11019" max="11019" width="14" style="48" customWidth="1"/>
    <col min="11020" max="11269" width="9.140625" style="48"/>
    <col min="11270" max="11270" width="32.5703125" style="48" customWidth="1"/>
    <col min="11271" max="11271" width="17.85546875" style="48" customWidth="1"/>
    <col min="11272" max="11272" width="14" style="48" customWidth="1"/>
    <col min="11273" max="11273" width="14.85546875" style="48" customWidth="1"/>
    <col min="11274" max="11274" width="72.42578125" style="48" customWidth="1"/>
    <col min="11275" max="11275" width="14" style="48" customWidth="1"/>
    <col min="11276" max="11525" width="9.140625" style="48"/>
    <col min="11526" max="11526" width="32.5703125" style="48" customWidth="1"/>
    <col min="11527" max="11527" width="17.85546875" style="48" customWidth="1"/>
    <col min="11528" max="11528" width="14" style="48" customWidth="1"/>
    <col min="11529" max="11529" width="14.85546875" style="48" customWidth="1"/>
    <col min="11530" max="11530" width="72.42578125" style="48" customWidth="1"/>
    <col min="11531" max="11531" width="14" style="48" customWidth="1"/>
    <col min="11532" max="11781" width="9.140625" style="48"/>
    <col min="11782" max="11782" width="32.5703125" style="48" customWidth="1"/>
    <col min="11783" max="11783" width="17.85546875" style="48" customWidth="1"/>
    <col min="11784" max="11784" width="14" style="48" customWidth="1"/>
    <col min="11785" max="11785" width="14.85546875" style="48" customWidth="1"/>
    <col min="11786" max="11786" width="72.42578125" style="48" customWidth="1"/>
    <col min="11787" max="11787" width="14" style="48" customWidth="1"/>
    <col min="11788" max="12037" width="9.140625" style="48"/>
    <col min="12038" max="12038" width="32.5703125" style="48" customWidth="1"/>
    <col min="12039" max="12039" width="17.85546875" style="48" customWidth="1"/>
    <col min="12040" max="12040" width="14" style="48" customWidth="1"/>
    <col min="12041" max="12041" width="14.85546875" style="48" customWidth="1"/>
    <col min="12042" max="12042" width="72.42578125" style="48" customWidth="1"/>
    <col min="12043" max="12043" width="14" style="48" customWidth="1"/>
    <col min="12044" max="12293" width="9.140625" style="48"/>
    <col min="12294" max="12294" width="32.5703125" style="48" customWidth="1"/>
    <col min="12295" max="12295" width="17.85546875" style="48" customWidth="1"/>
    <col min="12296" max="12296" width="14" style="48" customWidth="1"/>
    <col min="12297" max="12297" width="14.85546875" style="48" customWidth="1"/>
    <col min="12298" max="12298" width="72.42578125" style="48" customWidth="1"/>
    <col min="12299" max="12299" width="14" style="48" customWidth="1"/>
    <col min="12300" max="12549" width="9.140625" style="48"/>
    <col min="12550" max="12550" width="32.5703125" style="48" customWidth="1"/>
    <col min="12551" max="12551" width="17.85546875" style="48" customWidth="1"/>
    <col min="12552" max="12552" width="14" style="48" customWidth="1"/>
    <col min="12553" max="12553" width="14.85546875" style="48" customWidth="1"/>
    <col min="12554" max="12554" width="72.42578125" style="48" customWidth="1"/>
    <col min="12555" max="12555" width="14" style="48" customWidth="1"/>
    <col min="12556" max="12805" width="9.140625" style="48"/>
    <col min="12806" max="12806" width="32.5703125" style="48" customWidth="1"/>
    <col min="12807" max="12807" width="17.85546875" style="48" customWidth="1"/>
    <col min="12808" max="12808" width="14" style="48" customWidth="1"/>
    <col min="12809" max="12809" width="14.85546875" style="48" customWidth="1"/>
    <col min="12810" max="12810" width="72.42578125" style="48" customWidth="1"/>
    <col min="12811" max="12811" width="14" style="48" customWidth="1"/>
    <col min="12812" max="13061" width="9.140625" style="48"/>
    <col min="13062" max="13062" width="32.5703125" style="48" customWidth="1"/>
    <col min="13063" max="13063" width="17.85546875" style="48" customWidth="1"/>
    <col min="13064" max="13064" width="14" style="48" customWidth="1"/>
    <col min="13065" max="13065" width="14.85546875" style="48" customWidth="1"/>
    <col min="13066" max="13066" width="72.42578125" style="48" customWidth="1"/>
    <col min="13067" max="13067" width="14" style="48" customWidth="1"/>
    <col min="13068" max="13317" width="9.140625" style="48"/>
    <col min="13318" max="13318" width="32.5703125" style="48" customWidth="1"/>
    <col min="13319" max="13319" width="17.85546875" style="48" customWidth="1"/>
    <col min="13320" max="13320" width="14" style="48" customWidth="1"/>
    <col min="13321" max="13321" width="14.85546875" style="48" customWidth="1"/>
    <col min="13322" max="13322" width="72.42578125" style="48" customWidth="1"/>
    <col min="13323" max="13323" width="14" style="48" customWidth="1"/>
    <col min="13324" max="13573" width="9.140625" style="48"/>
    <col min="13574" max="13574" width="32.5703125" style="48" customWidth="1"/>
    <col min="13575" max="13575" width="17.85546875" style="48" customWidth="1"/>
    <col min="13576" max="13576" width="14" style="48" customWidth="1"/>
    <col min="13577" max="13577" width="14.85546875" style="48" customWidth="1"/>
    <col min="13578" max="13578" width="72.42578125" style="48" customWidth="1"/>
    <col min="13579" max="13579" width="14" style="48" customWidth="1"/>
    <col min="13580" max="13829" width="9.140625" style="48"/>
    <col min="13830" max="13830" width="32.5703125" style="48" customWidth="1"/>
    <col min="13831" max="13831" width="17.85546875" style="48" customWidth="1"/>
    <col min="13832" max="13832" width="14" style="48" customWidth="1"/>
    <col min="13833" max="13833" width="14.85546875" style="48" customWidth="1"/>
    <col min="13834" max="13834" width="72.42578125" style="48" customWidth="1"/>
    <col min="13835" max="13835" width="14" style="48" customWidth="1"/>
    <col min="13836" max="14085" width="9.140625" style="48"/>
    <col min="14086" max="14086" width="32.5703125" style="48" customWidth="1"/>
    <col min="14087" max="14087" width="17.85546875" style="48" customWidth="1"/>
    <col min="14088" max="14088" width="14" style="48" customWidth="1"/>
    <col min="14089" max="14089" width="14.85546875" style="48" customWidth="1"/>
    <col min="14090" max="14090" width="72.42578125" style="48" customWidth="1"/>
    <col min="14091" max="14091" width="14" style="48" customWidth="1"/>
    <col min="14092" max="14341" width="9.140625" style="48"/>
    <col min="14342" max="14342" width="32.5703125" style="48" customWidth="1"/>
    <col min="14343" max="14343" width="17.85546875" style="48" customWidth="1"/>
    <col min="14344" max="14344" width="14" style="48" customWidth="1"/>
    <col min="14345" max="14345" width="14.85546875" style="48" customWidth="1"/>
    <col min="14346" max="14346" width="72.42578125" style="48" customWidth="1"/>
    <col min="14347" max="14347" width="14" style="48" customWidth="1"/>
    <col min="14348" max="14597" width="9.140625" style="48"/>
    <col min="14598" max="14598" width="32.5703125" style="48" customWidth="1"/>
    <col min="14599" max="14599" width="17.85546875" style="48" customWidth="1"/>
    <col min="14600" max="14600" width="14" style="48" customWidth="1"/>
    <col min="14601" max="14601" width="14.85546875" style="48" customWidth="1"/>
    <col min="14602" max="14602" width="72.42578125" style="48" customWidth="1"/>
    <col min="14603" max="14603" width="14" style="48" customWidth="1"/>
    <col min="14604" max="14853" width="9.140625" style="48"/>
    <col min="14854" max="14854" width="32.5703125" style="48" customWidth="1"/>
    <col min="14855" max="14855" width="17.85546875" style="48" customWidth="1"/>
    <col min="14856" max="14856" width="14" style="48" customWidth="1"/>
    <col min="14857" max="14857" width="14.85546875" style="48" customWidth="1"/>
    <col min="14858" max="14858" width="72.42578125" style="48" customWidth="1"/>
    <col min="14859" max="14859" width="14" style="48" customWidth="1"/>
    <col min="14860" max="15109" width="9.140625" style="48"/>
    <col min="15110" max="15110" width="32.5703125" style="48" customWidth="1"/>
    <col min="15111" max="15111" width="17.85546875" style="48" customWidth="1"/>
    <col min="15112" max="15112" width="14" style="48" customWidth="1"/>
    <col min="15113" max="15113" width="14.85546875" style="48" customWidth="1"/>
    <col min="15114" max="15114" width="72.42578125" style="48" customWidth="1"/>
    <col min="15115" max="15115" width="14" style="48" customWidth="1"/>
    <col min="15116" max="15365" width="9.140625" style="48"/>
    <col min="15366" max="15366" width="32.5703125" style="48" customWidth="1"/>
    <col min="15367" max="15367" width="17.85546875" style="48" customWidth="1"/>
    <col min="15368" max="15368" width="14" style="48" customWidth="1"/>
    <col min="15369" max="15369" width="14.85546875" style="48" customWidth="1"/>
    <col min="15370" max="15370" width="72.42578125" style="48" customWidth="1"/>
    <col min="15371" max="15371" width="14" style="48" customWidth="1"/>
    <col min="15372" max="15621" width="9.140625" style="48"/>
    <col min="15622" max="15622" width="32.5703125" style="48" customWidth="1"/>
    <col min="15623" max="15623" width="17.85546875" style="48" customWidth="1"/>
    <col min="15624" max="15624" width="14" style="48" customWidth="1"/>
    <col min="15625" max="15625" width="14.85546875" style="48" customWidth="1"/>
    <col min="15626" max="15626" width="72.42578125" style="48" customWidth="1"/>
    <col min="15627" max="15627" width="14" style="48" customWidth="1"/>
    <col min="15628" max="15877" width="9.140625" style="48"/>
    <col min="15878" max="15878" width="32.5703125" style="48" customWidth="1"/>
    <col min="15879" max="15879" width="17.85546875" style="48" customWidth="1"/>
    <col min="15880" max="15880" width="14" style="48" customWidth="1"/>
    <col min="15881" max="15881" width="14.85546875" style="48" customWidth="1"/>
    <col min="15882" max="15882" width="72.42578125" style="48" customWidth="1"/>
    <col min="15883" max="15883" width="14" style="48" customWidth="1"/>
    <col min="15884" max="16133" width="9.140625" style="48"/>
    <col min="16134" max="16134" width="32.5703125" style="48" customWidth="1"/>
    <col min="16135" max="16135" width="17.85546875" style="48" customWidth="1"/>
    <col min="16136" max="16136" width="14" style="48" customWidth="1"/>
    <col min="16137" max="16137" width="14.85546875" style="48" customWidth="1"/>
    <col min="16138" max="16138" width="72.42578125" style="48" customWidth="1"/>
    <col min="16139" max="16139" width="14" style="48" customWidth="1"/>
    <col min="16140" max="16384" width="9.140625" style="48"/>
  </cols>
  <sheetData>
    <row r="1" spans="1:14" ht="20.25" x14ac:dyDescent="0.25">
      <c r="C1" s="608" t="s">
        <v>405</v>
      </c>
      <c r="D1" s="608"/>
      <c r="E1" s="608"/>
      <c r="F1" s="608"/>
      <c r="G1" s="608"/>
      <c r="H1" s="608"/>
      <c r="I1" s="608"/>
      <c r="J1" s="608"/>
      <c r="K1" s="463"/>
      <c r="L1" s="463"/>
    </row>
    <row r="2" spans="1:14" ht="20.25" x14ac:dyDescent="0.3">
      <c r="C2" s="609" t="s">
        <v>71</v>
      </c>
      <c r="D2" s="609"/>
      <c r="E2" s="609"/>
      <c r="F2" s="609"/>
      <c r="G2" s="609"/>
      <c r="H2" s="609"/>
      <c r="I2" s="609"/>
      <c r="J2" s="609"/>
      <c r="K2" s="464"/>
      <c r="L2" s="464"/>
    </row>
    <row r="3" spans="1:14" ht="15.75" thickBot="1" x14ac:dyDescent="0.25">
      <c r="C3" s="544"/>
      <c r="D3" s="49"/>
      <c r="E3" s="49"/>
      <c r="F3" s="49"/>
      <c r="G3" s="49"/>
      <c r="H3" s="49"/>
      <c r="I3" s="49"/>
      <c r="J3" s="49"/>
      <c r="K3" s="49"/>
      <c r="L3" s="49"/>
    </row>
    <row r="4" spans="1:14" s="50" customFormat="1" ht="51.75" customHeight="1" x14ac:dyDescent="0.25">
      <c r="A4" s="611"/>
      <c r="B4" s="610" t="s">
        <v>83</v>
      </c>
      <c r="C4" s="620" t="s">
        <v>72</v>
      </c>
      <c r="D4" s="622" t="s">
        <v>73</v>
      </c>
      <c r="E4" s="624" t="s">
        <v>74</v>
      </c>
      <c r="F4" s="625"/>
      <c r="G4" s="626"/>
      <c r="H4" s="614" t="s">
        <v>410</v>
      </c>
      <c r="I4" s="618"/>
      <c r="J4" s="627" t="s">
        <v>76</v>
      </c>
      <c r="K4" s="614"/>
      <c r="L4" s="615"/>
      <c r="N4" s="50">
        <v>79671</v>
      </c>
    </row>
    <row r="5" spans="1:14" s="50" customFormat="1" ht="32.25" thickBot="1" x14ac:dyDescent="0.3">
      <c r="A5" s="612"/>
      <c r="B5" s="610"/>
      <c r="C5" s="621"/>
      <c r="D5" s="623"/>
      <c r="E5" s="51" t="s">
        <v>408</v>
      </c>
      <c r="F5" s="51" t="s">
        <v>78</v>
      </c>
      <c r="G5" s="51" t="s">
        <v>409</v>
      </c>
      <c r="H5" s="616"/>
      <c r="I5" s="619"/>
      <c r="J5" s="628"/>
      <c r="K5" s="616"/>
      <c r="L5" s="617"/>
      <c r="N5" s="480">
        <f>SUM(N4*6.8/100)</f>
        <v>5417.6279999999997</v>
      </c>
    </row>
    <row r="6" spans="1:14" s="50" customFormat="1" ht="16.5" thickBot="1" x14ac:dyDescent="0.3">
      <c r="A6" s="613"/>
      <c r="B6" s="610"/>
      <c r="C6" s="545">
        <v>1</v>
      </c>
      <c r="D6" s="53">
        <v>2</v>
      </c>
      <c r="E6" s="53" t="s">
        <v>79</v>
      </c>
      <c r="F6" s="53" t="s">
        <v>80</v>
      </c>
      <c r="G6" s="53" t="s">
        <v>81</v>
      </c>
      <c r="H6" s="614">
        <v>4</v>
      </c>
      <c r="I6" s="618"/>
      <c r="J6" s="239">
        <v>5</v>
      </c>
      <c r="K6" s="614">
        <v>5</v>
      </c>
      <c r="L6" s="615"/>
      <c r="N6" s="480">
        <f>SUM(N5*90/100)</f>
        <v>4875.8651999999993</v>
      </c>
    </row>
    <row r="7" spans="1:14" s="384" customFormat="1" ht="44.25" customHeight="1" thickBot="1" x14ac:dyDescent="0.3">
      <c r="A7" s="147"/>
      <c r="B7" s="384">
        <v>1</v>
      </c>
      <c r="C7" s="489" t="s">
        <v>484</v>
      </c>
      <c r="D7" s="251">
        <v>1</v>
      </c>
      <c r="E7" s="251">
        <v>40</v>
      </c>
      <c r="F7" s="251">
        <v>23</v>
      </c>
      <c r="G7" s="147">
        <f>SUM(E7:F7)</f>
        <v>63</v>
      </c>
      <c r="H7" s="380" t="s">
        <v>590</v>
      </c>
      <c r="I7" s="381" t="s">
        <v>485</v>
      </c>
      <c r="J7" s="381">
        <f>G7</f>
        <v>63</v>
      </c>
      <c r="K7" s="376">
        <f>J7-L7</f>
        <v>40</v>
      </c>
      <c r="L7" s="377">
        <v>23</v>
      </c>
      <c r="N7" s="481">
        <f>SUM(N6/12)</f>
        <v>406.32209999999992</v>
      </c>
    </row>
    <row r="8" spans="1:14" s="379" customFormat="1" ht="44.45" customHeight="1" thickBot="1" x14ac:dyDescent="0.3">
      <c r="A8" s="378"/>
      <c r="B8" s="379">
        <v>1</v>
      </c>
      <c r="C8" s="489" t="s">
        <v>486</v>
      </c>
      <c r="D8" s="251"/>
      <c r="E8" s="251">
        <v>25</v>
      </c>
      <c r="F8" s="381"/>
      <c r="G8" s="147">
        <f t="shared" ref="G8:G12" si="0">SUM(E8:F8)</f>
        <v>25</v>
      </c>
      <c r="H8" s="380" t="s">
        <v>304</v>
      </c>
      <c r="I8" s="381"/>
      <c r="J8" s="251">
        <f t="shared" ref="J8:J73" si="1">G8</f>
        <v>25</v>
      </c>
      <c r="K8" s="376">
        <f t="shared" ref="K8:K16" si="2">J8-L8</f>
        <v>25</v>
      </c>
      <c r="L8" s="373">
        <v>0</v>
      </c>
      <c r="N8" s="482">
        <f>SUM(N7/4)</f>
        <v>101.58052499999998</v>
      </c>
    </row>
    <row r="9" spans="1:14" s="379" customFormat="1" ht="44.45" customHeight="1" thickBot="1" x14ac:dyDescent="0.3">
      <c r="A9" s="378"/>
      <c r="B9" s="379">
        <v>2</v>
      </c>
      <c r="C9" s="489" t="s">
        <v>487</v>
      </c>
      <c r="D9" s="251">
        <v>2</v>
      </c>
      <c r="E9" s="251">
        <v>65</v>
      </c>
      <c r="F9" s="251">
        <v>15</v>
      </c>
      <c r="G9" s="147">
        <f t="shared" si="0"/>
        <v>80</v>
      </c>
      <c r="H9" s="380" t="s">
        <v>488</v>
      </c>
      <c r="I9" s="381" t="s">
        <v>489</v>
      </c>
      <c r="J9" s="251">
        <f t="shared" si="1"/>
        <v>80</v>
      </c>
      <c r="K9" s="376">
        <f t="shared" si="2"/>
        <v>65</v>
      </c>
      <c r="L9" s="362">
        <v>15</v>
      </c>
    </row>
    <row r="10" spans="1:14" s="379" customFormat="1" ht="44.45" customHeight="1" thickBot="1" x14ac:dyDescent="0.3">
      <c r="A10" s="378"/>
      <c r="B10" s="379">
        <v>2</v>
      </c>
      <c r="C10" s="489" t="s">
        <v>490</v>
      </c>
      <c r="D10" s="251"/>
      <c r="E10" s="251">
        <v>12</v>
      </c>
      <c r="F10" s="251"/>
      <c r="G10" s="147">
        <f t="shared" si="0"/>
        <v>12</v>
      </c>
      <c r="H10" s="380" t="s">
        <v>491</v>
      </c>
      <c r="I10" s="381"/>
      <c r="J10" s="251">
        <f t="shared" si="1"/>
        <v>12</v>
      </c>
      <c r="K10" s="376">
        <f t="shared" si="2"/>
        <v>12</v>
      </c>
      <c r="L10" s="362">
        <v>0</v>
      </c>
    </row>
    <row r="11" spans="1:14" s="379" customFormat="1" ht="44.45" customHeight="1" thickBot="1" x14ac:dyDescent="0.3">
      <c r="A11" s="378"/>
      <c r="B11" s="379">
        <v>3</v>
      </c>
      <c r="C11" s="489" t="s">
        <v>492</v>
      </c>
      <c r="D11" s="251">
        <v>1</v>
      </c>
      <c r="E11" s="251">
        <v>55</v>
      </c>
      <c r="F11" s="251">
        <v>12</v>
      </c>
      <c r="G11" s="147">
        <f t="shared" si="0"/>
        <v>67</v>
      </c>
      <c r="H11" s="380" t="s">
        <v>493</v>
      </c>
      <c r="I11" s="381" t="s">
        <v>362</v>
      </c>
      <c r="J11" s="251">
        <f t="shared" si="1"/>
        <v>67</v>
      </c>
      <c r="K11" s="376">
        <f t="shared" si="2"/>
        <v>55</v>
      </c>
      <c r="L11" s="362">
        <v>12</v>
      </c>
    </row>
    <row r="12" spans="1:14" s="379" customFormat="1" ht="44.45" customHeight="1" thickBot="1" x14ac:dyDescent="0.3">
      <c r="A12" s="378"/>
      <c r="B12" s="379">
        <v>3</v>
      </c>
      <c r="C12" s="489" t="s">
        <v>494</v>
      </c>
      <c r="D12" s="251"/>
      <c r="E12" s="251">
        <v>25</v>
      </c>
      <c r="F12" s="251"/>
      <c r="G12" s="147">
        <f t="shared" si="0"/>
        <v>25</v>
      </c>
      <c r="H12" s="380" t="s">
        <v>591</v>
      </c>
      <c r="I12" s="381"/>
      <c r="J12" s="251">
        <f t="shared" si="1"/>
        <v>25</v>
      </c>
      <c r="K12" s="376">
        <f t="shared" si="2"/>
        <v>25</v>
      </c>
      <c r="L12" s="373"/>
    </row>
    <row r="13" spans="1:14" s="379" customFormat="1" ht="44.45" customHeight="1" thickBot="1" x14ac:dyDescent="0.3">
      <c r="A13" s="378"/>
      <c r="B13" s="379">
        <v>4</v>
      </c>
      <c r="C13" s="489" t="s">
        <v>588</v>
      </c>
      <c r="D13" s="251"/>
      <c r="E13" s="251">
        <v>30</v>
      </c>
      <c r="F13" s="251">
        <v>35</v>
      </c>
      <c r="G13" s="147">
        <f t="shared" ref="G13:G73" si="3">SUM(E13:F13)</f>
        <v>65</v>
      </c>
      <c r="H13" s="380" t="s">
        <v>593</v>
      </c>
      <c r="I13" s="381" t="s">
        <v>594</v>
      </c>
      <c r="J13" s="251">
        <f t="shared" si="1"/>
        <v>65</v>
      </c>
      <c r="K13" s="376">
        <f t="shared" si="2"/>
        <v>30</v>
      </c>
      <c r="L13" s="362">
        <v>35</v>
      </c>
    </row>
    <row r="14" spans="1:14" s="379" customFormat="1" ht="44.45" customHeight="1" thickBot="1" x14ac:dyDescent="0.3">
      <c r="A14" s="378"/>
      <c r="B14" s="379">
        <v>4</v>
      </c>
      <c r="C14" s="489" t="s">
        <v>589</v>
      </c>
      <c r="D14" s="251"/>
      <c r="E14" s="251">
        <v>20</v>
      </c>
      <c r="F14" s="251"/>
      <c r="G14" s="147">
        <f t="shared" si="3"/>
        <v>20</v>
      </c>
      <c r="H14" s="380" t="s">
        <v>592</v>
      </c>
      <c r="I14" s="381"/>
      <c r="J14" s="251">
        <f t="shared" si="1"/>
        <v>20</v>
      </c>
      <c r="K14" s="376">
        <f t="shared" si="2"/>
        <v>20</v>
      </c>
      <c r="L14" s="373"/>
    </row>
    <row r="15" spans="1:14" s="379" customFormat="1" ht="44.25" hidden="1" customHeight="1" thickBot="1" x14ac:dyDescent="0.3">
      <c r="A15" s="378"/>
      <c r="B15" s="379">
        <v>5</v>
      </c>
      <c r="C15" s="489"/>
      <c r="D15" s="251"/>
      <c r="E15" s="251"/>
      <c r="F15" s="251"/>
      <c r="G15" s="147">
        <f t="shared" si="3"/>
        <v>0</v>
      </c>
      <c r="H15" s="380"/>
      <c r="I15" s="381"/>
      <c r="J15" s="251">
        <f t="shared" si="1"/>
        <v>0</v>
      </c>
      <c r="K15" s="376">
        <f t="shared" si="2"/>
        <v>0</v>
      </c>
      <c r="L15" s="362">
        <v>0</v>
      </c>
    </row>
    <row r="16" spans="1:14" s="379" customFormat="1" ht="44.45" hidden="1" customHeight="1" x14ac:dyDescent="0.25">
      <c r="A16" s="378"/>
      <c r="B16" s="379">
        <v>5</v>
      </c>
      <c r="C16" s="489"/>
      <c r="D16" s="251"/>
      <c r="E16" s="251"/>
      <c r="F16" s="251"/>
      <c r="G16" s="147">
        <f t="shared" si="3"/>
        <v>0</v>
      </c>
      <c r="H16" s="380"/>
      <c r="I16" s="381"/>
      <c r="J16" s="251">
        <f t="shared" si="1"/>
        <v>0</v>
      </c>
      <c r="K16" s="376">
        <f t="shared" si="2"/>
        <v>0</v>
      </c>
      <c r="L16" s="373"/>
    </row>
    <row r="17" spans="1:12" s="379" customFormat="1" ht="44.45" hidden="1" customHeight="1" thickBot="1" x14ac:dyDescent="0.3">
      <c r="A17" s="378"/>
      <c r="C17" s="489"/>
      <c r="D17" s="251"/>
      <c r="E17" s="251"/>
      <c r="F17" s="251"/>
      <c r="G17" s="147">
        <f t="shared" si="3"/>
        <v>0</v>
      </c>
      <c r="H17" s="380"/>
      <c r="I17" s="381"/>
      <c r="J17" s="251">
        <f t="shared" si="1"/>
        <v>0</v>
      </c>
      <c r="K17" s="465"/>
      <c r="L17" s="466"/>
    </row>
    <row r="18" spans="1:12" s="379" customFormat="1" ht="44.45" customHeight="1" thickBot="1" x14ac:dyDescent="0.3">
      <c r="A18" s="378"/>
      <c r="B18" s="379">
        <v>1</v>
      </c>
      <c r="C18" s="489" t="s">
        <v>495</v>
      </c>
      <c r="D18" s="251">
        <v>0</v>
      </c>
      <c r="E18" s="251">
        <v>35</v>
      </c>
      <c r="F18" s="251">
        <v>12</v>
      </c>
      <c r="G18" s="147">
        <f t="shared" si="3"/>
        <v>47</v>
      </c>
      <c r="H18" s="380" t="s">
        <v>423</v>
      </c>
      <c r="I18" s="381" t="s">
        <v>424</v>
      </c>
      <c r="J18" s="251">
        <f t="shared" si="1"/>
        <v>47</v>
      </c>
      <c r="K18" s="376">
        <f>J18-L18</f>
        <v>35</v>
      </c>
      <c r="L18" s="372">
        <v>12</v>
      </c>
    </row>
    <row r="19" spans="1:12" s="379" customFormat="1" ht="44.45" customHeight="1" thickBot="1" x14ac:dyDescent="0.3">
      <c r="A19" s="378"/>
      <c r="B19" s="379">
        <v>1</v>
      </c>
      <c r="C19" s="489" t="s">
        <v>496</v>
      </c>
      <c r="D19" s="251">
        <v>1</v>
      </c>
      <c r="E19" s="251">
        <v>35</v>
      </c>
      <c r="F19" s="251"/>
      <c r="G19" s="147">
        <f t="shared" si="3"/>
        <v>35</v>
      </c>
      <c r="H19" s="380" t="s">
        <v>595</v>
      </c>
      <c r="I19" s="381"/>
      <c r="J19" s="251">
        <f t="shared" si="1"/>
        <v>35</v>
      </c>
      <c r="K19" s="376">
        <f t="shared" ref="K19:K28" si="4">J19-L19</f>
        <v>35</v>
      </c>
      <c r="L19" s="373"/>
    </row>
    <row r="20" spans="1:12" s="379" customFormat="1" ht="44.45" customHeight="1" x14ac:dyDescent="0.25">
      <c r="A20" s="378"/>
      <c r="B20" s="379">
        <v>2</v>
      </c>
      <c r="C20" s="489" t="s">
        <v>497</v>
      </c>
      <c r="D20" s="251">
        <v>0</v>
      </c>
      <c r="E20" s="251">
        <v>65</v>
      </c>
      <c r="F20" s="251">
        <v>23</v>
      </c>
      <c r="G20" s="147">
        <f t="shared" si="3"/>
        <v>88</v>
      </c>
      <c r="H20" s="380" t="s">
        <v>425</v>
      </c>
      <c r="I20" s="381" t="s">
        <v>426</v>
      </c>
      <c r="J20" s="251">
        <f t="shared" si="1"/>
        <v>88</v>
      </c>
      <c r="K20" s="376">
        <f t="shared" si="4"/>
        <v>65</v>
      </c>
      <c r="L20" s="373">
        <v>23</v>
      </c>
    </row>
    <row r="21" spans="1:12" s="379" customFormat="1" ht="44.45" customHeight="1" thickBot="1" x14ac:dyDescent="0.3">
      <c r="A21" s="378"/>
      <c r="C21" s="489" t="s">
        <v>82</v>
      </c>
      <c r="D21" s="251">
        <f>SUM(D7:D20)</f>
        <v>5</v>
      </c>
      <c r="E21" s="251">
        <f t="shared" ref="E21:L21" si="5">SUM(E7:E20)</f>
        <v>407</v>
      </c>
      <c r="F21" s="251">
        <f t="shared" si="5"/>
        <v>120</v>
      </c>
      <c r="G21" s="251">
        <f t="shared" si="5"/>
        <v>527</v>
      </c>
      <c r="H21" s="561">
        <f t="shared" si="5"/>
        <v>0</v>
      </c>
      <c r="I21" s="562">
        <f t="shared" si="5"/>
        <v>0</v>
      </c>
      <c r="J21" s="251">
        <f t="shared" si="5"/>
        <v>527</v>
      </c>
      <c r="K21" s="251">
        <f t="shared" si="5"/>
        <v>407</v>
      </c>
      <c r="L21" s="251">
        <f t="shared" si="5"/>
        <v>120</v>
      </c>
    </row>
    <row r="22" spans="1:12" s="379" customFormat="1" ht="44.45" hidden="1" customHeight="1" thickBot="1" x14ac:dyDescent="0.3">
      <c r="A22" s="378"/>
      <c r="B22" s="379">
        <v>2</v>
      </c>
      <c r="C22" s="489"/>
      <c r="D22" s="251"/>
      <c r="E22" s="251"/>
      <c r="F22" s="251"/>
      <c r="G22" s="147">
        <f t="shared" si="3"/>
        <v>0</v>
      </c>
      <c r="H22" s="380"/>
      <c r="I22" s="381"/>
      <c r="J22" s="251">
        <f t="shared" si="1"/>
        <v>0</v>
      </c>
      <c r="K22" s="376">
        <f t="shared" si="4"/>
        <v>0</v>
      </c>
      <c r="L22" s="373"/>
    </row>
    <row r="23" spans="1:12" s="379" customFormat="1" ht="44.45" customHeight="1" thickBot="1" x14ac:dyDescent="0.3">
      <c r="A23" s="378"/>
      <c r="B23" s="379">
        <v>3</v>
      </c>
      <c r="C23" s="489" t="s">
        <v>498</v>
      </c>
      <c r="D23" s="251"/>
      <c r="E23" s="251">
        <v>50</v>
      </c>
      <c r="F23" s="251">
        <v>12</v>
      </c>
      <c r="G23" s="147">
        <f t="shared" si="3"/>
        <v>62</v>
      </c>
      <c r="H23" s="380" t="s">
        <v>597</v>
      </c>
      <c r="I23" s="381" t="s">
        <v>598</v>
      </c>
      <c r="J23" s="251">
        <f t="shared" si="1"/>
        <v>62</v>
      </c>
      <c r="K23" s="376">
        <f t="shared" si="4"/>
        <v>50</v>
      </c>
      <c r="L23" s="373">
        <v>12</v>
      </c>
    </row>
    <row r="24" spans="1:12" s="379" customFormat="1" ht="44.45" customHeight="1" thickBot="1" x14ac:dyDescent="0.3">
      <c r="A24" s="378"/>
      <c r="B24" s="379">
        <v>3</v>
      </c>
      <c r="C24" s="489" t="s">
        <v>499</v>
      </c>
      <c r="D24" s="251"/>
      <c r="E24" s="251">
        <v>20</v>
      </c>
      <c r="F24" s="251"/>
      <c r="G24" s="147">
        <f t="shared" si="3"/>
        <v>20</v>
      </c>
      <c r="H24" s="380" t="s">
        <v>599</v>
      </c>
      <c r="I24" s="381"/>
      <c r="J24" s="251">
        <f t="shared" si="1"/>
        <v>20</v>
      </c>
      <c r="K24" s="376">
        <f t="shared" si="4"/>
        <v>20</v>
      </c>
      <c r="L24" s="373">
        <v>0</v>
      </c>
    </row>
    <row r="25" spans="1:12" s="379" customFormat="1" ht="44.45" customHeight="1" thickBot="1" x14ac:dyDescent="0.3">
      <c r="A25" s="378"/>
      <c r="B25" s="379">
        <v>4</v>
      </c>
      <c r="C25" s="489" t="s">
        <v>500</v>
      </c>
      <c r="D25" s="251"/>
      <c r="E25" s="251">
        <v>60</v>
      </c>
      <c r="F25" s="251">
        <v>12</v>
      </c>
      <c r="G25" s="147">
        <f t="shared" si="3"/>
        <v>72</v>
      </c>
      <c r="H25" s="380" t="s">
        <v>600</v>
      </c>
      <c r="I25" s="381" t="s">
        <v>601</v>
      </c>
      <c r="J25" s="251">
        <f t="shared" si="1"/>
        <v>72</v>
      </c>
      <c r="K25" s="376">
        <f t="shared" si="4"/>
        <v>60</v>
      </c>
      <c r="L25" s="373">
        <v>12</v>
      </c>
    </row>
    <row r="26" spans="1:12" s="379" customFormat="1" ht="44.45" customHeight="1" thickBot="1" x14ac:dyDescent="0.3">
      <c r="A26" s="378"/>
      <c r="B26" s="379">
        <v>4</v>
      </c>
      <c r="C26" s="489" t="s">
        <v>501</v>
      </c>
      <c r="D26" s="251"/>
      <c r="E26" s="251">
        <v>15</v>
      </c>
      <c r="F26" s="251"/>
      <c r="G26" s="147">
        <f t="shared" si="3"/>
        <v>15</v>
      </c>
      <c r="H26" s="380" t="s">
        <v>602</v>
      </c>
      <c r="I26" s="381"/>
      <c r="J26" s="251">
        <f t="shared" si="1"/>
        <v>15</v>
      </c>
      <c r="K26" s="376">
        <f t="shared" si="4"/>
        <v>15</v>
      </c>
      <c r="L26" s="373"/>
    </row>
    <row r="27" spans="1:12" s="379" customFormat="1" ht="44.25" hidden="1" customHeight="1" thickBot="1" x14ac:dyDescent="0.3">
      <c r="A27" s="378"/>
      <c r="B27" s="379">
        <v>5</v>
      </c>
      <c r="C27" s="489"/>
      <c r="D27" s="251"/>
      <c r="E27" s="251"/>
      <c r="F27" s="251"/>
      <c r="G27" s="147">
        <f t="shared" si="3"/>
        <v>0</v>
      </c>
      <c r="H27" s="380"/>
      <c r="I27" s="381"/>
      <c r="J27" s="251">
        <f t="shared" si="1"/>
        <v>0</v>
      </c>
      <c r="K27" s="376">
        <f t="shared" si="4"/>
        <v>0</v>
      </c>
      <c r="L27" s="373">
        <v>0</v>
      </c>
    </row>
    <row r="28" spans="1:12" s="379" customFormat="1" ht="44.45" hidden="1" customHeight="1" thickBot="1" x14ac:dyDescent="0.3">
      <c r="A28" s="378"/>
      <c r="B28" s="379">
        <v>5</v>
      </c>
      <c r="C28" s="489"/>
      <c r="D28" s="251"/>
      <c r="E28" s="251"/>
      <c r="F28" s="251"/>
      <c r="G28" s="147">
        <f t="shared" si="3"/>
        <v>0</v>
      </c>
      <c r="H28" s="380"/>
      <c r="I28" s="381"/>
      <c r="J28" s="251">
        <f t="shared" si="1"/>
        <v>0</v>
      </c>
      <c r="K28" s="376">
        <f t="shared" si="4"/>
        <v>0</v>
      </c>
      <c r="L28" s="373"/>
    </row>
    <row r="29" spans="1:12" s="379" customFormat="1" ht="44.45" customHeight="1" thickBot="1" x14ac:dyDescent="0.3">
      <c r="A29" s="378"/>
      <c r="B29" s="379">
        <v>1</v>
      </c>
      <c r="C29" s="489" t="s">
        <v>502</v>
      </c>
      <c r="D29" s="251">
        <v>1</v>
      </c>
      <c r="E29" s="251">
        <v>40</v>
      </c>
      <c r="F29" s="251">
        <v>23</v>
      </c>
      <c r="G29" s="147">
        <f t="shared" si="3"/>
        <v>63</v>
      </c>
      <c r="H29" s="380" t="s">
        <v>603</v>
      </c>
      <c r="I29" s="381" t="s">
        <v>604</v>
      </c>
      <c r="J29" s="251">
        <f t="shared" si="1"/>
        <v>63</v>
      </c>
      <c r="K29" s="376">
        <f>J29-L29</f>
        <v>40</v>
      </c>
      <c r="L29" s="376">
        <v>23</v>
      </c>
    </row>
    <row r="30" spans="1:12" s="379" customFormat="1" ht="60" customHeight="1" thickBot="1" x14ac:dyDescent="0.3">
      <c r="A30" s="378"/>
      <c r="C30" s="489" t="s">
        <v>503</v>
      </c>
      <c r="D30" s="251">
        <v>1</v>
      </c>
      <c r="E30" s="251">
        <v>25</v>
      </c>
      <c r="F30" s="381"/>
      <c r="G30" s="147">
        <f t="shared" si="3"/>
        <v>25</v>
      </c>
      <c r="H30" s="380" t="s">
        <v>605</v>
      </c>
      <c r="I30" s="381"/>
      <c r="J30" s="251">
        <f t="shared" si="1"/>
        <v>25</v>
      </c>
      <c r="K30" s="376">
        <f t="shared" ref="K30:K39" si="6">J30-L30</f>
        <v>25</v>
      </c>
      <c r="L30" s="376">
        <v>0</v>
      </c>
    </row>
    <row r="31" spans="1:12" s="379" customFormat="1" ht="44.45" customHeight="1" thickBot="1" x14ac:dyDescent="0.3">
      <c r="A31" s="378"/>
      <c r="B31" s="379">
        <v>2</v>
      </c>
      <c r="C31" s="489" t="s">
        <v>504</v>
      </c>
      <c r="D31" s="251">
        <v>2</v>
      </c>
      <c r="E31" s="251">
        <v>65</v>
      </c>
      <c r="F31" s="251">
        <v>15</v>
      </c>
      <c r="G31" s="147">
        <f t="shared" si="3"/>
        <v>80</v>
      </c>
      <c r="H31" s="380" t="s">
        <v>606</v>
      </c>
      <c r="I31" s="381" t="s">
        <v>607</v>
      </c>
      <c r="J31" s="251">
        <f t="shared" si="1"/>
        <v>80</v>
      </c>
      <c r="K31" s="376">
        <f t="shared" si="6"/>
        <v>65</v>
      </c>
      <c r="L31" s="376">
        <v>15</v>
      </c>
    </row>
    <row r="32" spans="1:12" s="379" customFormat="1" ht="60" customHeight="1" thickBot="1" x14ac:dyDescent="0.3">
      <c r="A32" s="378"/>
      <c r="C32" s="489" t="s">
        <v>505</v>
      </c>
      <c r="D32" s="251">
        <v>0</v>
      </c>
      <c r="E32" s="251">
        <v>12</v>
      </c>
      <c r="F32" s="251"/>
      <c r="G32" s="147">
        <f t="shared" si="3"/>
        <v>12</v>
      </c>
      <c r="H32" s="380" t="s">
        <v>608</v>
      </c>
      <c r="I32" s="381"/>
      <c r="J32" s="251">
        <f t="shared" si="1"/>
        <v>12</v>
      </c>
      <c r="K32" s="376">
        <f t="shared" si="6"/>
        <v>12</v>
      </c>
      <c r="L32" s="376">
        <f t="shared" ref="L32:L38" si="7">F32</f>
        <v>0</v>
      </c>
    </row>
    <row r="33" spans="1:12" s="379" customFormat="1" ht="44.45" customHeight="1" thickBot="1" x14ac:dyDescent="0.3">
      <c r="A33" s="378"/>
      <c r="B33" s="379">
        <v>3</v>
      </c>
      <c r="C33" s="489" t="s">
        <v>506</v>
      </c>
      <c r="D33" s="251"/>
      <c r="E33" s="251">
        <v>75</v>
      </c>
      <c r="F33" s="251">
        <v>12</v>
      </c>
      <c r="G33" s="147">
        <f t="shared" si="3"/>
        <v>87</v>
      </c>
      <c r="H33" s="380" t="s">
        <v>609</v>
      </c>
      <c r="I33" s="381" t="s">
        <v>610</v>
      </c>
      <c r="J33" s="251">
        <f t="shared" si="1"/>
        <v>87</v>
      </c>
      <c r="K33" s="376">
        <f t="shared" si="6"/>
        <v>75</v>
      </c>
      <c r="L33" s="376">
        <v>12</v>
      </c>
    </row>
    <row r="34" spans="1:12" s="379" customFormat="1" ht="60" hidden="1" customHeight="1" thickBot="1" x14ac:dyDescent="0.3">
      <c r="A34" s="378"/>
      <c r="B34" s="379">
        <v>3</v>
      </c>
      <c r="C34" s="489"/>
      <c r="D34" s="251"/>
      <c r="E34" s="251">
        <v>0</v>
      </c>
      <c r="F34" s="251"/>
      <c r="G34" s="147">
        <f t="shared" si="3"/>
        <v>0</v>
      </c>
      <c r="H34" s="380"/>
      <c r="I34" s="381"/>
      <c r="J34" s="251">
        <f t="shared" si="1"/>
        <v>0</v>
      </c>
      <c r="K34" s="376">
        <f t="shared" si="6"/>
        <v>0</v>
      </c>
      <c r="L34" s="376">
        <v>0</v>
      </c>
    </row>
    <row r="35" spans="1:12" s="379" customFormat="1" ht="44.45" customHeight="1" thickBot="1" x14ac:dyDescent="0.3">
      <c r="A35" s="378"/>
      <c r="B35" s="379">
        <v>4</v>
      </c>
      <c r="C35" s="489" t="s">
        <v>507</v>
      </c>
      <c r="D35" s="251"/>
      <c r="E35" s="251">
        <v>30</v>
      </c>
      <c r="F35" s="251">
        <v>35</v>
      </c>
      <c r="G35" s="147">
        <f t="shared" si="3"/>
        <v>65</v>
      </c>
      <c r="H35" s="380" t="s">
        <v>611</v>
      </c>
      <c r="I35" s="381"/>
      <c r="J35" s="251">
        <f t="shared" si="1"/>
        <v>65</v>
      </c>
      <c r="K35" s="376">
        <f t="shared" si="6"/>
        <v>30</v>
      </c>
      <c r="L35" s="376">
        <v>35</v>
      </c>
    </row>
    <row r="36" spans="1:12" s="379" customFormat="1" ht="60" customHeight="1" x14ac:dyDescent="0.25">
      <c r="A36" s="378"/>
      <c r="C36" s="489" t="s">
        <v>508</v>
      </c>
      <c r="D36" s="251"/>
      <c r="E36" s="251">
        <v>20</v>
      </c>
      <c r="F36" s="251"/>
      <c r="G36" s="147">
        <f t="shared" si="3"/>
        <v>20</v>
      </c>
      <c r="H36" s="380" t="s">
        <v>612</v>
      </c>
      <c r="I36" s="381"/>
      <c r="J36" s="251">
        <f t="shared" si="1"/>
        <v>20</v>
      </c>
      <c r="K36" s="376">
        <f t="shared" si="6"/>
        <v>20</v>
      </c>
      <c r="L36" s="376">
        <f t="shared" si="7"/>
        <v>0</v>
      </c>
    </row>
    <row r="37" spans="1:12" s="379" customFormat="1" ht="44.45" customHeight="1" thickBot="1" x14ac:dyDescent="0.3">
      <c r="A37" s="378"/>
      <c r="C37" s="489" t="s">
        <v>82</v>
      </c>
      <c r="D37" s="251">
        <f>SUM(D23:D36)</f>
        <v>4</v>
      </c>
      <c r="E37" s="251">
        <f t="shared" ref="E37" si="8">SUM(E23:E36)</f>
        <v>412</v>
      </c>
      <c r="F37" s="251">
        <f t="shared" ref="F37" si="9">SUM(F23:F36)</f>
        <v>109</v>
      </c>
      <c r="G37" s="251">
        <f t="shared" ref="G37" si="10">SUM(G23:G36)</f>
        <v>521</v>
      </c>
      <c r="H37" s="561">
        <f t="shared" ref="H37" si="11">SUM(H23:H36)</f>
        <v>0</v>
      </c>
      <c r="I37" s="562">
        <f t="shared" ref="I37" si="12">SUM(I23:I36)</f>
        <v>0</v>
      </c>
      <c r="J37" s="251">
        <f t="shared" ref="J37" si="13">SUM(J23:J36)</f>
        <v>521</v>
      </c>
      <c r="K37" s="251">
        <f t="shared" ref="K37" si="14">SUM(K23:K36)</f>
        <v>412</v>
      </c>
      <c r="L37" s="251">
        <f t="shared" ref="L37" si="15">SUM(L23:L36)</f>
        <v>109</v>
      </c>
    </row>
    <row r="38" spans="1:12" s="379" customFormat="1" ht="44.25" hidden="1" customHeight="1" thickBot="1" x14ac:dyDescent="0.3">
      <c r="A38" s="378"/>
      <c r="B38" s="379">
        <v>5</v>
      </c>
      <c r="C38" s="489"/>
      <c r="D38" s="251"/>
      <c r="E38" s="251"/>
      <c r="F38" s="251"/>
      <c r="G38" s="147">
        <f t="shared" si="3"/>
        <v>0</v>
      </c>
      <c r="H38" s="380"/>
      <c r="I38" s="381"/>
      <c r="J38" s="251">
        <f t="shared" si="1"/>
        <v>0</v>
      </c>
      <c r="K38" s="376">
        <f t="shared" si="6"/>
        <v>0</v>
      </c>
      <c r="L38" s="376">
        <f t="shared" si="7"/>
        <v>0</v>
      </c>
    </row>
    <row r="39" spans="1:12" s="379" customFormat="1" ht="44.45" hidden="1" customHeight="1" x14ac:dyDescent="0.25">
      <c r="A39" s="378"/>
      <c r="C39" s="489"/>
      <c r="D39" s="251"/>
      <c r="E39" s="251"/>
      <c r="F39" s="251"/>
      <c r="G39" s="147">
        <f t="shared" si="3"/>
        <v>0</v>
      </c>
      <c r="H39" s="380"/>
      <c r="I39" s="381"/>
      <c r="J39" s="251"/>
      <c r="K39" s="376">
        <f t="shared" si="6"/>
        <v>0</v>
      </c>
      <c r="L39" s="373"/>
    </row>
    <row r="40" spans="1:12" s="383" customFormat="1" ht="44.45" hidden="1" customHeight="1" thickBot="1" x14ac:dyDescent="0.35">
      <c r="A40" s="378"/>
      <c r="C40" s="489"/>
      <c r="D40" s="251"/>
      <c r="E40" s="251"/>
      <c r="F40" s="251"/>
      <c r="G40" s="147"/>
      <c r="H40" s="380"/>
      <c r="I40" s="381"/>
      <c r="J40" s="251"/>
      <c r="K40" s="629"/>
      <c r="L40" s="630"/>
    </row>
    <row r="41" spans="1:12" s="379" customFormat="1" ht="44.45" customHeight="1" thickBot="1" x14ac:dyDescent="0.3">
      <c r="A41" s="378"/>
      <c r="B41" s="379">
        <v>1</v>
      </c>
      <c r="C41" s="489" t="s">
        <v>509</v>
      </c>
      <c r="D41" s="251">
        <v>2</v>
      </c>
      <c r="E41" s="251">
        <v>40</v>
      </c>
      <c r="F41" s="251">
        <v>23</v>
      </c>
      <c r="G41" s="147">
        <f t="shared" si="3"/>
        <v>63</v>
      </c>
      <c r="H41" s="380" t="s">
        <v>259</v>
      </c>
      <c r="I41" s="381" t="s">
        <v>613</v>
      </c>
      <c r="J41" s="251">
        <f t="shared" si="1"/>
        <v>63</v>
      </c>
      <c r="K41" s="376">
        <f>J41-L41</f>
        <v>40</v>
      </c>
      <c r="L41" s="372">
        <v>23</v>
      </c>
    </row>
    <row r="42" spans="1:12" s="379" customFormat="1" ht="31.5" customHeight="1" thickBot="1" x14ac:dyDescent="0.3">
      <c r="A42" s="378"/>
      <c r="C42" s="489" t="s">
        <v>510</v>
      </c>
      <c r="D42" s="251">
        <v>0</v>
      </c>
      <c r="E42" s="251">
        <v>25</v>
      </c>
      <c r="F42" s="381"/>
      <c r="G42" s="147">
        <f t="shared" si="3"/>
        <v>25</v>
      </c>
      <c r="H42" s="380" t="s">
        <v>614</v>
      </c>
      <c r="I42" s="381"/>
      <c r="J42" s="251">
        <f t="shared" si="1"/>
        <v>25</v>
      </c>
      <c r="K42" s="376">
        <f t="shared" ref="K42:K50" si="16">J42-L42</f>
        <v>25</v>
      </c>
      <c r="L42" s="373"/>
    </row>
    <row r="43" spans="1:12" s="379" customFormat="1" ht="44.45" customHeight="1" thickBot="1" x14ac:dyDescent="0.3">
      <c r="A43" s="378"/>
      <c r="B43" s="379">
        <v>2</v>
      </c>
      <c r="C43" s="489" t="s">
        <v>511</v>
      </c>
      <c r="D43" s="251">
        <v>1</v>
      </c>
      <c r="E43" s="251">
        <v>65</v>
      </c>
      <c r="F43" s="251">
        <v>16</v>
      </c>
      <c r="G43" s="147">
        <f t="shared" si="3"/>
        <v>81</v>
      </c>
      <c r="H43" s="380" t="s">
        <v>615</v>
      </c>
      <c r="I43" s="381" t="s">
        <v>427</v>
      </c>
      <c r="J43" s="251">
        <f t="shared" si="1"/>
        <v>81</v>
      </c>
      <c r="K43" s="376">
        <f t="shared" si="16"/>
        <v>65</v>
      </c>
      <c r="L43" s="373">
        <v>16</v>
      </c>
    </row>
    <row r="44" spans="1:12" s="379" customFormat="1" ht="31.5" customHeight="1" thickBot="1" x14ac:dyDescent="0.3">
      <c r="A44" s="378"/>
      <c r="C44" s="489" t="s">
        <v>512</v>
      </c>
      <c r="D44" s="251">
        <v>0</v>
      </c>
      <c r="E44" s="251">
        <v>12</v>
      </c>
      <c r="F44" s="251"/>
      <c r="G44" s="147">
        <f t="shared" si="3"/>
        <v>12</v>
      </c>
      <c r="H44" s="380" t="s">
        <v>616</v>
      </c>
      <c r="I44" s="381"/>
      <c r="J44" s="251">
        <f t="shared" si="1"/>
        <v>12</v>
      </c>
      <c r="K44" s="376">
        <f t="shared" si="16"/>
        <v>12</v>
      </c>
      <c r="L44" s="373"/>
    </row>
    <row r="45" spans="1:12" s="379" customFormat="1" ht="44.45" customHeight="1" thickBot="1" x14ac:dyDescent="0.3">
      <c r="A45" s="378"/>
      <c r="B45" s="379">
        <v>3</v>
      </c>
      <c r="C45" s="489" t="s">
        <v>513</v>
      </c>
      <c r="D45" s="251"/>
      <c r="E45" s="251">
        <v>55</v>
      </c>
      <c r="F45" s="251">
        <v>13</v>
      </c>
      <c r="G45" s="147">
        <f t="shared" si="3"/>
        <v>68</v>
      </c>
      <c r="H45" s="380" t="s">
        <v>617</v>
      </c>
      <c r="I45" s="381" t="s">
        <v>619</v>
      </c>
      <c r="J45" s="251">
        <f t="shared" si="1"/>
        <v>68</v>
      </c>
      <c r="K45" s="376">
        <f t="shared" si="16"/>
        <v>55</v>
      </c>
      <c r="L45" s="373">
        <v>13</v>
      </c>
    </row>
    <row r="46" spans="1:12" s="379" customFormat="1" ht="44.45" customHeight="1" thickBot="1" x14ac:dyDescent="0.3">
      <c r="A46" s="378"/>
      <c r="C46" s="489" t="s">
        <v>514</v>
      </c>
      <c r="D46" s="251"/>
      <c r="E46" s="251">
        <v>25</v>
      </c>
      <c r="F46" s="251"/>
      <c r="G46" s="147">
        <f t="shared" si="3"/>
        <v>25</v>
      </c>
      <c r="H46" s="380" t="s">
        <v>618</v>
      </c>
      <c r="I46" s="381"/>
      <c r="J46" s="251">
        <f t="shared" si="1"/>
        <v>25</v>
      </c>
      <c r="K46" s="376">
        <f t="shared" ref="K46" si="17">J46-L46</f>
        <v>25</v>
      </c>
      <c r="L46" s="373">
        <v>0</v>
      </c>
    </row>
    <row r="47" spans="1:12" s="379" customFormat="1" ht="42.75" customHeight="1" thickBot="1" x14ac:dyDescent="0.3">
      <c r="A47" s="378"/>
      <c r="B47" s="379">
        <v>4</v>
      </c>
      <c r="C47" s="489" t="s">
        <v>515</v>
      </c>
      <c r="D47" s="251"/>
      <c r="E47" s="251">
        <v>30</v>
      </c>
      <c r="F47" s="251">
        <v>35</v>
      </c>
      <c r="G47" s="147">
        <f t="shared" si="3"/>
        <v>65</v>
      </c>
      <c r="H47" s="380" t="s">
        <v>620</v>
      </c>
      <c r="I47" s="381" t="s">
        <v>621</v>
      </c>
      <c r="J47" s="251">
        <f t="shared" si="1"/>
        <v>65</v>
      </c>
      <c r="K47" s="376">
        <f t="shared" si="16"/>
        <v>65</v>
      </c>
      <c r="L47" s="373">
        <v>0</v>
      </c>
    </row>
    <row r="48" spans="1:12" s="379" customFormat="1" ht="44.45" customHeight="1" thickBot="1" x14ac:dyDescent="0.3">
      <c r="A48" s="378"/>
      <c r="B48" s="379">
        <v>4</v>
      </c>
      <c r="C48" s="489" t="s">
        <v>516</v>
      </c>
      <c r="D48" s="251"/>
      <c r="E48" s="251">
        <v>20</v>
      </c>
      <c r="F48" s="251"/>
      <c r="G48" s="147">
        <f t="shared" si="3"/>
        <v>20</v>
      </c>
      <c r="H48" s="380" t="s">
        <v>343</v>
      </c>
      <c r="I48" s="381"/>
      <c r="J48" s="251">
        <f t="shared" si="1"/>
        <v>20</v>
      </c>
      <c r="K48" s="376">
        <f t="shared" si="16"/>
        <v>20</v>
      </c>
      <c r="L48" s="373">
        <v>0</v>
      </c>
    </row>
    <row r="49" spans="1:12" s="379" customFormat="1" ht="44.25" hidden="1" customHeight="1" thickBot="1" x14ac:dyDescent="0.3">
      <c r="A49" s="378"/>
      <c r="B49" s="379">
        <v>5</v>
      </c>
      <c r="C49" s="489"/>
      <c r="D49" s="251"/>
      <c r="E49" s="251"/>
      <c r="F49" s="251"/>
      <c r="G49" s="147">
        <f t="shared" si="3"/>
        <v>0</v>
      </c>
      <c r="H49" s="380"/>
      <c r="I49" s="381"/>
      <c r="J49" s="251">
        <f t="shared" si="1"/>
        <v>0</v>
      </c>
      <c r="K49" s="376">
        <f t="shared" si="16"/>
        <v>0</v>
      </c>
      <c r="L49" s="373">
        <v>0</v>
      </c>
    </row>
    <row r="50" spans="1:12" s="379" customFormat="1" ht="44.45" hidden="1" customHeight="1" x14ac:dyDescent="0.25">
      <c r="A50" s="378"/>
      <c r="B50" s="379">
        <v>5</v>
      </c>
      <c r="C50" s="489"/>
      <c r="D50" s="251"/>
      <c r="E50" s="251"/>
      <c r="F50" s="251"/>
      <c r="G50" s="147">
        <f t="shared" si="3"/>
        <v>0</v>
      </c>
      <c r="H50" s="380"/>
      <c r="I50" s="381"/>
      <c r="J50" s="251">
        <f t="shared" si="1"/>
        <v>0</v>
      </c>
      <c r="K50" s="376">
        <f t="shared" si="16"/>
        <v>0</v>
      </c>
      <c r="L50" s="373"/>
    </row>
    <row r="51" spans="1:12" s="383" customFormat="1" ht="44.45" hidden="1" customHeight="1" thickBot="1" x14ac:dyDescent="0.35">
      <c r="A51" s="378"/>
      <c r="B51" s="382"/>
      <c r="C51" s="489"/>
      <c r="D51" s="251"/>
      <c r="E51" s="251"/>
      <c r="F51" s="251"/>
      <c r="G51" s="251"/>
      <c r="H51" s="380"/>
      <c r="I51" s="381"/>
      <c r="J51" s="251"/>
      <c r="K51" s="629"/>
      <c r="L51" s="630"/>
    </row>
    <row r="52" spans="1:12" s="379" customFormat="1" ht="44.45" customHeight="1" thickBot="1" x14ac:dyDescent="0.3">
      <c r="A52" s="378"/>
      <c r="B52" s="379">
        <v>1</v>
      </c>
      <c r="C52" s="489" t="s">
        <v>517</v>
      </c>
      <c r="D52" s="251">
        <v>1</v>
      </c>
      <c r="E52" s="251">
        <v>64</v>
      </c>
      <c r="F52" s="251">
        <v>24</v>
      </c>
      <c r="G52" s="147">
        <f t="shared" si="3"/>
        <v>88</v>
      </c>
      <c r="H52" s="380" t="s">
        <v>622</v>
      </c>
      <c r="I52" s="381" t="s">
        <v>280</v>
      </c>
      <c r="J52" s="251">
        <f t="shared" si="1"/>
        <v>88</v>
      </c>
      <c r="K52" s="376">
        <f>J52-L52</f>
        <v>64</v>
      </c>
      <c r="L52" s="372">
        <v>24</v>
      </c>
    </row>
    <row r="53" spans="1:12" s="379" customFormat="1" ht="44.45" hidden="1" customHeight="1" thickBot="1" x14ac:dyDescent="0.3">
      <c r="A53" s="378"/>
      <c r="B53" s="379">
        <v>1</v>
      </c>
      <c r="C53" s="489"/>
      <c r="D53" s="251">
        <v>0</v>
      </c>
      <c r="E53" s="251"/>
      <c r="F53" s="381"/>
      <c r="G53" s="147">
        <f t="shared" si="3"/>
        <v>0</v>
      </c>
      <c r="H53" s="492"/>
      <c r="I53" s="381"/>
      <c r="J53" s="251">
        <f t="shared" si="1"/>
        <v>0</v>
      </c>
      <c r="K53" s="376">
        <f t="shared" ref="K53:K61" si="18">J53-L53</f>
        <v>0</v>
      </c>
      <c r="L53" s="373"/>
    </row>
    <row r="54" spans="1:12" s="379" customFormat="1" ht="44.45" customHeight="1" thickBot="1" x14ac:dyDescent="0.3">
      <c r="A54" s="378"/>
      <c r="B54" s="379">
        <v>2</v>
      </c>
      <c r="C54" s="489" t="s">
        <v>628</v>
      </c>
      <c r="D54" s="251">
        <v>0</v>
      </c>
      <c r="E54" s="251">
        <v>77</v>
      </c>
      <c r="F54" s="251">
        <v>15</v>
      </c>
      <c r="G54" s="147">
        <f t="shared" si="3"/>
        <v>92</v>
      </c>
      <c r="H54" s="380" t="s">
        <v>623</v>
      </c>
      <c r="I54" s="381" t="s">
        <v>624</v>
      </c>
      <c r="J54" s="251">
        <f t="shared" si="1"/>
        <v>92</v>
      </c>
      <c r="K54" s="376">
        <f t="shared" si="18"/>
        <v>77</v>
      </c>
      <c r="L54" s="373">
        <v>15</v>
      </c>
    </row>
    <row r="55" spans="1:12" s="379" customFormat="1" ht="44.45" hidden="1" customHeight="1" thickBot="1" x14ac:dyDescent="0.3">
      <c r="A55" s="378"/>
      <c r="C55" s="489"/>
      <c r="D55" s="251"/>
      <c r="E55" s="251"/>
      <c r="F55" s="251"/>
      <c r="G55" s="147">
        <f t="shared" si="3"/>
        <v>0</v>
      </c>
      <c r="H55" s="380"/>
      <c r="I55" s="381"/>
      <c r="J55" s="251"/>
      <c r="K55" s="376"/>
      <c r="L55" s="373"/>
    </row>
    <row r="56" spans="1:12" s="379" customFormat="1" ht="44.45" customHeight="1" thickBot="1" x14ac:dyDescent="0.3">
      <c r="A56" s="378"/>
      <c r="B56" s="379">
        <v>3</v>
      </c>
      <c r="C56" s="489" t="s">
        <v>518</v>
      </c>
      <c r="D56" s="251"/>
      <c r="E56" s="251">
        <v>55</v>
      </c>
      <c r="F56" s="251">
        <v>12</v>
      </c>
      <c r="G56" s="147">
        <f t="shared" si="3"/>
        <v>67</v>
      </c>
      <c r="H56" s="380" t="s">
        <v>421</v>
      </c>
      <c r="I56" s="381" t="s">
        <v>626</v>
      </c>
      <c r="J56" s="251">
        <f t="shared" si="1"/>
        <v>67</v>
      </c>
      <c r="K56" s="376">
        <f t="shared" si="18"/>
        <v>55</v>
      </c>
      <c r="L56" s="373">
        <v>12</v>
      </c>
    </row>
    <row r="57" spans="1:12" s="379" customFormat="1" ht="44.45" customHeight="1" x14ac:dyDescent="0.25">
      <c r="A57" s="378"/>
      <c r="C57" s="489" t="s">
        <v>519</v>
      </c>
      <c r="D57" s="251"/>
      <c r="E57" s="251">
        <v>25</v>
      </c>
      <c r="F57" s="251"/>
      <c r="G57" s="147">
        <f t="shared" si="3"/>
        <v>25</v>
      </c>
      <c r="H57" s="380" t="s">
        <v>625</v>
      </c>
      <c r="I57" s="381"/>
      <c r="J57" s="251">
        <f t="shared" ref="J57" si="19">G57</f>
        <v>25</v>
      </c>
      <c r="K57" s="376">
        <f t="shared" ref="K57" si="20">J57-L57</f>
        <v>25</v>
      </c>
      <c r="L57" s="373">
        <v>0</v>
      </c>
    </row>
    <row r="58" spans="1:12" s="379" customFormat="1" ht="44.45" customHeight="1" thickBot="1" x14ac:dyDescent="0.3">
      <c r="A58" s="378"/>
      <c r="C58" s="489" t="s">
        <v>82</v>
      </c>
      <c r="D58" s="251">
        <f>SUM(D41:D57)</f>
        <v>4</v>
      </c>
      <c r="E58" s="251">
        <f t="shared" ref="E58:G58" si="21">SUM(E41:E57)</f>
        <v>493</v>
      </c>
      <c r="F58" s="251">
        <f t="shared" si="21"/>
        <v>138</v>
      </c>
      <c r="G58" s="251">
        <f t="shared" si="21"/>
        <v>631</v>
      </c>
      <c r="H58" s="561">
        <f t="shared" ref="H58" si="22">SUM(H44:H57)</f>
        <v>0</v>
      </c>
      <c r="I58" s="562">
        <f t="shared" ref="I58" si="23">SUM(I44:I57)</f>
        <v>0</v>
      </c>
      <c r="J58" s="251">
        <f t="shared" ref="J58" si="24">SUM(J41:J57)</f>
        <v>631</v>
      </c>
      <c r="K58" s="251">
        <f t="shared" ref="K58" si="25">SUM(K44:K57)</f>
        <v>398</v>
      </c>
      <c r="L58" s="251">
        <f t="shared" ref="L58" si="26">SUM(L44:L57)</f>
        <v>64</v>
      </c>
    </row>
    <row r="59" spans="1:12" s="379" customFormat="1" ht="44.45" customHeight="1" thickBot="1" x14ac:dyDescent="0.3">
      <c r="A59" s="378"/>
      <c r="B59" s="379">
        <v>4</v>
      </c>
      <c r="C59" s="489" t="s">
        <v>520</v>
      </c>
      <c r="D59" s="251"/>
      <c r="E59" s="251">
        <v>34</v>
      </c>
      <c r="F59" s="251">
        <v>30</v>
      </c>
      <c r="G59" s="147">
        <f t="shared" si="3"/>
        <v>64</v>
      </c>
      <c r="H59" s="380" t="s">
        <v>627</v>
      </c>
      <c r="I59" s="381" t="s">
        <v>629</v>
      </c>
      <c r="J59" s="251">
        <f t="shared" si="1"/>
        <v>64</v>
      </c>
      <c r="K59" s="376">
        <f t="shared" si="18"/>
        <v>34</v>
      </c>
      <c r="L59" s="373">
        <v>30</v>
      </c>
    </row>
    <row r="60" spans="1:12" s="379" customFormat="1" ht="44.45" customHeight="1" thickBot="1" x14ac:dyDescent="0.3">
      <c r="A60" s="378"/>
      <c r="C60" s="489" t="s">
        <v>521</v>
      </c>
      <c r="D60" s="251"/>
      <c r="E60" s="251">
        <v>25</v>
      </c>
      <c r="F60" s="251"/>
      <c r="G60" s="147">
        <f t="shared" si="3"/>
        <v>25</v>
      </c>
      <c r="H60" s="380" t="s">
        <v>630</v>
      </c>
      <c r="I60" s="381"/>
      <c r="J60" s="251">
        <f t="shared" ref="J60" si="27">G60</f>
        <v>25</v>
      </c>
      <c r="K60" s="376">
        <f t="shared" ref="K60" si="28">J60-L60</f>
        <v>25</v>
      </c>
      <c r="L60" s="373"/>
    </row>
    <row r="61" spans="1:12" s="379" customFormat="1" ht="44.25" hidden="1" customHeight="1" thickBot="1" x14ac:dyDescent="0.3">
      <c r="A61" s="378"/>
      <c r="B61" s="379">
        <v>5</v>
      </c>
      <c r="C61" s="489"/>
      <c r="D61" s="251"/>
      <c r="E61" s="251"/>
      <c r="F61" s="251"/>
      <c r="G61" s="147">
        <f t="shared" si="3"/>
        <v>0</v>
      </c>
      <c r="H61" s="380"/>
      <c r="I61" s="381"/>
      <c r="J61" s="251">
        <f t="shared" si="1"/>
        <v>0</v>
      </c>
      <c r="K61" s="376">
        <f t="shared" si="18"/>
        <v>0</v>
      </c>
      <c r="L61" s="373"/>
    </row>
    <row r="62" spans="1:12" s="379" customFormat="1" ht="44.45" hidden="1" customHeight="1" x14ac:dyDescent="0.25">
      <c r="A62" s="378"/>
      <c r="C62" s="489"/>
      <c r="D62" s="251"/>
      <c r="E62" s="251"/>
      <c r="F62" s="251"/>
      <c r="G62" s="147">
        <f t="shared" si="3"/>
        <v>0</v>
      </c>
      <c r="H62" s="380"/>
      <c r="I62" s="381"/>
      <c r="J62" s="251"/>
      <c r="K62" s="376"/>
      <c r="L62" s="373"/>
    </row>
    <row r="63" spans="1:12" s="383" customFormat="1" ht="44.45" hidden="1" customHeight="1" thickBot="1" x14ac:dyDescent="0.35">
      <c r="A63" s="378"/>
      <c r="C63" s="489"/>
      <c r="D63" s="251"/>
      <c r="E63" s="251"/>
      <c r="F63" s="251"/>
      <c r="G63" s="147"/>
      <c r="H63" s="380"/>
      <c r="I63" s="381"/>
      <c r="J63" s="251"/>
      <c r="K63" s="629"/>
      <c r="L63" s="630"/>
    </row>
    <row r="64" spans="1:12" s="379" customFormat="1" ht="44.45" customHeight="1" thickBot="1" x14ac:dyDescent="0.3">
      <c r="A64" s="378"/>
      <c r="B64" s="379">
        <v>1</v>
      </c>
      <c r="C64" s="489" t="s">
        <v>522</v>
      </c>
      <c r="D64" s="251">
        <v>2</v>
      </c>
      <c r="E64" s="251">
        <v>48</v>
      </c>
      <c r="F64" s="251">
        <v>45</v>
      </c>
      <c r="G64" s="147">
        <f t="shared" si="3"/>
        <v>93</v>
      </c>
      <c r="H64" s="380" t="s">
        <v>631</v>
      </c>
      <c r="I64" s="381" t="s">
        <v>632</v>
      </c>
      <c r="J64" s="251">
        <f>G64</f>
        <v>93</v>
      </c>
      <c r="K64" s="376">
        <f>J64-L64</f>
        <v>48</v>
      </c>
      <c r="L64" s="372">
        <v>45</v>
      </c>
    </row>
    <row r="65" spans="1:12" s="379" customFormat="1" ht="44.45" hidden="1" customHeight="1" thickBot="1" x14ac:dyDescent="0.3">
      <c r="A65" s="378"/>
      <c r="C65" s="489"/>
      <c r="D65" s="251">
        <v>0</v>
      </c>
      <c r="E65" s="251"/>
      <c r="F65" s="381"/>
      <c r="G65" s="147">
        <f t="shared" si="3"/>
        <v>0</v>
      </c>
      <c r="H65" s="380"/>
      <c r="I65" s="381"/>
      <c r="J65" s="251">
        <f>G65</f>
        <v>0</v>
      </c>
      <c r="K65" s="376">
        <f>J65-L65</f>
        <v>0</v>
      </c>
      <c r="L65" s="372">
        <v>0</v>
      </c>
    </row>
    <row r="66" spans="1:12" s="379" customFormat="1" ht="44.45" customHeight="1" thickBot="1" x14ac:dyDescent="0.3">
      <c r="A66" s="378"/>
      <c r="B66" s="379">
        <v>2</v>
      </c>
      <c r="C66" s="489" t="s">
        <v>523</v>
      </c>
      <c r="D66" s="251">
        <v>1</v>
      </c>
      <c r="E66" s="251">
        <v>65</v>
      </c>
      <c r="F66" s="251">
        <v>15</v>
      </c>
      <c r="G66" s="147">
        <f t="shared" si="3"/>
        <v>80</v>
      </c>
      <c r="H66" s="380" t="s">
        <v>633</v>
      </c>
      <c r="I66" s="381" t="s">
        <v>637</v>
      </c>
      <c r="J66" s="251">
        <f t="shared" si="1"/>
        <v>80</v>
      </c>
      <c r="K66" s="376">
        <f t="shared" ref="K66:K73" si="29">J66-L66</f>
        <v>65</v>
      </c>
      <c r="L66" s="373">
        <v>15</v>
      </c>
    </row>
    <row r="67" spans="1:12" s="379" customFormat="1" ht="44.45" customHeight="1" thickBot="1" x14ac:dyDescent="0.3">
      <c r="A67" s="378"/>
      <c r="B67" s="379">
        <v>2</v>
      </c>
      <c r="C67" s="489" t="s">
        <v>524</v>
      </c>
      <c r="D67" s="251">
        <v>0</v>
      </c>
      <c r="E67" s="251">
        <v>12</v>
      </c>
      <c r="F67" s="251"/>
      <c r="G67" s="147">
        <f t="shared" si="3"/>
        <v>12</v>
      </c>
      <c r="H67" s="380" t="s">
        <v>634</v>
      </c>
      <c r="I67" s="381"/>
      <c r="J67" s="251">
        <f t="shared" si="1"/>
        <v>12</v>
      </c>
      <c r="K67" s="376">
        <f t="shared" si="29"/>
        <v>12</v>
      </c>
      <c r="L67" s="373"/>
    </row>
    <row r="68" spans="1:12" s="379" customFormat="1" ht="44.45" customHeight="1" thickBot="1" x14ac:dyDescent="0.3">
      <c r="A68" s="378"/>
      <c r="B68" s="379">
        <v>3</v>
      </c>
      <c r="C68" s="489" t="s">
        <v>525</v>
      </c>
      <c r="D68" s="251"/>
      <c r="E68" s="251">
        <v>55</v>
      </c>
      <c r="F68" s="251">
        <v>37</v>
      </c>
      <c r="G68" s="147">
        <f t="shared" si="3"/>
        <v>92</v>
      </c>
      <c r="H68" s="380" t="s">
        <v>635</v>
      </c>
      <c r="I68" s="381" t="s">
        <v>636</v>
      </c>
      <c r="J68" s="251">
        <f>G68</f>
        <v>92</v>
      </c>
      <c r="K68" s="376">
        <f t="shared" si="29"/>
        <v>55</v>
      </c>
      <c r="L68" s="373">
        <v>37</v>
      </c>
    </row>
    <row r="69" spans="1:12" s="379" customFormat="1" ht="44.45" hidden="1" customHeight="1" thickBot="1" x14ac:dyDescent="0.3">
      <c r="A69" s="378"/>
      <c r="C69" s="489"/>
      <c r="D69" s="251"/>
      <c r="E69" s="251"/>
      <c r="F69" s="251"/>
      <c r="G69" s="147">
        <f t="shared" si="3"/>
        <v>0</v>
      </c>
      <c r="H69" s="380"/>
      <c r="I69" s="381"/>
      <c r="J69" s="251">
        <f>G69</f>
        <v>0</v>
      </c>
      <c r="K69" s="376">
        <f t="shared" ref="K69" si="30">J69-L69</f>
        <v>0</v>
      </c>
      <c r="L69" s="373">
        <v>0</v>
      </c>
    </row>
    <row r="70" spans="1:12" s="379" customFormat="1" ht="44.45" customHeight="1" thickBot="1" x14ac:dyDescent="0.3">
      <c r="A70" s="378"/>
      <c r="B70" s="379">
        <v>4</v>
      </c>
      <c r="C70" s="489" t="s">
        <v>526</v>
      </c>
      <c r="D70" s="251"/>
      <c r="E70" s="251">
        <v>30</v>
      </c>
      <c r="F70" s="251">
        <v>32</v>
      </c>
      <c r="G70" s="147">
        <f t="shared" si="3"/>
        <v>62</v>
      </c>
      <c r="H70" s="380" t="s">
        <v>638</v>
      </c>
      <c r="I70" s="381" t="s">
        <v>639</v>
      </c>
      <c r="J70" s="251">
        <f t="shared" si="1"/>
        <v>62</v>
      </c>
      <c r="K70" s="376">
        <f t="shared" si="29"/>
        <v>30</v>
      </c>
      <c r="L70" s="373">
        <v>32</v>
      </c>
    </row>
    <row r="71" spans="1:12" s="379" customFormat="1" ht="44.45" customHeight="1" thickBot="1" x14ac:dyDescent="0.3">
      <c r="A71" s="378"/>
      <c r="C71" s="489" t="s">
        <v>527</v>
      </c>
      <c r="D71" s="251"/>
      <c r="E71" s="251">
        <v>22</v>
      </c>
      <c r="F71" s="251"/>
      <c r="G71" s="147">
        <f t="shared" si="3"/>
        <v>22</v>
      </c>
      <c r="H71" s="380" t="s">
        <v>640</v>
      </c>
      <c r="I71" s="381"/>
      <c r="J71" s="251">
        <f t="shared" si="1"/>
        <v>22</v>
      </c>
      <c r="K71" s="376">
        <f t="shared" si="29"/>
        <v>22</v>
      </c>
      <c r="L71" s="373"/>
    </row>
    <row r="72" spans="1:12" s="379" customFormat="1" ht="44.25" customHeight="1" thickBot="1" x14ac:dyDescent="0.3">
      <c r="A72" s="378"/>
      <c r="B72" s="379">
        <v>5</v>
      </c>
      <c r="C72" s="489"/>
      <c r="D72" s="251"/>
      <c r="E72" s="251"/>
      <c r="F72" s="251"/>
      <c r="G72" s="147">
        <f t="shared" si="3"/>
        <v>0</v>
      </c>
      <c r="H72" s="380"/>
      <c r="I72" s="381"/>
      <c r="J72" s="251">
        <f t="shared" si="1"/>
        <v>0</v>
      </c>
      <c r="K72" s="376">
        <f t="shared" si="29"/>
        <v>0</v>
      </c>
      <c r="L72" s="373">
        <v>0</v>
      </c>
    </row>
    <row r="73" spans="1:12" s="379" customFormat="1" ht="44.45" customHeight="1" x14ac:dyDescent="0.25">
      <c r="A73" s="378"/>
      <c r="C73" s="489"/>
      <c r="D73" s="251"/>
      <c r="E73" s="251"/>
      <c r="F73" s="251"/>
      <c r="G73" s="147">
        <f t="shared" si="3"/>
        <v>0</v>
      </c>
      <c r="H73" s="380"/>
      <c r="I73" s="381"/>
      <c r="J73" s="251">
        <f t="shared" si="1"/>
        <v>0</v>
      </c>
      <c r="K73" s="376">
        <f t="shared" si="29"/>
        <v>0</v>
      </c>
      <c r="L73" s="373"/>
    </row>
    <row r="74" spans="1:12" s="379" customFormat="1" ht="44.45" customHeight="1" thickBot="1" x14ac:dyDescent="0.3">
      <c r="A74" s="378"/>
      <c r="C74" s="489" t="s">
        <v>82</v>
      </c>
      <c r="D74" s="251">
        <f>SUM(D59:D73)</f>
        <v>3</v>
      </c>
      <c r="E74" s="251">
        <f t="shared" ref="E74:G74" si="31">SUM(E59:E73)</f>
        <v>291</v>
      </c>
      <c r="F74" s="251">
        <f t="shared" si="31"/>
        <v>159</v>
      </c>
      <c r="G74" s="251">
        <f t="shared" si="31"/>
        <v>450</v>
      </c>
      <c r="H74" s="561">
        <f t="shared" ref="H74" si="32">SUM(H60:H73)</f>
        <v>0</v>
      </c>
      <c r="I74" s="562">
        <f t="shared" ref="I74" si="33">SUM(I60:I73)</f>
        <v>0</v>
      </c>
      <c r="J74" s="251">
        <f t="shared" ref="J74" si="34">SUM(J59:J73)</f>
        <v>450</v>
      </c>
      <c r="K74" s="251">
        <f t="shared" ref="K74" si="35">SUM(K60:K73)</f>
        <v>257</v>
      </c>
      <c r="L74" s="251">
        <f t="shared" ref="L74" si="36">SUM(L60:L73)</f>
        <v>129</v>
      </c>
    </row>
    <row r="75" spans="1:12" ht="33.75" customHeight="1" thickBot="1" x14ac:dyDescent="0.8">
      <c r="A75" s="54"/>
      <c r="C75" s="546" t="s">
        <v>177</v>
      </c>
      <c r="D75" s="638">
        <f>SUM(A75)</f>
        <v>0</v>
      </c>
      <c r="E75" s="638"/>
      <c r="F75" s="638"/>
      <c r="G75" s="634" t="s">
        <v>85</v>
      </c>
      <c r="H75" s="634"/>
      <c r="I75" s="634"/>
      <c r="J75" s="243"/>
      <c r="K75" s="636" t="e">
        <f>SUM(H74,H63,H51,H40,#REF!,H17,)</f>
        <v>#REF!</v>
      </c>
      <c r="L75" s="637"/>
    </row>
    <row r="76" spans="1:12" ht="32.25" customHeight="1" thickBot="1" x14ac:dyDescent="0.8">
      <c r="C76" s="547" t="s">
        <v>86</v>
      </c>
      <c r="D76" s="636" t="e">
        <f>SUM(G74,G63,G51,G40,#REF!,G17,)</f>
        <v>#REF!</v>
      </c>
      <c r="E76" s="637"/>
      <c r="F76" s="637"/>
      <c r="G76" s="152"/>
      <c r="H76" s="635" t="s">
        <v>87</v>
      </c>
      <c r="I76" s="635"/>
      <c r="J76" s="240"/>
      <c r="K76" s="636" t="e">
        <f>SUM(D74,D63,D51,D40,#REF!,D17)</f>
        <v>#REF!</v>
      </c>
      <c r="L76" s="637"/>
    </row>
    <row r="77" spans="1:12" ht="33.75" customHeight="1" thickBot="1" x14ac:dyDescent="0.8">
      <c r="C77" s="631" t="s">
        <v>88</v>
      </c>
      <c r="D77" s="632"/>
      <c r="E77" s="632"/>
      <c r="F77" s="633"/>
      <c r="G77" s="633"/>
      <c r="H77" s="146"/>
      <c r="I77" s="146"/>
      <c r="J77" s="146"/>
      <c r="K77" s="146"/>
      <c r="L77" s="146"/>
    </row>
  </sheetData>
  <mergeCells count="23">
    <mergeCell ref="K40:L40"/>
    <mergeCell ref="K51:L51"/>
    <mergeCell ref="K63:L63"/>
    <mergeCell ref="C77:E77"/>
    <mergeCell ref="F77:G77"/>
    <mergeCell ref="G75:I75"/>
    <mergeCell ref="H76:I76"/>
    <mergeCell ref="K75:L75"/>
    <mergeCell ref="D75:F75"/>
    <mergeCell ref="K76:L76"/>
    <mergeCell ref="D76:F76"/>
    <mergeCell ref="C1:J1"/>
    <mergeCell ref="C2:J2"/>
    <mergeCell ref="B4:B6"/>
    <mergeCell ref="A4:A6"/>
    <mergeCell ref="K4:L5"/>
    <mergeCell ref="K6:L6"/>
    <mergeCell ref="H4:I5"/>
    <mergeCell ref="H6:I6"/>
    <mergeCell ref="C4:C5"/>
    <mergeCell ref="D4:D5"/>
    <mergeCell ref="E4:G4"/>
    <mergeCell ref="J4:J5"/>
  </mergeCells>
  <printOptions horizontalCentered="1" verticalCentered="1"/>
  <pageMargins left="0" right="0" top="0" bottom="0" header="0" footer="0"/>
  <pageSetup paperSize="9" scale="77" fitToHeight="0" orientation="landscape" r:id="rId1"/>
  <headerFooter alignWithMargins="0">
    <oddFooter>&amp;CPrepare three copies. One for UC health facility, one for Tehsil/Taluka and one for District</oddFooter>
  </headerFooter>
  <rowBreaks count="3" manualBreakCount="3">
    <brk id="21" min="2" max="9" man="1"/>
    <brk id="37" min="2" max="9" man="1"/>
    <brk id="58" min="2"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4"/>
  <sheetViews>
    <sheetView view="pageBreakPreview" topLeftCell="D57" zoomScale="90" zoomScaleSheetLayoutView="90" workbookViewId="0">
      <selection activeCell="D56" sqref="A56:XFD56"/>
    </sheetView>
  </sheetViews>
  <sheetFormatPr defaultColWidth="9.140625" defaultRowHeight="12.75" x14ac:dyDescent="0.2"/>
  <cols>
    <col min="1" max="2" width="9.140625" style="48"/>
    <col min="3" max="3" width="34.42578125" style="557" customWidth="1"/>
    <col min="4" max="4" width="17.85546875" style="48" customWidth="1"/>
    <col min="5" max="5" width="14" style="48" customWidth="1"/>
    <col min="6" max="7" width="14.85546875" style="48" customWidth="1"/>
    <col min="8" max="8" width="36.85546875" style="48" customWidth="1"/>
    <col min="9" max="9" width="31.85546875" style="48" customWidth="1"/>
    <col min="10" max="10" width="17.5703125" style="48" customWidth="1"/>
    <col min="11" max="11" width="4.28515625" style="48" customWidth="1"/>
    <col min="12" max="12" width="7.140625" style="48" customWidth="1"/>
    <col min="13" max="13" width="6.85546875" style="48" customWidth="1"/>
    <col min="14" max="263" width="9.140625" style="48"/>
    <col min="264" max="264" width="32.5703125" style="48" customWidth="1"/>
    <col min="265" max="265" width="17.85546875" style="48" customWidth="1"/>
    <col min="266" max="266" width="14" style="48" customWidth="1"/>
    <col min="267" max="267" width="14.85546875" style="48" customWidth="1"/>
    <col min="268" max="268" width="72.42578125" style="48" customWidth="1"/>
    <col min="269" max="269" width="14" style="48" customWidth="1"/>
    <col min="270" max="519" width="9.140625" style="48"/>
    <col min="520" max="520" width="32.5703125" style="48" customWidth="1"/>
    <col min="521" max="521" width="17.85546875" style="48" customWidth="1"/>
    <col min="522" max="522" width="14" style="48" customWidth="1"/>
    <col min="523" max="523" width="14.85546875" style="48" customWidth="1"/>
    <col min="524" max="524" width="72.42578125" style="48" customWidth="1"/>
    <col min="525" max="525" width="14" style="48" customWidth="1"/>
    <col min="526" max="775" width="9.140625" style="48"/>
    <col min="776" max="776" width="32.5703125" style="48" customWidth="1"/>
    <col min="777" max="777" width="17.85546875" style="48" customWidth="1"/>
    <col min="778" max="778" width="14" style="48" customWidth="1"/>
    <col min="779" max="779" width="14.85546875" style="48" customWidth="1"/>
    <col min="780" max="780" width="72.42578125" style="48" customWidth="1"/>
    <col min="781" max="781" width="14" style="48" customWidth="1"/>
    <col min="782" max="1031" width="9.140625" style="48"/>
    <col min="1032" max="1032" width="32.5703125" style="48" customWidth="1"/>
    <col min="1033" max="1033" width="17.85546875" style="48" customWidth="1"/>
    <col min="1034" max="1034" width="14" style="48" customWidth="1"/>
    <col min="1035" max="1035" width="14.85546875" style="48" customWidth="1"/>
    <col min="1036" max="1036" width="72.42578125" style="48" customWidth="1"/>
    <col min="1037" max="1037" width="14" style="48" customWidth="1"/>
    <col min="1038" max="1287" width="9.140625" style="48"/>
    <col min="1288" max="1288" width="32.5703125" style="48" customWidth="1"/>
    <col min="1289" max="1289" width="17.85546875" style="48" customWidth="1"/>
    <col min="1290" max="1290" width="14" style="48" customWidth="1"/>
    <col min="1291" max="1291" width="14.85546875" style="48" customWidth="1"/>
    <col min="1292" max="1292" width="72.42578125" style="48" customWidth="1"/>
    <col min="1293" max="1293" width="14" style="48" customWidth="1"/>
    <col min="1294" max="1543" width="9.140625" style="48"/>
    <col min="1544" max="1544" width="32.5703125" style="48" customWidth="1"/>
    <col min="1545" max="1545" width="17.85546875" style="48" customWidth="1"/>
    <col min="1546" max="1546" width="14" style="48" customWidth="1"/>
    <col min="1547" max="1547" width="14.85546875" style="48" customWidth="1"/>
    <col min="1548" max="1548" width="72.42578125" style="48" customWidth="1"/>
    <col min="1549" max="1549" width="14" style="48" customWidth="1"/>
    <col min="1550" max="1799" width="9.140625" style="48"/>
    <col min="1800" max="1800" width="32.5703125" style="48" customWidth="1"/>
    <col min="1801" max="1801" width="17.85546875" style="48" customWidth="1"/>
    <col min="1802" max="1802" width="14" style="48" customWidth="1"/>
    <col min="1803" max="1803" width="14.85546875" style="48" customWidth="1"/>
    <col min="1804" max="1804" width="72.42578125" style="48" customWidth="1"/>
    <col min="1805" max="1805" width="14" style="48" customWidth="1"/>
    <col min="1806" max="2055" width="9.140625" style="48"/>
    <col min="2056" max="2056" width="32.5703125" style="48" customWidth="1"/>
    <col min="2057" max="2057" width="17.85546875" style="48" customWidth="1"/>
    <col min="2058" max="2058" width="14" style="48" customWidth="1"/>
    <col min="2059" max="2059" width="14.85546875" style="48" customWidth="1"/>
    <col min="2060" max="2060" width="72.42578125" style="48" customWidth="1"/>
    <col min="2061" max="2061" width="14" style="48" customWidth="1"/>
    <col min="2062" max="2311" width="9.140625" style="48"/>
    <col min="2312" max="2312" width="32.5703125" style="48" customWidth="1"/>
    <col min="2313" max="2313" width="17.85546875" style="48" customWidth="1"/>
    <col min="2314" max="2314" width="14" style="48" customWidth="1"/>
    <col min="2315" max="2315" width="14.85546875" style="48" customWidth="1"/>
    <col min="2316" max="2316" width="72.42578125" style="48" customWidth="1"/>
    <col min="2317" max="2317" width="14" style="48" customWidth="1"/>
    <col min="2318" max="2567" width="9.140625" style="48"/>
    <col min="2568" max="2568" width="32.5703125" style="48" customWidth="1"/>
    <col min="2569" max="2569" width="17.85546875" style="48" customWidth="1"/>
    <col min="2570" max="2570" width="14" style="48" customWidth="1"/>
    <col min="2571" max="2571" width="14.85546875" style="48" customWidth="1"/>
    <col min="2572" max="2572" width="72.42578125" style="48" customWidth="1"/>
    <col min="2573" max="2573" width="14" style="48" customWidth="1"/>
    <col min="2574" max="2823" width="9.140625" style="48"/>
    <col min="2824" max="2824" width="32.5703125" style="48" customWidth="1"/>
    <col min="2825" max="2825" width="17.85546875" style="48" customWidth="1"/>
    <col min="2826" max="2826" width="14" style="48" customWidth="1"/>
    <col min="2827" max="2827" width="14.85546875" style="48" customWidth="1"/>
    <col min="2828" max="2828" width="72.42578125" style="48" customWidth="1"/>
    <col min="2829" max="2829" width="14" style="48" customWidth="1"/>
    <col min="2830" max="3079" width="9.140625" style="48"/>
    <col min="3080" max="3080" width="32.5703125" style="48" customWidth="1"/>
    <col min="3081" max="3081" width="17.85546875" style="48" customWidth="1"/>
    <col min="3082" max="3082" width="14" style="48" customWidth="1"/>
    <col min="3083" max="3083" width="14.85546875" style="48" customWidth="1"/>
    <col min="3084" max="3084" width="72.42578125" style="48" customWidth="1"/>
    <col min="3085" max="3085" width="14" style="48" customWidth="1"/>
    <col min="3086" max="3335" width="9.140625" style="48"/>
    <col min="3336" max="3336" width="32.5703125" style="48" customWidth="1"/>
    <col min="3337" max="3337" width="17.85546875" style="48" customWidth="1"/>
    <col min="3338" max="3338" width="14" style="48" customWidth="1"/>
    <col min="3339" max="3339" width="14.85546875" style="48" customWidth="1"/>
    <col min="3340" max="3340" width="72.42578125" style="48" customWidth="1"/>
    <col min="3341" max="3341" width="14" style="48" customWidth="1"/>
    <col min="3342" max="3591" width="9.140625" style="48"/>
    <col min="3592" max="3592" width="32.5703125" style="48" customWidth="1"/>
    <col min="3593" max="3593" width="17.85546875" style="48" customWidth="1"/>
    <col min="3594" max="3594" width="14" style="48" customWidth="1"/>
    <col min="3595" max="3595" width="14.85546875" style="48" customWidth="1"/>
    <col min="3596" max="3596" width="72.42578125" style="48" customWidth="1"/>
    <col min="3597" max="3597" width="14" style="48" customWidth="1"/>
    <col min="3598" max="3847" width="9.140625" style="48"/>
    <col min="3848" max="3848" width="32.5703125" style="48" customWidth="1"/>
    <col min="3849" max="3849" width="17.85546875" style="48" customWidth="1"/>
    <col min="3850" max="3850" width="14" style="48" customWidth="1"/>
    <col min="3851" max="3851" width="14.85546875" style="48" customWidth="1"/>
    <col min="3852" max="3852" width="72.42578125" style="48" customWidth="1"/>
    <col min="3853" max="3853" width="14" style="48" customWidth="1"/>
    <col min="3854" max="4103" width="9.140625" style="48"/>
    <col min="4104" max="4104" width="32.5703125" style="48" customWidth="1"/>
    <col min="4105" max="4105" width="17.85546875" style="48" customWidth="1"/>
    <col min="4106" max="4106" width="14" style="48" customWidth="1"/>
    <col min="4107" max="4107" width="14.85546875" style="48" customWidth="1"/>
    <col min="4108" max="4108" width="72.42578125" style="48" customWidth="1"/>
    <col min="4109" max="4109" width="14" style="48" customWidth="1"/>
    <col min="4110" max="4359" width="9.140625" style="48"/>
    <col min="4360" max="4360" width="32.5703125" style="48" customWidth="1"/>
    <col min="4361" max="4361" width="17.85546875" style="48" customWidth="1"/>
    <col min="4362" max="4362" width="14" style="48" customWidth="1"/>
    <col min="4363" max="4363" width="14.85546875" style="48" customWidth="1"/>
    <col min="4364" max="4364" width="72.42578125" style="48" customWidth="1"/>
    <col min="4365" max="4365" width="14" style="48" customWidth="1"/>
    <col min="4366" max="4615" width="9.140625" style="48"/>
    <col min="4616" max="4616" width="32.5703125" style="48" customWidth="1"/>
    <col min="4617" max="4617" width="17.85546875" style="48" customWidth="1"/>
    <col min="4618" max="4618" width="14" style="48" customWidth="1"/>
    <col min="4619" max="4619" width="14.85546875" style="48" customWidth="1"/>
    <col min="4620" max="4620" width="72.42578125" style="48" customWidth="1"/>
    <col min="4621" max="4621" width="14" style="48" customWidth="1"/>
    <col min="4622" max="4871" width="9.140625" style="48"/>
    <col min="4872" max="4872" width="32.5703125" style="48" customWidth="1"/>
    <col min="4873" max="4873" width="17.85546875" style="48" customWidth="1"/>
    <col min="4874" max="4874" width="14" style="48" customWidth="1"/>
    <col min="4875" max="4875" width="14.85546875" style="48" customWidth="1"/>
    <col min="4876" max="4876" width="72.42578125" style="48" customWidth="1"/>
    <col min="4877" max="4877" width="14" style="48" customWidth="1"/>
    <col min="4878" max="5127" width="9.140625" style="48"/>
    <col min="5128" max="5128" width="32.5703125" style="48" customWidth="1"/>
    <col min="5129" max="5129" width="17.85546875" style="48" customWidth="1"/>
    <col min="5130" max="5130" width="14" style="48" customWidth="1"/>
    <col min="5131" max="5131" width="14.85546875" style="48" customWidth="1"/>
    <col min="5132" max="5132" width="72.42578125" style="48" customWidth="1"/>
    <col min="5133" max="5133" width="14" style="48" customWidth="1"/>
    <col min="5134" max="5383" width="9.140625" style="48"/>
    <col min="5384" max="5384" width="32.5703125" style="48" customWidth="1"/>
    <col min="5385" max="5385" width="17.85546875" style="48" customWidth="1"/>
    <col min="5386" max="5386" width="14" style="48" customWidth="1"/>
    <col min="5387" max="5387" width="14.85546875" style="48" customWidth="1"/>
    <col min="5388" max="5388" width="72.42578125" style="48" customWidth="1"/>
    <col min="5389" max="5389" width="14" style="48" customWidth="1"/>
    <col min="5390" max="5639" width="9.140625" style="48"/>
    <col min="5640" max="5640" width="32.5703125" style="48" customWidth="1"/>
    <col min="5641" max="5641" width="17.85546875" style="48" customWidth="1"/>
    <col min="5642" max="5642" width="14" style="48" customWidth="1"/>
    <col min="5643" max="5643" width="14.85546875" style="48" customWidth="1"/>
    <col min="5644" max="5644" width="72.42578125" style="48" customWidth="1"/>
    <col min="5645" max="5645" width="14" style="48" customWidth="1"/>
    <col min="5646" max="5895" width="9.140625" style="48"/>
    <col min="5896" max="5896" width="32.5703125" style="48" customWidth="1"/>
    <col min="5897" max="5897" width="17.85546875" style="48" customWidth="1"/>
    <col min="5898" max="5898" width="14" style="48" customWidth="1"/>
    <col min="5899" max="5899" width="14.85546875" style="48" customWidth="1"/>
    <col min="5900" max="5900" width="72.42578125" style="48" customWidth="1"/>
    <col min="5901" max="5901" width="14" style="48" customWidth="1"/>
    <col min="5902" max="6151" width="9.140625" style="48"/>
    <col min="6152" max="6152" width="32.5703125" style="48" customWidth="1"/>
    <col min="6153" max="6153" width="17.85546875" style="48" customWidth="1"/>
    <col min="6154" max="6154" width="14" style="48" customWidth="1"/>
    <col min="6155" max="6155" width="14.85546875" style="48" customWidth="1"/>
    <col min="6156" max="6156" width="72.42578125" style="48" customWidth="1"/>
    <col min="6157" max="6157" width="14" style="48" customWidth="1"/>
    <col min="6158" max="6407" width="9.140625" style="48"/>
    <col min="6408" max="6408" width="32.5703125" style="48" customWidth="1"/>
    <col min="6409" max="6409" width="17.85546875" style="48" customWidth="1"/>
    <col min="6410" max="6410" width="14" style="48" customWidth="1"/>
    <col min="6411" max="6411" width="14.85546875" style="48" customWidth="1"/>
    <col min="6412" max="6412" width="72.42578125" style="48" customWidth="1"/>
    <col min="6413" max="6413" width="14" style="48" customWidth="1"/>
    <col min="6414" max="6663" width="9.140625" style="48"/>
    <col min="6664" max="6664" width="32.5703125" style="48" customWidth="1"/>
    <col min="6665" max="6665" width="17.85546875" style="48" customWidth="1"/>
    <col min="6666" max="6666" width="14" style="48" customWidth="1"/>
    <col min="6667" max="6667" width="14.85546875" style="48" customWidth="1"/>
    <col min="6668" max="6668" width="72.42578125" style="48" customWidth="1"/>
    <col min="6669" max="6669" width="14" style="48" customWidth="1"/>
    <col min="6670" max="6919" width="9.140625" style="48"/>
    <col min="6920" max="6920" width="32.5703125" style="48" customWidth="1"/>
    <col min="6921" max="6921" width="17.85546875" style="48" customWidth="1"/>
    <col min="6922" max="6922" width="14" style="48" customWidth="1"/>
    <col min="6923" max="6923" width="14.85546875" style="48" customWidth="1"/>
    <col min="6924" max="6924" width="72.42578125" style="48" customWidth="1"/>
    <col min="6925" max="6925" width="14" style="48" customWidth="1"/>
    <col min="6926" max="7175" width="9.140625" style="48"/>
    <col min="7176" max="7176" width="32.5703125" style="48" customWidth="1"/>
    <col min="7177" max="7177" width="17.85546875" style="48" customWidth="1"/>
    <col min="7178" max="7178" width="14" style="48" customWidth="1"/>
    <col min="7179" max="7179" width="14.85546875" style="48" customWidth="1"/>
    <col min="7180" max="7180" width="72.42578125" style="48" customWidth="1"/>
    <col min="7181" max="7181" width="14" style="48" customWidth="1"/>
    <col min="7182" max="7431" width="9.140625" style="48"/>
    <col min="7432" max="7432" width="32.5703125" style="48" customWidth="1"/>
    <col min="7433" max="7433" width="17.85546875" style="48" customWidth="1"/>
    <col min="7434" max="7434" width="14" style="48" customWidth="1"/>
    <col min="7435" max="7435" width="14.85546875" style="48" customWidth="1"/>
    <col min="7436" max="7436" width="72.42578125" style="48" customWidth="1"/>
    <col min="7437" max="7437" width="14" style="48" customWidth="1"/>
    <col min="7438" max="7687" width="9.140625" style="48"/>
    <col min="7688" max="7688" width="32.5703125" style="48" customWidth="1"/>
    <col min="7689" max="7689" width="17.85546875" style="48" customWidth="1"/>
    <col min="7690" max="7690" width="14" style="48" customWidth="1"/>
    <col min="7691" max="7691" width="14.85546875" style="48" customWidth="1"/>
    <col min="7692" max="7692" width="72.42578125" style="48" customWidth="1"/>
    <col min="7693" max="7693" width="14" style="48" customWidth="1"/>
    <col min="7694" max="7943" width="9.140625" style="48"/>
    <col min="7944" max="7944" width="32.5703125" style="48" customWidth="1"/>
    <col min="7945" max="7945" width="17.85546875" style="48" customWidth="1"/>
    <col min="7946" max="7946" width="14" style="48" customWidth="1"/>
    <col min="7947" max="7947" width="14.85546875" style="48" customWidth="1"/>
    <col min="7948" max="7948" width="72.42578125" style="48" customWidth="1"/>
    <col min="7949" max="7949" width="14" style="48" customWidth="1"/>
    <col min="7950" max="8199" width="9.140625" style="48"/>
    <col min="8200" max="8200" width="32.5703125" style="48" customWidth="1"/>
    <col min="8201" max="8201" width="17.85546875" style="48" customWidth="1"/>
    <col min="8202" max="8202" width="14" style="48" customWidth="1"/>
    <col min="8203" max="8203" width="14.85546875" style="48" customWidth="1"/>
    <col min="8204" max="8204" width="72.42578125" style="48" customWidth="1"/>
    <col min="8205" max="8205" width="14" style="48" customWidth="1"/>
    <col min="8206" max="8455" width="9.140625" style="48"/>
    <col min="8456" max="8456" width="32.5703125" style="48" customWidth="1"/>
    <col min="8457" max="8457" width="17.85546875" style="48" customWidth="1"/>
    <col min="8458" max="8458" width="14" style="48" customWidth="1"/>
    <col min="8459" max="8459" width="14.85546875" style="48" customWidth="1"/>
    <col min="8460" max="8460" width="72.42578125" style="48" customWidth="1"/>
    <col min="8461" max="8461" width="14" style="48" customWidth="1"/>
    <col min="8462" max="8711" width="9.140625" style="48"/>
    <col min="8712" max="8712" width="32.5703125" style="48" customWidth="1"/>
    <col min="8713" max="8713" width="17.85546875" style="48" customWidth="1"/>
    <col min="8714" max="8714" width="14" style="48" customWidth="1"/>
    <col min="8715" max="8715" width="14.85546875" style="48" customWidth="1"/>
    <col min="8716" max="8716" width="72.42578125" style="48" customWidth="1"/>
    <col min="8717" max="8717" width="14" style="48" customWidth="1"/>
    <col min="8718" max="8967" width="9.140625" style="48"/>
    <col min="8968" max="8968" width="32.5703125" style="48" customWidth="1"/>
    <col min="8969" max="8969" width="17.85546875" style="48" customWidth="1"/>
    <col min="8970" max="8970" width="14" style="48" customWidth="1"/>
    <col min="8971" max="8971" width="14.85546875" style="48" customWidth="1"/>
    <col min="8972" max="8972" width="72.42578125" style="48" customWidth="1"/>
    <col min="8973" max="8973" width="14" style="48" customWidth="1"/>
    <col min="8974" max="9223" width="9.140625" style="48"/>
    <col min="9224" max="9224" width="32.5703125" style="48" customWidth="1"/>
    <col min="9225" max="9225" width="17.85546875" style="48" customWidth="1"/>
    <col min="9226" max="9226" width="14" style="48" customWidth="1"/>
    <col min="9227" max="9227" width="14.85546875" style="48" customWidth="1"/>
    <col min="9228" max="9228" width="72.42578125" style="48" customWidth="1"/>
    <col min="9229" max="9229" width="14" style="48" customWidth="1"/>
    <col min="9230" max="9479" width="9.140625" style="48"/>
    <col min="9480" max="9480" width="32.5703125" style="48" customWidth="1"/>
    <col min="9481" max="9481" width="17.85546875" style="48" customWidth="1"/>
    <col min="9482" max="9482" width="14" style="48" customWidth="1"/>
    <col min="9483" max="9483" width="14.85546875" style="48" customWidth="1"/>
    <col min="9484" max="9484" width="72.42578125" style="48" customWidth="1"/>
    <col min="9485" max="9485" width="14" style="48" customWidth="1"/>
    <col min="9486" max="9735" width="9.140625" style="48"/>
    <col min="9736" max="9736" width="32.5703125" style="48" customWidth="1"/>
    <col min="9737" max="9737" width="17.85546875" style="48" customWidth="1"/>
    <col min="9738" max="9738" width="14" style="48" customWidth="1"/>
    <col min="9739" max="9739" width="14.85546875" style="48" customWidth="1"/>
    <col min="9740" max="9740" width="72.42578125" style="48" customWidth="1"/>
    <col min="9741" max="9741" width="14" style="48" customWidth="1"/>
    <col min="9742" max="9991" width="9.140625" style="48"/>
    <col min="9992" max="9992" width="32.5703125" style="48" customWidth="1"/>
    <col min="9993" max="9993" width="17.85546875" style="48" customWidth="1"/>
    <col min="9994" max="9994" width="14" style="48" customWidth="1"/>
    <col min="9995" max="9995" width="14.85546875" style="48" customWidth="1"/>
    <col min="9996" max="9996" width="72.42578125" style="48" customWidth="1"/>
    <col min="9997" max="9997" width="14" style="48" customWidth="1"/>
    <col min="9998" max="10247" width="9.140625" style="48"/>
    <col min="10248" max="10248" width="32.5703125" style="48" customWidth="1"/>
    <col min="10249" max="10249" width="17.85546875" style="48" customWidth="1"/>
    <col min="10250" max="10250" width="14" style="48" customWidth="1"/>
    <col min="10251" max="10251" width="14.85546875" style="48" customWidth="1"/>
    <col min="10252" max="10252" width="72.42578125" style="48" customWidth="1"/>
    <col min="10253" max="10253" width="14" style="48" customWidth="1"/>
    <col min="10254" max="10503" width="9.140625" style="48"/>
    <col min="10504" max="10504" width="32.5703125" style="48" customWidth="1"/>
    <col min="10505" max="10505" width="17.85546875" style="48" customWidth="1"/>
    <col min="10506" max="10506" width="14" style="48" customWidth="1"/>
    <col min="10507" max="10507" width="14.85546875" style="48" customWidth="1"/>
    <col min="10508" max="10508" width="72.42578125" style="48" customWidth="1"/>
    <col min="10509" max="10509" width="14" style="48" customWidth="1"/>
    <col min="10510" max="10759" width="9.140625" style="48"/>
    <col min="10760" max="10760" width="32.5703125" style="48" customWidth="1"/>
    <col min="10761" max="10761" width="17.85546875" style="48" customWidth="1"/>
    <col min="10762" max="10762" width="14" style="48" customWidth="1"/>
    <col min="10763" max="10763" width="14.85546875" style="48" customWidth="1"/>
    <col min="10764" max="10764" width="72.42578125" style="48" customWidth="1"/>
    <col min="10765" max="10765" width="14" style="48" customWidth="1"/>
    <col min="10766" max="11015" width="9.140625" style="48"/>
    <col min="11016" max="11016" width="32.5703125" style="48" customWidth="1"/>
    <col min="11017" max="11017" width="17.85546875" style="48" customWidth="1"/>
    <col min="11018" max="11018" width="14" style="48" customWidth="1"/>
    <col min="11019" max="11019" width="14.85546875" style="48" customWidth="1"/>
    <col min="11020" max="11020" width="72.42578125" style="48" customWidth="1"/>
    <col min="11021" max="11021" width="14" style="48" customWidth="1"/>
    <col min="11022" max="11271" width="9.140625" style="48"/>
    <col min="11272" max="11272" width="32.5703125" style="48" customWidth="1"/>
    <col min="11273" max="11273" width="17.85546875" style="48" customWidth="1"/>
    <col min="11274" max="11274" width="14" style="48" customWidth="1"/>
    <col min="11275" max="11275" width="14.85546875" style="48" customWidth="1"/>
    <col min="11276" max="11276" width="72.42578125" style="48" customWidth="1"/>
    <col min="11277" max="11277" width="14" style="48" customWidth="1"/>
    <col min="11278" max="11527" width="9.140625" style="48"/>
    <col min="11528" max="11528" width="32.5703125" style="48" customWidth="1"/>
    <col min="11529" max="11529" width="17.85546875" style="48" customWidth="1"/>
    <col min="11530" max="11530" width="14" style="48" customWidth="1"/>
    <col min="11531" max="11531" width="14.85546875" style="48" customWidth="1"/>
    <col min="11532" max="11532" width="72.42578125" style="48" customWidth="1"/>
    <col min="11533" max="11533" width="14" style="48" customWidth="1"/>
    <col min="11534" max="11783" width="9.140625" style="48"/>
    <col min="11784" max="11784" width="32.5703125" style="48" customWidth="1"/>
    <col min="11785" max="11785" width="17.85546875" style="48" customWidth="1"/>
    <col min="11786" max="11786" width="14" style="48" customWidth="1"/>
    <col min="11787" max="11787" width="14.85546875" style="48" customWidth="1"/>
    <col min="11788" max="11788" width="72.42578125" style="48" customWidth="1"/>
    <col min="11789" max="11789" width="14" style="48" customWidth="1"/>
    <col min="11790" max="12039" width="9.140625" style="48"/>
    <col min="12040" max="12040" width="32.5703125" style="48" customWidth="1"/>
    <col min="12041" max="12041" width="17.85546875" style="48" customWidth="1"/>
    <col min="12042" max="12042" width="14" style="48" customWidth="1"/>
    <col min="12043" max="12043" width="14.85546875" style="48" customWidth="1"/>
    <col min="12044" max="12044" width="72.42578125" style="48" customWidth="1"/>
    <col min="12045" max="12045" width="14" style="48" customWidth="1"/>
    <col min="12046" max="12295" width="9.140625" style="48"/>
    <col min="12296" max="12296" width="32.5703125" style="48" customWidth="1"/>
    <col min="12297" max="12297" width="17.85546875" style="48" customWidth="1"/>
    <col min="12298" max="12298" width="14" style="48" customWidth="1"/>
    <col min="12299" max="12299" width="14.85546875" style="48" customWidth="1"/>
    <col min="12300" max="12300" width="72.42578125" style="48" customWidth="1"/>
    <col min="12301" max="12301" width="14" style="48" customWidth="1"/>
    <col min="12302" max="12551" width="9.140625" style="48"/>
    <col min="12552" max="12552" width="32.5703125" style="48" customWidth="1"/>
    <col min="12553" max="12553" width="17.85546875" style="48" customWidth="1"/>
    <col min="12554" max="12554" width="14" style="48" customWidth="1"/>
    <col min="12555" max="12555" width="14.85546875" style="48" customWidth="1"/>
    <col min="12556" max="12556" width="72.42578125" style="48" customWidth="1"/>
    <col min="12557" max="12557" width="14" style="48" customWidth="1"/>
    <col min="12558" max="12807" width="9.140625" style="48"/>
    <col min="12808" max="12808" width="32.5703125" style="48" customWidth="1"/>
    <col min="12809" max="12809" width="17.85546875" style="48" customWidth="1"/>
    <col min="12810" max="12810" width="14" style="48" customWidth="1"/>
    <col min="12811" max="12811" width="14.85546875" style="48" customWidth="1"/>
    <col min="12812" max="12812" width="72.42578125" style="48" customWidth="1"/>
    <col min="12813" max="12813" width="14" style="48" customWidth="1"/>
    <col min="12814" max="13063" width="9.140625" style="48"/>
    <col min="13064" max="13064" width="32.5703125" style="48" customWidth="1"/>
    <col min="13065" max="13065" width="17.85546875" style="48" customWidth="1"/>
    <col min="13066" max="13066" width="14" style="48" customWidth="1"/>
    <col min="13067" max="13067" width="14.85546875" style="48" customWidth="1"/>
    <col min="13068" max="13068" width="72.42578125" style="48" customWidth="1"/>
    <col min="13069" max="13069" width="14" style="48" customWidth="1"/>
    <col min="13070" max="13319" width="9.140625" style="48"/>
    <col min="13320" max="13320" width="32.5703125" style="48" customWidth="1"/>
    <col min="13321" max="13321" width="17.85546875" style="48" customWidth="1"/>
    <col min="13322" max="13322" width="14" style="48" customWidth="1"/>
    <col min="13323" max="13323" width="14.85546875" style="48" customWidth="1"/>
    <col min="13324" max="13324" width="72.42578125" style="48" customWidth="1"/>
    <col min="13325" max="13325" width="14" style="48" customWidth="1"/>
    <col min="13326" max="13575" width="9.140625" style="48"/>
    <col min="13576" max="13576" width="32.5703125" style="48" customWidth="1"/>
    <col min="13577" max="13577" width="17.85546875" style="48" customWidth="1"/>
    <col min="13578" max="13578" width="14" style="48" customWidth="1"/>
    <col min="13579" max="13579" width="14.85546875" style="48" customWidth="1"/>
    <col min="13580" max="13580" width="72.42578125" style="48" customWidth="1"/>
    <col min="13581" max="13581" width="14" style="48" customWidth="1"/>
    <col min="13582" max="13831" width="9.140625" style="48"/>
    <col min="13832" max="13832" width="32.5703125" style="48" customWidth="1"/>
    <col min="13833" max="13833" width="17.85546875" style="48" customWidth="1"/>
    <col min="13834" max="13834" width="14" style="48" customWidth="1"/>
    <col min="13835" max="13835" width="14.85546875" style="48" customWidth="1"/>
    <col min="13836" max="13836" width="72.42578125" style="48" customWidth="1"/>
    <col min="13837" max="13837" width="14" style="48" customWidth="1"/>
    <col min="13838" max="14087" width="9.140625" style="48"/>
    <col min="14088" max="14088" width="32.5703125" style="48" customWidth="1"/>
    <col min="14089" max="14089" width="17.85546875" style="48" customWidth="1"/>
    <col min="14090" max="14090" width="14" style="48" customWidth="1"/>
    <col min="14091" max="14091" width="14.85546875" style="48" customWidth="1"/>
    <col min="14092" max="14092" width="72.42578125" style="48" customWidth="1"/>
    <col min="14093" max="14093" width="14" style="48" customWidth="1"/>
    <col min="14094" max="14343" width="9.140625" style="48"/>
    <col min="14344" max="14344" width="32.5703125" style="48" customWidth="1"/>
    <col min="14345" max="14345" width="17.85546875" style="48" customWidth="1"/>
    <col min="14346" max="14346" width="14" style="48" customWidth="1"/>
    <col min="14347" max="14347" width="14.85546875" style="48" customWidth="1"/>
    <col min="14348" max="14348" width="72.42578125" style="48" customWidth="1"/>
    <col min="14349" max="14349" width="14" style="48" customWidth="1"/>
    <col min="14350" max="14599" width="9.140625" style="48"/>
    <col min="14600" max="14600" width="32.5703125" style="48" customWidth="1"/>
    <col min="14601" max="14601" width="17.85546875" style="48" customWidth="1"/>
    <col min="14602" max="14602" width="14" style="48" customWidth="1"/>
    <col min="14603" max="14603" width="14.85546875" style="48" customWidth="1"/>
    <col min="14604" max="14604" width="72.42578125" style="48" customWidth="1"/>
    <col min="14605" max="14605" width="14" style="48" customWidth="1"/>
    <col min="14606" max="14855" width="9.140625" style="48"/>
    <col min="14856" max="14856" width="32.5703125" style="48" customWidth="1"/>
    <col min="14857" max="14857" width="17.85546875" style="48" customWidth="1"/>
    <col min="14858" max="14858" width="14" style="48" customWidth="1"/>
    <col min="14859" max="14859" width="14.85546875" style="48" customWidth="1"/>
    <col min="14860" max="14860" width="72.42578125" style="48" customWidth="1"/>
    <col min="14861" max="14861" width="14" style="48" customWidth="1"/>
    <col min="14862" max="15111" width="9.140625" style="48"/>
    <col min="15112" max="15112" width="32.5703125" style="48" customWidth="1"/>
    <col min="15113" max="15113" width="17.85546875" style="48" customWidth="1"/>
    <col min="15114" max="15114" width="14" style="48" customWidth="1"/>
    <col min="15115" max="15115" width="14.85546875" style="48" customWidth="1"/>
    <col min="15116" max="15116" width="72.42578125" style="48" customWidth="1"/>
    <col min="15117" max="15117" width="14" style="48" customWidth="1"/>
    <col min="15118" max="15367" width="9.140625" style="48"/>
    <col min="15368" max="15368" width="32.5703125" style="48" customWidth="1"/>
    <col min="15369" max="15369" width="17.85546875" style="48" customWidth="1"/>
    <col min="15370" max="15370" width="14" style="48" customWidth="1"/>
    <col min="15371" max="15371" width="14.85546875" style="48" customWidth="1"/>
    <col min="15372" max="15372" width="72.42578125" style="48" customWidth="1"/>
    <col min="15373" max="15373" width="14" style="48" customWidth="1"/>
    <col min="15374" max="15623" width="9.140625" style="48"/>
    <col min="15624" max="15624" width="32.5703125" style="48" customWidth="1"/>
    <col min="15625" max="15625" width="17.85546875" style="48" customWidth="1"/>
    <col min="15626" max="15626" width="14" style="48" customWidth="1"/>
    <col min="15627" max="15627" width="14.85546875" style="48" customWidth="1"/>
    <col min="15628" max="15628" width="72.42578125" style="48" customWidth="1"/>
    <col min="15629" max="15629" width="14" style="48" customWidth="1"/>
    <col min="15630" max="15879" width="9.140625" style="48"/>
    <col min="15880" max="15880" width="32.5703125" style="48" customWidth="1"/>
    <col min="15881" max="15881" width="17.85546875" style="48" customWidth="1"/>
    <col min="15882" max="15882" width="14" style="48" customWidth="1"/>
    <col min="15883" max="15883" width="14.85546875" style="48" customWidth="1"/>
    <col min="15884" max="15884" width="72.42578125" style="48" customWidth="1"/>
    <col min="15885" max="15885" width="14" style="48" customWidth="1"/>
    <col min="15886" max="16135" width="9.140625" style="48"/>
    <col min="16136" max="16136" width="32.5703125" style="48" customWidth="1"/>
    <col min="16137" max="16137" width="17.85546875" style="48" customWidth="1"/>
    <col min="16138" max="16138" width="14" style="48" customWidth="1"/>
    <col min="16139" max="16139" width="14.85546875" style="48" customWidth="1"/>
    <col min="16140" max="16140" width="72.42578125" style="48" customWidth="1"/>
    <col min="16141" max="16141" width="14" style="48" customWidth="1"/>
    <col min="16142" max="16384" width="9.140625" style="48"/>
  </cols>
  <sheetData>
    <row r="1" spans="1:14" ht="20.25" x14ac:dyDescent="0.25">
      <c r="C1" s="608" t="s">
        <v>405</v>
      </c>
      <c r="D1" s="608"/>
      <c r="E1" s="608"/>
      <c r="F1" s="608"/>
      <c r="G1" s="608"/>
      <c r="H1" s="608"/>
      <c r="I1" s="608"/>
      <c r="J1" s="608"/>
      <c r="K1" s="463"/>
      <c r="L1" s="463"/>
    </row>
    <row r="2" spans="1:14" ht="20.25" x14ac:dyDescent="0.3">
      <c r="C2" s="609" t="s">
        <v>71</v>
      </c>
      <c r="D2" s="609"/>
      <c r="E2" s="609"/>
      <c r="F2" s="609"/>
      <c r="G2" s="609"/>
      <c r="H2" s="609"/>
      <c r="I2" s="609"/>
      <c r="J2" s="609"/>
      <c r="K2" s="464"/>
      <c r="L2" s="464"/>
    </row>
    <row r="3" spans="1:14" ht="15.75" thickBot="1" x14ac:dyDescent="0.25">
      <c r="C3" s="550"/>
      <c r="D3" s="49"/>
      <c r="E3" s="49"/>
      <c r="F3" s="49"/>
      <c r="G3" s="49"/>
      <c r="H3" s="49"/>
      <c r="I3" s="49"/>
      <c r="J3" s="49"/>
      <c r="K3" s="49"/>
      <c r="L3" s="49"/>
      <c r="M3" s="49"/>
    </row>
    <row r="4" spans="1:14" s="50" customFormat="1" ht="51.75" customHeight="1" x14ac:dyDescent="0.25">
      <c r="A4" s="611"/>
      <c r="B4" s="611" t="s">
        <v>83</v>
      </c>
      <c r="C4" s="641" t="s">
        <v>72</v>
      </c>
      <c r="D4" s="622" t="s">
        <v>73</v>
      </c>
      <c r="E4" s="624" t="s">
        <v>74</v>
      </c>
      <c r="F4" s="625"/>
      <c r="G4" s="626"/>
      <c r="H4" s="614" t="s">
        <v>410</v>
      </c>
      <c r="I4" s="618"/>
      <c r="J4" s="627" t="s">
        <v>76</v>
      </c>
      <c r="K4" s="614"/>
      <c r="L4" s="615"/>
    </row>
    <row r="5" spans="1:14" s="50" customFormat="1" ht="32.25" thickBot="1" x14ac:dyDescent="0.3">
      <c r="A5" s="612"/>
      <c r="B5" s="612"/>
      <c r="C5" s="642"/>
      <c r="D5" s="623"/>
      <c r="E5" s="51" t="s">
        <v>408</v>
      </c>
      <c r="F5" s="51" t="s">
        <v>78</v>
      </c>
      <c r="G5" s="51" t="s">
        <v>409</v>
      </c>
      <c r="H5" s="616"/>
      <c r="I5" s="619"/>
      <c r="J5" s="628"/>
      <c r="K5" s="616"/>
      <c r="L5" s="617"/>
    </row>
    <row r="6" spans="1:14" s="50" customFormat="1" ht="16.5" thickBot="1" x14ac:dyDescent="0.3">
      <c r="A6" s="613"/>
      <c r="B6" s="613"/>
      <c r="C6" s="551">
        <v>1</v>
      </c>
      <c r="D6" s="53">
        <v>2</v>
      </c>
      <c r="E6" s="53" t="s">
        <v>79</v>
      </c>
      <c r="F6" s="53" t="s">
        <v>80</v>
      </c>
      <c r="G6" s="53" t="s">
        <v>81</v>
      </c>
      <c r="H6" s="614">
        <v>4</v>
      </c>
      <c r="I6" s="618"/>
      <c r="J6" s="239"/>
      <c r="K6" s="363"/>
      <c r="L6" s="615">
        <v>5</v>
      </c>
      <c r="M6" s="615"/>
    </row>
    <row r="7" spans="1:14" s="50" customFormat="1" ht="44.45" customHeight="1" thickBot="1" x14ac:dyDescent="0.3">
      <c r="A7" s="55">
        <v>7</v>
      </c>
      <c r="B7" s="56">
        <v>1</v>
      </c>
      <c r="C7" s="552" t="s">
        <v>528</v>
      </c>
      <c r="D7" s="251">
        <v>1</v>
      </c>
      <c r="E7" s="251">
        <v>42</v>
      </c>
      <c r="F7" s="251">
        <v>20</v>
      </c>
      <c r="G7" s="148">
        <f>SUM(E7:F7)</f>
        <v>62</v>
      </c>
      <c r="H7" s="282" t="s">
        <v>635</v>
      </c>
      <c r="I7" s="283" t="s">
        <v>641</v>
      </c>
      <c r="J7" s="381">
        <f>G7</f>
        <v>62</v>
      </c>
      <c r="K7" s="364"/>
      <c r="L7" s="372">
        <f>J7-M7</f>
        <v>42</v>
      </c>
      <c r="M7" s="372">
        <v>20</v>
      </c>
      <c r="N7" s="50">
        <v>1</v>
      </c>
    </row>
    <row r="8" spans="1:14" s="50" customFormat="1" ht="44.45" customHeight="1" thickBot="1" x14ac:dyDescent="0.3">
      <c r="A8" s="55">
        <v>7</v>
      </c>
      <c r="B8" s="56">
        <v>1</v>
      </c>
      <c r="C8" s="552" t="s">
        <v>529</v>
      </c>
      <c r="D8" s="251">
        <v>1</v>
      </c>
      <c r="E8" s="251">
        <v>25</v>
      </c>
      <c r="F8" s="381"/>
      <c r="G8" s="147">
        <f t="shared" ref="G8:G65" si="0">SUM(E8:F8)</f>
        <v>25</v>
      </c>
      <c r="H8" s="282" t="s">
        <v>642</v>
      </c>
      <c r="I8" s="283"/>
      <c r="J8" s="251">
        <f t="shared" ref="J8:J71" si="1">G8</f>
        <v>25</v>
      </c>
      <c r="K8" s="364"/>
      <c r="L8" s="372">
        <f t="shared" ref="L8:L16" si="2">J8-M8</f>
        <v>25</v>
      </c>
      <c r="M8" s="373"/>
      <c r="N8" s="50">
        <v>1</v>
      </c>
    </row>
    <row r="9" spans="1:14" s="50" customFormat="1" ht="44.45" customHeight="1" thickBot="1" x14ac:dyDescent="0.3">
      <c r="A9" s="55">
        <v>7</v>
      </c>
      <c r="B9" s="56">
        <v>2</v>
      </c>
      <c r="C9" s="552" t="s">
        <v>530</v>
      </c>
      <c r="D9" s="251"/>
      <c r="E9" s="251">
        <v>65</v>
      </c>
      <c r="F9" s="251">
        <v>16</v>
      </c>
      <c r="G9" s="147">
        <f t="shared" si="0"/>
        <v>81</v>
      </c>
      <c r="H9" s="282" t="s">
        <v>643</v>
      </c>
      <c r="I9" s="283" t="s">
        <v>650</v>
      </c>
      <c r="J9" s="251">
        <f t="shared" si="1"/>
        <v>81</v>
      </c>
      <c r="K9" s="364"/>
      <c r="L9" s="372">
        <f t="shared" si="2"/>
        <v>65</v>
      </c>
      <c r="M9" s="373">
        <v>16</v>
      </c>
      <c r="N9" s="50">
        <v>2</v>
      </c>
    </row>
    <row r="10" spans="1:14" s="50" customFormat="1" ht="44.45" customHeight="1" thickBot="1" x14ac:dyDescent="0.3">
      <c r="A10" s="55">
        <v>7</v>
      </c>
      <c r="B10" s="56">
        <v>2</v>
      </c>
      <c r="C10" s="552" t="s">
        <v>531</v>
      </c>
      <c r="D10" s="251">
        <v>2</v>
      </c>
      <c r="E10" s="251">
        <v>12</v>
      </c>
      <c r="F10" s="251"/>
      <c r="G10" s="147">
        <f t="shared" si="0"/>
        <v>12</v>
      </c>
      <c r="H10" s="282" t="s">
        <v>420</v>
      </c>
      <c r="I10" s="283"/>
      <c r="J10" s="251">
        <f t="shared" si="1"/>
        <v>12</v>
      </c>
      <c r="K10" s="364"/>
      <c r="L10" s="372">
        <f t="shared" si="2"/>
        <v>12</v>
      </c>
      <c r="M10" s="373">
        <v>0</v>
      </c>
      <c r="N10" s="50">
        <v>2</v>
      </c>
    </row>
    <row r="11" spans="1:14" s="50" customFormat="1" ht="44.45" customHeight="1" thickBot="1" x14ac:dyDescent="0.3">
      <c r="A11" s="55">
        <v>7</v>
      </c>
      <c r="B11" s="56">
        <v>3</v>
      </c>
      <c r="C11" s="552" t="s">
        <v>532</v>
      </c>
      <c r="D11" s="251"/>
      <c r="E11" s="251">
        <v>55</v>
      </c>
      <c r="F11" s="251">
        <v>11</v>
      </c>
      <c r="G11" s="147">
        <f t="shared" si="0"/>
        <v>66</v>
      </c>
      <c r="H11" s="282" t="s">
        <v>644</v>
      </c>
      <c r="I11" s="283" t="s">
        <v>645</v>
      </c>
      <c r="J11" s="251">
        <f t="shared" si="1"/>
        <v>66</v>
      </c>
      <c r="K11" s="364"/>
      <c r="L11" s="372">
        <f t="shared" si="2"/>
        <v>55</v>
      </c>
      <c r="M11" s="373">
        <v>11</v>
      </c>
      <c r="N11" s="50">
        <v>3</v>
      </c>
    </row>
    <row r="12" spans="1:14" s="50" customFormat="1" ht="44.45" customHeight="1" thickBot="1" x14ac:dyDescent="0.3">
      <c r="A12" s="55">
        <v>7</v>
      </c>
      <c r="B12" s="56">
        <v>3</v>
      </c>
      <c r="C12" s="552" t="s">
        <v>533</v>
      </c>
      <c r="D12" s="251"/>
      <c r="E12" s="251">
        <v>25</v>
      </c>
      <c r="F12" s="251"/>
      <c r="G12" s="147">
        <f t="shared" si="0"/>
        <v>25</v>
      </c>
      <c r="H12" s="282" t="s">
        <v>646</v>
      </c>
      <c r="I12" s="283"/>
      <c r="J12" s="251">
        <f t="shared" si="1"/>
        <v>25</v>
      </c>
      <c r="K12" s="364"/>
      <c r="L12" s="372">
        <f t="shared" si="2"/>
        <v>25</v>
      </c>
      <c r="M12" s="373"/>
      <c r="N12" s="50">
        <v>3</v>
      </c>
    </row>
    <row r="13" spans="1:14" s="50" customFormat="1" ht="44.45" customHeight="1" thickBot="1" x14ac:dyDescent="0.3">
      <c r="A13" s="55">
        <v>7</v>
      </c>
      <c r="B13" s="56">
        <v>4</v>
      </c>
      <c r="C13" s="552" t="s">
        <v>534</v>
      </c>
      <c r="D13" s="251"/>
      <c r="E13" s="251">
        <v>30</v>
      </c>
      <c r="F13" s="251">
        <v>35</v>
      </c>
      <c r="G13" s="147">
        <f t="shared" si="0"/>
        <v>65</v>
      </c>
      <c r="H13" s="282" t="s">
        <v>647</v>
      </c>
      <c r="I13" s="283" t="s">
        <v>649</v>
      </c>
      <c r="J13" s="251">
        <f t="shared" si="1"/>
        <v>65</v>
      </c>
      <c r="K13" s="364"/>
      <c r="L13" s="372">
        <f t="shared" si="2"/>
        <v>30</v>
      </c>
      <c r="M13" s="373">
        <v>35</v>
      </c>
      <c r="N13" s="50">
        <v>4</v>
      </c>
    </row>
    <row r="14" spans="1:14" s="50" customFormat="1" ht="44.45" customHeight="1" thickBot="1" x14ac:dyDescent="0.3">
      <c r="A14" s="55">
        <v>7</v>
      </c>
      <c r="B14" s="56">
        <v>4</v>
      </c>
      <c r="C14" s="552" t="s">
        <v>535</v>
      </c>
      <c r="D14" s="251"/>
      <c r="E14" s="251">
        <v>20</v>
      </c>
      <c r="F14" s="251"/>
      <c r="G14" s="147">
        <f t="shared" si="0"/>
        <v>20</v>
      </c>
      <c r="H14" s="282" t="s">
        <v>648</v>
      </c>
      <c r="I14" s="283"/>
      <c r="J14" s="251">
        <f t="shared" si="1"/>
        <v>20</v>
      </c>
      <c r="K14" s="364"/>
      <c r="L14" s="372">
        <f t="shared" si="2"/>
        <v>20</v>
      </c>
      <c r="M14" s="373"/>
      <c r="N14" s="50">
        <v>4</v>
      </c>
    </row>
    <row r="15" spans="1:14" s="50" customFormat="1" ht="44.25" hidden="1" customHeight="1" thickBot="1" x14ac:dyDescent="0.3">
      <c r="A15" s="55">
        <v>7</v>
      </c>
      <c r="B15" s="56">
        <v>5</v>
      </c>
      <c r="C15" s="552"/>
      <c r="D15" s="251"/>
      <c r="E15" s="251"/>
      <c r="F15" s="251"/>
      <c r="G15" s="147">
        <f t="shared" si="0"/>
        <v>0</v>
      </c>
      <c r="H15" s="282"/>
      <c r="I15" s="283"/>
      <c r="J15" s="251">
        <f t="shared" si="1"/>
        <v>0</v>
      </c>
      <c r="K15" s="364"/>
      <c r="L15" s="372">
        <f t="shared" si="2"/>
        <v>0</v>
      </c>
      <c r="M15" s="373">
        <v>0</v>
      </c>
      <c r="N15" s="50">
        <v>5</v>
      </c>
    </row>
    <row r="16" spans="1:14" s="50" customFormat="1" ht="44.45" hidden="1" customHeight="1" x14ac:dyDescent="0.25">
      <c r="A16" s="55">
        <v>7</v>
      </c>
      <c r="B16" s="56">
        <v>5</v>
      </c>
      <c r="C16" s="552"/>
      <c r="D16" s="251"/>
      <c r="E16" s="251"/>
      <c r="F16" s="251"/>
      <c r="G16" s="147">
        <f t="shared" si="0"/>
        <v>0</v>
      </c>
      <c r="H16" s="282"/>
      <c r="I16" s="283"/>
      <c r="J16" s="251">
        <f t="shared" si="1"/>
        <v>0</v>
      </c>
      <c r="K16" s="364"/>
      <c r="L16" s="372">
        <f t="shared" si="2"/>
        <v>0</v>
      </c>
      <c r="M16" s="373"/>
      <c r="N16" s="50">
        <v>5</v>
      </c>
    </row>
    <row r="17" spans="1:14" s="50" customFormat="1" ht="44.45" hidden="1" customHeight="1" thickBot="1" x14ac:dyDescent="0.3">
      <c r="A17" s="55"/>
      <c r="B17" s="56"/>
      <c r="C17" s="552"/>
      <c r="D17" s="251"/>
      <c r="E17" s="251"/>
      <c r="F17" s="251"/>
      <c r="G17" s="147">
        <f t="shared" si="0"/>
        <v>0</v>
      </c>
      <c r="H17" s="282"/>
      <c r="I17" s="283"/>
      <c r="J17" s="251"/>
      <c r="K17" s="364"/>
      <c r="L17" s="630"/>
      <c r="M17" s="630"/>
    </row>
    <row r="18" spans="1:14" s="50" customFormat="1" ht="44.45" customHeight="1" thickBot="1" x14ac:dyDescent="0.3">
      <c r="A18" s="55">
        <v>8</v>
      </c>
      <c r="B18" s="56">
        <v>1</v>
      </c>
      <c r="C18" s="552" t="s">
        <v>536</v>
      </c>
      <c r="D18" s="251">
        <v>2</v>
      </c>
      <c r="E18" s="251">
        <v>70</v>
      </c>
      <c r="F18" s="251">
        <v>12</v>
      </c>
      <c r="G18" s="147">
        <f t="shared" si="0"/>
        <v>82</v>
      </c>
      <c r="H18" s="282" t="s">
        <v>651</v>
      </c>
      <c r="I18" s="283" t="s">
        <v>652</v>
      </c>
      <c r="J18" s="251">
        <f t="shared" si="1"/>
        <v>82</v>
      </c>
      <c r="K18" s="364"/>
      <c r="L18" s="372">
        <f>J18-M18</f>
        <v>70</v>
      </c>
      <c r="M18" s="372">
        <v>12</v>
      </c>
      <c r="N18" s="50">
        <v>1</v>
      </c>
    </row>
    <row r="19" spans="1:14" s="50" customFormat="1" ht="44.45" hidden="1" customHeight="1" thickBot="1" x14ac:dyDescent="0.3">
      <c r="A19" s="55">
        <v>8</v>
      </c>
      <c r="B19" s="56"/>
      <c r="C19" s="552"/>
      <c r="D19" s="251"/>
      <c r="E19" s="251"/>
      <c r="F19" s="251"/>
      <c r="G19" s="147">
        <f t="shared" si="0"/>
        <v>0</v>
      </c>
      <c r="H19" s="282"/>
      <c r="I19" s="283"/>
      <c r="J19" s="251">
        <f t="shared" si="1"/>
        <v>0</v>
      </c>
      <c r="K19" s="364"/>
      <c r="L19" s="372">
        <f t="shared" ref="L19:L27" si="3">J19-M19</f>
        <v>0</v>
      </c>
      <c r="M19" s="373"/>
    </row>
    <row r="20" spans="1:14" s="50" customFormat="1" ht="44.45" customHeight="1" thickBot="1" x14ac:dyDescent="0.3">
      <c r="A20" s="55">
        <v>8</v>
      </c>
      <c r="B20" s="56">
        <v>2</v>
      </c>
      <c r="C20" s="552" t="s">
        <v>537</v>
      </c>
      <c r="D20" s="251">
        <v>1</v>
      </c>
      <c r="E20" s="251">
        <v>65</v>
      </c>
      <c r="F20" s="251">
        <v>23</v>
      </c>
      <c r="G20" s="147">
        <f t="shared" si="0"/>
        <v>88</v>
      </c>
      <c r="H20" s="282" t="s">
        <v>653</v>
      </c>
      <c r="I20" s="283" t="s">
        <v>654</v>
      </c>
      <c r="J20" s="251">
        <f t="shared" si="1"/>
        <v>88</v>
      </c>
      <c r="K20" s="364"/>
      <c r="L20" s="372">
        <f t="shared" si="3"/>
        <v>65</v>
      </c>
      <c r="M20" s="373">
        <v>23</v>
      </c>
      <c r="N20" s="50">
        <v>2</v>
      </c>
    </row>
    <row r="21" spans="1:14" s="50" customFormat="1" ht="44.45" hidden="1" customHeight="1" thickBot="1" x14ac:dyDescent="0.3">
      <c r="A21" s="55">
        <v>8</v>
      </c>
      <c r="B21" s="56">
        <v>2</v>
      </c>
      <c r="C21" s="552"/>
      <c r="D21" s="251"/>
      <c r="E21" s="251"/>
      <c r="F21" s="251"/>
      <c r="G21" s="147">
        <f t="shared" si="0"/>
        <v>0</v>
      </c>
      <c r="H21" s="282"/>
      <c r="I21" s="283"/>
      <c r="J21" s="251">
        <f t="shared" si="1"/>
        <v>0</v>
      </c>
      <c r="K21" s="364"/>
      <c r="L21" s="372">
        <f t="shared" si="3"/>
        <v>0</v>
      </c>
      <c r="M21" s="373"/>
      <c r="N21" s="50">
        <v>2</v>
      </c>
    </row>
    <row r="22" spans="1:14" s="50" customFormat="1" ht="44.45" customHeight="1" thickBot="1" x14ac:dyDescent="0.3">
      <c r="A22" s="55">
        <v>8</v>
      </c>
      <c r="B22" s="56">
        <v>3</v>
      </c>
      <c r="C22" s="552" t="s">
        <v>538</v>
      </c>
      <c r="D22" s="251"/>
      <c r="E22" s="251">
        <v>50</v>
      </c>
      <c r="F22" s="251">
        <v>14</v>
      </c>
      <c r="G22" s="147">
        <f t="shared" si="0"/>
        <v>64</v>
      </c>
      <c r="H22" s="282" t="s">
        <v>655</v>
      </c>
      <c r="I22" s="283" t="s">
        <v>657</v>
      </c>
      <c r="J22" s="251">
        <f t="shared" si="1"/>
        <v>64</v>
      </c>
      <c r="K22" s="364"/>
      <c r="L22" s="372">
        <f t="shared" si="3"/>
        <v>50</v>
      </c>
      <c r="M22" s="563">
        <v>14</v>
      </c>
      <c r="N22" s="50">
        <v>3</v>
      </c>
    </row>
    <row r="23" spans="1:14" s="50" customFormat="1" ht="44.45" customHeight="1" thickBot="1" x14ac:dyDescent="0.3">
      <c r="A23" s="55">
        <v>8</v>
      </c>
      <c r="B23" s="56">
        <v>3</v>
      </c>
      <c r="C23" s="552" t="s">
        <v>539</v>
      </c>
      <c r="D23" s="251"/>
      <c r="E23" s="251">
        <v>20</v>
      </c>
      <c r="F23" s="251"/>
      <c r="G23" s="147">
        <f t="shared" si="0"/>
        <v>20</v>
      </c>
      <c r="H23" s="282" t="s">
        <v>656</v>
      </c>
      <c r="I23" s="283"/>
      <c r="J23" s="251">
        <f t="shared" si="1"/>
        <v>20</v>
      </c>
      <c r="K23" s="364"/>
      <c r="L23" s="372">
        <f t="shared" si="3"/>
        <v>20</v>
      </c>
      <c r="M23" s="563"/>
      <c r="N23" s="50">
        <v>3</v>
      </c>
    </row>
    <row r="24" spans="1:14" s="371" customFormat="1" ht="44.45" customHeight="1" thickBot="1" x14ac:dyDescent="0.3">
      <c r="A24" s="365">
        <v>8</v>
      </c>
      <c r="B24" s="366">
        <v>4</v>
      </c>
      <c r="C24" s="552" t="s">
        <v>659</v>
      </c>
      <c r="D24" s="367"/>
      <c r="E24" s="251">
        <v>60</v>
      </c>
      <c r="F24" s="251">
        <v>13</v>
      </c>
      <c r="G24" s="147">
        <f t="shared" si="0"/>
        <v>73</v>
      </c>
      <c r="H24" s="282" t="s">
        <v>658</v>
      </c>
      <c r="I24" s="283" t="s">
        <v>310</v>
      </c>
      <c r="J24" s="558">
        <f t="shared" si="1"/>
        <v>73</v>
      </c>
      <c r="K24" s="559"/>
      <c r="L24" s="560">
        <f t="shared" si="3"/>
        <v>60</v>
      </c>
      <c r="M24" s="563">
        <v>13</v>
      </c>
      <c r="N24" s="371">
        <v>4</v>
      </c>
    </row>
    <row r="25" spans="1:14" s="371" customFormat="1" ht="44.45" customHeight="1" x14ac:dyDescent="0.25">
      <c r="A25" s="365">
        <v>8</v>
      </c>
      <c r="B25" s="366">
        <v>4</v>
      </c>
      <c r="C25" s="552" t="s">
        <v>540</v>
      </c>
      <c r="D25" s="367"/>
      <c r="E25" s="251">
        <v>15</v>
      </c>
      <c r="F25" s="251"/>
      <c r="G25" s="147">
        <f t="shared" si="0"/>
        <v>15</v>
      </c>
      <c r="H25" s="282" t="s">
        <v>660</v>
      </c>
      <c r="I25" s="283"/>
      <c r="J25" s="558">
        <f t="shared" si="1"/>
        <v>15</v>
      </c>
      <c r="K25" s="559"/>
      <c r="L25" s="560">
        <f t="shared" si="3"/>
        <v>15</v>
      </c>
      <c r="M25" s="563"/>
      <c r="N25" s="371">
        <v>4</v>
      </c>
    </row>
    <row r="26" spans="1:14" s="371" customFormat="1" ht="44.25" hidden="1" customHeight="1" thickBot="1" x14ac:dyDescent="0.3">
      <c r="A26" s="365">
        <v>8</v>
      </c>
      <c r="B26" s="366">
        <v>5</v>
      </c>
      <c r="C26" s="552"/>
      <c r="D26" s="367"/>
      <c r="E26" s="251"/>
      <c r="F26" s="251"/>
      <c r="G26" s="147">
        <f t="shared" si="0"/>
        <v>0</v>
      </c>
      <c r="H26" s="282"/>
      <c r="I26" s="283"/>
      <c r="J26" s="367">
        <f t="shared" si="1"/>
        <v>0</v>
      </c>
      <c r="K26" s="369"/>
      <c r="L26" s="368">
        <f t="shared" si="3"/>
        <v>0</v>
      </c>
      <c r="M26" s="370"/>
      <c r="N26" s="371">
        <v>5</v>
      </c>
    </row>
    <row r="27" spans="1:14" s="371" customFormat="1" ht="44.45" hidden="1" customHeight="1" x14ac:dyDescent="0.25">
      <c r="A27" s="365">
        <v>8</v>
      </c>
      <c r="B27" s="366">
        <v>5</v>
      </c>
      <c r="C27" s="552"/>
      <c r="D27" s="367"/>
      <c r="E27" s="251"/>
      <c r="F27" s="251"/>
      <c r="G27" s="147">
        <f t="shared" si="0"/>
        <v>0</v>
      </c>
      <c r="H27" s="282"/>
      <c r="I27" s="283"/>
      <c r="J27" s="367">
        <f t="shared" si="1"/>
        <v>0</v>
      </c>
      <c r="K27" s="369"/>
      <c r="L27" s="368">
        <f t="shared" si="3"/>
        <v>0</v>
      </c>
      <c r="M27" s="370"/>
      <c r="N27" s="371">
        <v>5</v>
      </c>
    </row>
    <row r="28" spans="1:14" ht="44.45" customHeight="1" thickBot="1" x14ac:dyDescent="0.25">
      <c r="A28" s="55">
        <v>8</v>
      </c>
      <c r="B28" s="56"/>
      <c r="C28" s="552" t="s">
        <v>82</v>
      </c>
      <c r="D28" s="251">
        <f>SUM(D18:D27,D7:D16)</f>
        <v>7</v>
      </c>
      <c r="E28" s="251">
        <f>SUM(E18:E27,E7:E16)</f>
        <v>554</v>
      </c>
      <c r="F28" s="251">
        <f>SUM(F18:F27,F7:F16)</f>
        <v>144</v>
      </c>
      <c r="G28" s="251">
        <f>SUM(G18:G27,G7:G16)</f>
        <v>698</v>
      </c>
      <c r="H28" s="282"/>
      <c r="I28" s="283"/>
      <c r="J28" s="251">
        <f>SUM(J18:J27,J7:J16)</f>
        <v>698</v>
      </c>
      <c r="K28" s="364"/>
      <c r="L28" s="630">
        <f>SUM(L18:M27,L7:M16)</f>
        <v>698</v>
      </c>
      <c r="M28" s="630"/>
    </row>
    <row r="29" spans="1:14" s="50" customFormat="1" ht="44.45" customHeight="1" thickBot="1" x14ac:dyDescent="0.3">
      <c r="A29" s="55">
        <v>9</v>
      </c>
      <c r="B29" s="56">
        <v>1</v>
      </c>
      <c r="C29" s="552" t="s">
        <v>541</v>
      </c>
      <c r="D29" s="251">
        <v>1</v>
      </c>
      <c r="E29" s="251">
        <v>65</v>
      </c>
      <c r="F29" s="251">
        <v>23</v>
      </c>
      <c r="G29" s="147">
        <f t="shared" si="0"/>
        <v>88</v>
      </c>
      <c r="H29" s="282" t="s">
        <v>661</v>
      </c>
      <c r="I29" s="283" t="s">
        <v>662</v>
      </c>
      <c r="J29" s="251">
        <f t="shared" si="1"/>
        <v>88</v>
      </c>
      <c r="K29" s="364"/>
      <c r="L29" s="372">
        <f>J29-M29</f>
        <v>65</v>
      </c>
      <c r="M29" s="372">
        <v>23</v>
      </c>
      <c r="N29" s="50">
        <v>1</v>
      </c>
    </row>
    <row r="30" spans="1:14" s="50" customFormat="1" ht="44.45" hidden="1" customHeight="1" thickBot="1" x14ac:dyDescent="0.3">
      <c r="A30" s="55"/>
      <c r="B30" s="56"/>
      <c r="C30" s="552"/>
      <c r="D30" s="251"/>
      <c r="E30" s="251"/>
      <c r="F30" s="381"/>
      <c r="G30" s="147">
        <f t="shared" si="0"/>
        <v>0</v>
      </c>
      <c r="H30" s="282"/>
      <c r="I30" s="283"/>
      <c r="J30" s="251">
        <f t="shared" si="1"/>
        <v>0</v>
      </c>
      <c r="K30" s="364"/>
      <c r="L30" s="372">
        <f t="shared" ref="L30:L38" si="4">J30-M30</f>
        <v>0</v>
      </c>
      <c r="M30" s="373"/>
    </row>
    <row r="31" spans="1:14" s="50" customFormat="1" ht="44.45" customHeight="1" thickBot="1" x14ac:dyDescent="0.3">
      <c r="A31" s="55">
        <v>9</v>
      </c>
      <c r="B31" s="56">
        <v>2</v>
      </c>
      <c r="C31" s="552" t="s">
        <v>542</v>
      </c>
      <c r="D31" s="251"/>
      <c r="E31" s="251">
        <v>77</v>
      </c>
      <c r="F31" s="251">
        <v>15</v>
      </c>
      <c r="G31" s="147">
        <f t="shared" si="0"/>
        <v>92</v>
      </c>
      <c r="H31" s="282" t="s">
        <v>663</v>
      </c>
      <c r="I31" s="283" t="s">
        <v>652</v>
      </c>
      <c r="J31" s="251">
        <f t="shared" si="1"/>
        <v>92</v>
      </c>
      <c r="K31" s="364"/>
      <c r="L31" s="372">
        <f t="shared" si="4"/>
        <v>77</v>
      </c>
      <c r="M31" s="373">
        <v>15</v>
      </c>
      <c r="N31" s="50">
        <v>2</v>
      </c>
    </row>
    <row r="32" spans="1:14" s="50" customFormat="1" ht="44.45" hidden="1" customHeight="1" thickBot="1" x14ac:dyDescent="0.3">
      <c r="A32" s="55">
        <v>9</v>
      </c>
      <c r="B32" s="56"/>
      <c r="C32" s="552"/>
      <c r="D32" s="251"/>
      <c r="E32" s="251"/>
      <c r="F32" s="251"/>
      <c r="G32" s="147">
        <f t="shared" si="0"/>
        <v>0</v>
      </c>
      <c r="H32" s="282"/>
      <c r="I32" s="283"/>
      <c r="J32" s="251">
        <f t="shared" si="1"/>
        <v>0</v>
      </c>
      <c r="K32" s="364"/>
      <c r="L32" s="372">
        <f t="shared" si="4"/>
        <v>0</v>
      </c>
      <c r="M32" s="373"/>
    </row>
    <row r="33" spans="1:14" s="50" customFormat="1" ht="44.45" customHeight="1" thickBot="1" x14ac:dyDescent="0.3">
      <c r="A33" s="55">
        <v>9</v>
      </c>
      <c r="B33" s="56">
        <v>3</v>
      </c>
      <c r="C33" s="552" t="s">
        <v>543</v>
      </c>
      <c r="D33" s="251"/>
      <c r="E33" s="251">
        <v>75</v>
      </c>
      <c r="F33" s="251">
        <v>12</v>
      </c>
      <c r="G33" s="147">
        <f t="shared" si="0"/>
        <v>87</v>
      </c>
      <c r="H33" s="282" t="s">
        <v>663</v>
      </c>
      <c r="I33" s="283" t="s">
        <v>664</v>
      </c>
      <c r="J33" s="251">
        <f t="shared" si="1"/>
        <v>87</v>
      </c>
      <c r="K33" s="364"/>
      <c r="L33" s="372">
        <f t="shared" si="4"/>
        <v>75</v>
      </c>
      <c r="M33" s="373">
        <v>12</v>
      </c>
      <c r="N33" s="50">
        <v>3</v>
      </c>
    </row>
    <row r="34" spans="1:14" s="50" customFormat="1" ht="44.45" hidden="1" customHeight="1" thickBot="1" x14ac:dyDescent="0.3">
      <c r="A34" s="55">
        <v>9</v>
      </c>
      <c r="B34" s="56"/>
      <c r="C34" s="552"/>
      <c r="D34" s="251"/>
      <c r="E34" s="251">
        <v>0</v>
      </c>
      <c r="F34" s="251"/>
      <c r="G34" s="147">
        <f t="shared" si="0"/>
        <v>0</v>
      </c>
      <c r="H34" s="282"/>
      <c r="I34" s="283"/>
      <c r="J34" s="251">
        <f t="shared" si="1"/>
        <v>0</v>
      </c>
      <c r="K34" s="364"/>
      <c r="L34" s="372">
        <f t="shared" si="4"/>
        <v>0</v>
      </c>
      <c r="M34" s="373"/>
    </row>
    <row r="35" spans="1:14" s="50" customFormat="1" ht="44.45" customHeight="1" thickBot="1" x14ac:dyDescent="0.3">
      <c r="A35" s="55">
        <v>9</v>
      </c>
      <c r="B35" s="56">
        <v>4</v>
      </c>
      <c r="C35" s="552" t="s">
        <v>544</v>
      </c>
      <c r="D35" s="251"/>
      <c r="E35" s="251">
        <v>73</v>
      </c>
      <c r="F35" s="251">
        <v>16</v>
      </c>
      <c r="G35" s="147">
        <f t="shared" si="0"/>
        <v>89</v>
      </c>
      <c r="H35" s="282" t="s">
        <v>663</v>
      </c>
      <c r="I35" s="283" t="s">
        <v>665</v>
      </c>
      <c r="J35" s="251">
        <f t="shared" si="1"/>
        <v>89</v>
      </c>
      <c r="K35" s="364"/>
      <c r="L35" s="372">
        <f t="shared" si="4"/>
        <v>73</v>
      </c>
      <c r="M35" s="373">
        <v>16</v>
      </c>
      <c r="N35" s="50">
        <v>4</v>
      </c>
    </row>
    <row r="36" spans="1:14" s="50" customFormat="1" ht="44.45" hidden="1" customHeight="1" thickBot="1" x14ac:dyDescent="0.3">
      <c r="A36" s="55">
        <v>9</v>
      </c>
      <c r="B36" s="56"/>
      <c r="C36" s="552"/>
      <c r="D36" s="251"/>
      <c r="E36" s="251"/>
      <c r="F36" s="251"/>
      <c r="G36" s="147">
        <f t="shared" si="0"/>
        <v>0</v>
      </c>
      <c r="H36" s="282"/>
      <c r="I36" s="283"/>
      <c r="J36" s="251">
        <f t="shared" si="1"/>
        <v>0</v>
      </c>
      <c r="K36" s="364"/>
      <c r="L36" s="372">
        <f t="shared" si="4"/>
        <v>0</v>
      </c>
      <c r="M36" s="373"/>
    </row>
    <row r="37" spans="1:14" s="50" customFormat="1" ht="44.25" hidden="1" customHeight="1" thickBot="1" x14ac:dyDescent="0.3">
      <c r="A37" s="55">
        <v>9</v>
      </c>
      <c r="B37" s="56">
        <v>5</v>
      </c>
      <c r="C37" s="552"/>
      <c r="D37" s="251"/>
      <c r="E37" s="251"/>
      <c r="F37" s="251"/>
      <c r="G37" s="147">
        <f t="shared" si="0"/>
        <v>0</v>
      </c>
      <c r="H37" s="282"/>
      <c r="I37" s="283"/>
      <c r="J37" s="251">
        <f t="shared" si="1"/>
        <v>0</v>
      </c>
      <c r="K37" s="364"/>
      <c r="L37" s="372">
        <f t="shared" si="4"/>
        <v>0</v>
      </c>
      <c r="M37" s="373"/>
      <c r="N37" s="50">
        <v>5</v>
      </c>
    </row>
    <row r="38" spans="1:14" s="50" customFormat="1" ht="44.45" hidden="1" customHeight="1" x14ac:dyDescent="0.25">
      <c r="A38" s="55">
        <v>9</v>
      </c>
      <c r="B38" s="56"/>
      <c r="C38" s="552"/>
      <c r="D38" s="251"/>
      <c r="E38" s="251"/>
      <c r="F38" s="251"/>
      <c r="G38" s="147">
        <f t="shared" si="0"/>
        <v>0</v>
      </c>
      <c r="H38" s="282"/>
      <c r="I38" s="283"/>
      <c r="J38" s="251">
        <f t="shared" si="1"/>
        <v>0</v>
      </c>
      <c r="K38" s="364"/>
      <c r="L38" s="372">
        <f t="shared" si="4"/>
        <v>0</v>
      </c>
      <c r="M38" s="373"/>
    </row>
    <row r="39" spans="1:14" ht="44.45" hidden="1" customHeight="1" thickBot="1" x14ac:dyDescent="0.25">
      <c r="A39" s="55"/>
      <c r="B39" s="56"/>
      <c r="C39" s="552"/>
      <c r="D39" s="251"/>
      <c r="E39" s="251"/>
      <c r="F39" s="251"/>
      <c r="G39" s="147"/>
      <c r="H39" s="282"/>
      <c r="I39" s="283"/>
      <c r="J39" s="251"/>
      <c r="K39" s="364"/>
      <c r="L39" s="630"/>
      <c r="M39" s="630"/>
    </row>
    <row r="40" spans="1:14" s="50" customFormat="1" ht="44.45" customHeight="1" thickBot="1" x14ac:dyDescent="0.3">
      <c r="A40" s="55">
        <v>10</v>
      </c>
      <c r="B40" s="56">
        <v>1</v>
      </c>
      <c r="C40" s="552" t="s">
        <v>545</v>
      </c>
      <c r="D40" s="251">
        <v>1</v>
      </c>
      <c r="E40" s="251">
        <v>65</v>
      </c>
      <c r="F40" s="251">
        <v>23</v>
      </c>
      <c r="G40" s="147">
        <f t="shared" si="0"/>
        <v>88</v>
      </c>
      <c r="H40" s="282" t="s">
        <v>666</v>
      </c>
      <c r="I40" s="283" t="s">
        <v>667</v>
      </c>
      <c r="J40" s="251">
        <f t="shared" si="1"/>
        <v>88</v>
      </c>
      <c r="K40" s="364"/>
      <c r="L40" s="372">
        <f>J40-M40</f>
        <v>65</v>
      </c>
      <c r="M40" s="372">
        <v>23</v>
      </c>
      <c r="N40" s="50">
        <v>1</v>
      </c>
    </row>
    <row r="41" spans="1:14" s="50" customFormat="1" ht="44.45" hidden="1" customHeight="1" thickBot="1" x14ac:dyDescent="0.3">
      <c r="A41" s="55">
        <v>10</v>
      </c>
      <c r="B41" s="56"/>
      <c r="C41" s="552"/>
      <c r="D41" s="251"/>
      <c r="E41" s="251"/>
      <c r="F41" s="381"/>
      <c r="G41" s="147">
        <f t="shared" si="0"/>
        <v>0</v>
      </c>
      <c r="H41" s="282" t="s">
        <v>428</v>
      </c>
      <c r="I41" s="283"/>
      <c r="J41" s="251">
        <f t="shared" si="1"/>
        <v>0</v>
      </c>
      <c r="K41" s="364"/>
      <c r="L41" s="372">
        <f t="shared" ref="L41:L49" si="5">J41-M41</f>
        <v>0</v>
      </c>
      <c r="M41" s="373"/>
    </row>
    <row r="42" spans="1:14" s="50" customFormat="1" ht="44.45" customHeight="1" thickBot="1" x14ac:dyDescent="0.3">
      <c r="A42" s="55">
        <v>10</v>
      </c>
      <c r="B42" s="56">
        <v>2</v>
      </c>
      <c r="C42" s="552" t="s">
        <v>546</v>
      </c>
      <c r="D42" s="251">
        <v>2</v>
      </c>
      <c r="E42" s="251">
        <v>78</v>
      </c>
      <c r="F42" s="251">
        <v>16</v>
      </c>
      <c r="G42" s="147">
        <f t="shared" si="0"/>
        <v>94</v>
      </c>
      <c r="H42" s="282" t="s">
        <v>668</v>
      </c>
      <c r="I42" s="283" t="s">
        <v>669</v>
      </c>
      <c r="J42" s="251">
        <f t="shared" si="1"/>
        <v>94</v>
      </c>
      <c r="K42" s="364"/>
      <c r="L42" s="372">
        <f t="shared" si="5"/>
        <v>78</v>
      </c>
      <c r="M42" s="373">
        <v>16</v>
      </c>
      <c r="N42" s="50">
        <v>2</v>
      </c>
    </row>
    <row r="43" spans="1:14" s="50" customFormat="1" ht="44.45" hidden="1" customHeight="1" thickBot="1" x14ac:dyDescent="0.3">
      <c r="A43" s="55"/>
      <c r="B43" s="56"/>
      <c r="C43" s="552"/>
      <c r="D43" s="251"/>
      <c r="E43" s="251"/>
      <c r="F43" s="251"/>
      <c r="G43" s="147">
        <f t="shared" si="0"/>
        <v>0</v>
      </c>
      <c r="H43" s="282" t="s">
        <v>422</v>
      </c>
      <c r="I43" s="283"/>
      <c r="J43" s="251">
        <f t="shared" si="1"/>
        <v>0</v>
      </c>
      <c r="K43" s="364"/>
      <c r="L43" s="372">
        <f t="shared" si="5"/>
        <v>0</v>
      </c>
      <c r="M43" s="373">
        <v>0</v>
      </c>
    </row>
    <row r="44" spans="1:14" s="50" customFormat="1" ht="44.45" customHeight="1" thickBot="1" x14ac:dyDescent="0.3">
      <c r="A44" s="55">
        <v>10</v>
      </c>
      <c r="B44" s="56">
        <v>3</v>
      </c>
      <c r="C44" s="552" t="s">
        <v>547</v>
      </c>
      <c r="D44" s="251"/>
      <c r="E44" s="251">
        <v>55</v>
      </c>
      <c r="F44" s="251">
        <v>13</v>
      </c>
      <c r="G44" s="147">
        <f t="shared" si="0"/>
        <v>68</v>
      </c>
      <c r="H44" s="282" t="s">
        <v>670</v>
      </c>
      <c r="I44" s="283" t="s">
        <v>671</v>
      </c>
      <c r="J44" s="251">
        <f t="shared" si="1"/>
        <v>68</v>
      </c>
      <c r="K44" s="364"/>
      <c r="L44" s="372">
        <f t="shared" si="5"/>
        <v>55</v>
      </c>
      <c r="M44" s="373">
        <v>13</v>
      </c>
      <c r="N44" s="50">
        <v>3</v>
      </c>
    </row>
    <row r="45" spans="1:14" s="50" customFormat="1" ht="44.45" customHeight="1" thickBot="1" x14ac:dyDescent="0.3">
      <c r="A45" s="55"/>
      <c r="B45" s="56"/>
      <c r="C45" s="552" t="s">
        <v>548</v>
      </c>
      <c r="D45" s="251"/>
      <c r="E45" s="251">
        <v>25</v>
      </c>
      <c r="F45" s="251"/>
      <c r="G45" s="147">
        <f t="shared" si="0"/>
        <v>25</v>
      </c>
      <c r="H45" s="282" t="s">
        <v>351</v>
      </c>
      <c r="I45" s="283"/>
      <c r="J45" s="251">
        <f t="shared" si="1"/>
        <v>25</v>
      </c>
      <c r="K45" s="364"/>
      <c r="L45" s="372">
        <f t="shared" si="5"/>
        <v>25</v>
      </c>
      <c r="M45" s="373"/>
    </row>
    <row r="46" spans="1:14" s="50" customFormat="1" ht="44.45" customHeight="1" x14ac:dyDescent="0.25">
      <c r="A46" s="55">
        <v>10</v>
      </c>
      <c r="B46" s="56">
        <v>4</v>
      </c>
      <c r="C46" s="552" t="s">
        <v>596</v>
      </c>
      <c r="D46" s="251"/>
      <c r="E46" s="251">
        <v>50</v>
      </c>
      <c r="F46" s="251">
        <v>35</v>
      </c>
      <c r="G46" s="147">
        <f t="shared" si="0"/>
        <v>85</v>
      </c>
      <c r="H46" s="282" t="s">
        <v>672</v>
      </c>
      <c r="I46" s="283"/>
      <c r="J46" s="251">
        <f t="shared" si="1"/>
        <v>85</v>
      </c>
      <c r="K46" s="364"/>
      <c r="L46" s="372">
        <f t="shared" si="5"/>
        <v>50</v>
      </c>
      <c r="M46" s="373">
        <v>35</v>
      </c>
      <c r="N46" s="50">
        <v>4</v>
      </c>
    </row>
    <row r="47" spans="1:14" s="50" customFormat="1" ht="44.45" hidden="1" customHeight="1" thickBot="1" x14ac:dyDescent="0.3">
      <c r="A47" s="55">
        <v>10</v>
      </c>
      <c r="B47" s="56">
        <v>4</v>
      </c>
      <c r="C47" s="552"/>
      <c r="D47" s="251"/>
      <c r="E47" s="251"/>
      <c r="F47" s="251"/>
      <c r="G47" s="147">
        <f t="shared" si="0"/>
        <v>0</v>
      </c>
      <c r="H47" s="282"/>
      <c r="I47" s="283"/>
      <c r="J47" s="251">
        <f t="shared" si="1"/>
        <v>0</v>
      </c>
      <c r="K47" s="364"/>
      <c r="L47" s="372">
        <f t="shared" si="5"/>
        <v>0</v>
      </c>
      <c r="M47" s="373">
        <v>0</v>
      </c>
      <c r="N47" s="50">
        <v>4</v>
      </c>
    </row>
    <row r="48" spans="1:14" s="50" customFormat="1" ht="44.25" hidden="1" customHeight="1" thickBot="1" x14ac:dyDescent="0.3">
      <c r="A48" s="55">
        <v>10</v>
      </c>
      <c r="B48" s="56">
        <v>5</v>
      </c>
      <c r="C48" s="552"/>
      <c r="D48" s="251"/>
      <c r="E48" s="251"/>
      <c r="F48" s="251"/>
      <c r="G48" s="147">
        <f t="shared" si="0"/>
        <v>0</v>
      </c>
      <c r="H48" s="282"/>
      <c r="I48" s="283"/>
      <c r="J48" s="251">
        <f t="shared" si="1"/>
        <v>0</v>
      </c>
      <c r="K48" s="364"/>
      <c r="L48" s="372">
        <f t="shared" si="5"/>
        <v>0</v>
      </c>
      <c r="M48" s="373"/>
      <c r="N48" s="50">
        <v>5</v>
      </c>
    </row>
    <row r="49" spans="1:14" s="50" customFormat="1" ht="44.45" hidden="1" customHeight="1" x14ac:dyDescent="0.25">
      <c r="A49" s="55">
        <v>10</v>
      </c>
      <c r="B49" s="56">
        <v>5</v>
      </c>
      <c r="C49" s="552"/>
      <c r="D49" s="251"/>
      <c r="E49" s="251"/>
      <c r="F49" s="251"/>
      <c r="G49" s="147">
        <f t="shared" si="0"/>
        <v>0</v>
      </c>
      <c r="H49" s="282"/>
      <c r="I49" s="283"/>
      <c r="J49" s="251">
        <f t="shared" si="1"/>
        <v>0</v>
      </c>
      <c r="K49" s="364"/>
      <c r="L49" s="372">
        <f t="shared" si="5"/>
        <v>0</v>
      </c>
      <c r="M49" s="373"/>
      <c r="N49" s="50">
        <v>5</v>
      </c>
    </row>
    <row r="50" spans="1:14" ht="44.45" customHeight="1" thickBot="1" x14ac:dyDescent="0.25">
      <c r="A50" s="55">
        <v>8</v>
      </c>
      <c r="B50" s="56"/>
      <c r="C50" s="552" t="s">
        <v>82</v>
      </c>
      <c r="D50" s="251">
        <f>SUM(D40:D49,D29:D38)</f>
        <v>4</v>
      </c>
      <c r="E50" s="251">
        <f>SUM(E40:E49,E29:E38)</f>
        <v>563</v>
      </c>
      <c r="F50" s="251">
        <f>SUM(F40:F49,F29:F38)</f>
        <v>153</v>
      </c>
      <c r="G50" s="251">
        <f>SUM(G40:G49,G29:G38)</f>
        <v>716</v>
      </c>
      <c r="H50" s="282"/>
      <c r="I50" s="283"/>
      <c r="J50" s="251">
        <f>SUM(J40:J49,J29:J38)</f>
        <v>716</v>
      </c>
      <c r="K50" s="364"/>
      <c r="L50" s="630">
        <f>SUM(L40:M49,L29:M38)</f>
        <v>716</v>
      </c>
      <c r="M50" s="630"/>
    </row>
    <row r="51" spans="1:14" s="50" customFormat="1" ht="44.45" customHeight="1" thickBot="1" x14ac:dyDescent="0.3">
      <c r="A51" s="55">
        <v>11</v>
      </c>
      <c r="B51" s="56">
        <v>1</v>
      </c>
      <c r="C51" s="552" t="s">
        <v>549</v>
      </c>
      <c r="D51" s="251">
        <v>2</v>
      </c>
      <c r="E51" s="251">
        <v>64</v>
      </c>
      <c r="F51" s="251">
        <v>24</v>
      </c>
      <c r="G51" s="147">
        <f t="shared" si="0"/>
        <v>88</v>
      </c>
      <c r="H51" s="282" t="s">
        <v>673</v>
      </c>
      <c r="I51" s="283" t="s">
        <v>674</v>
      </c>
      <c r="J51" s="251">
        <f t="shared" si="1"/>
        <v>88</v>
      </c>
      <c r="K51" s="364"/>
      <c r="L51" s="372">
        <f>J51-M51</f>
        <v>64</v>
      </c>
      <c r="M51" s="372">
        <v>24</v>
      </c>
      <c r="N51" s="50">
        <v>1</v>
      </c>
    </row>
    <row r="52" spans="1:14" s="50" customFormat="1" ht="44.45" hidden="1" customHeight="1" thickBot="1" x14ac:dyDescent="0.3">
      <c r="A52" s="55">
        <v>11</v>
      </c>
      <c r="B52" s="56">
        <v>1</v>
      </c>
      <c r="C52" s="552"/>
      <c r="D52" s="251"/>
      <c r="E52" s="251"/>
      <c r="F52" s="381"/>
      <c r="G52" s="147">
        <f t="shared" si="0"/>
        <v>0</v>
      </c>
      <c r="H52" s="282"/>
      <c r="I52" s="283"/>
      <c r="J52" s="251">
        <f t="shared" si="1"/>
        <v>0</v>
      </c>
      <c r="K52" s="364"/>
      <c r="L52" s="372">
        <f t="shared" ref="L52:L60" si="6">J52-M52</f>
        <v>0</v>
      </c>
      <c r="M52" s="373">
        <v>0</v>
      </c>
      <c r="N52" s="50">
        <v>1</v>
      </c>
    </row>
    <row r="53" spans="1:14" s="50" customFormat="1" ht="44.45" customHeight="1" thickBot="1" x14ac:dyDescent="0.3">
      <c r="A53" s="55">
        <v>11</v>
      </c>
      <c r="B53" s="56">
        <v>2</v>
      </c>
      <c r="C53" s="552" t="s">
        <v>550</v>
      </c>
      <c r="D53" s="251">
        <v>1</v>
      </c>
      <c r="E53" s="251">
        <v>77</v>
      </c>
      <c r="F53" s="251">
        <v>15</v>
      </c>
      <c r="G53" s="147">
        <f t="shared" si="0"/>
        <v>92</v>
      </c>
      <c r="H53" s="282" t="s">
        <v>675</v>
      </c>
      <c r="I53" s="283" t="s">
        <v>676</v>
      </c>
      <c r="J53" s="251">
        <f t="shared" si="1"/>
        <v>92</v>
      </c>
      <c r="K53" s="364"/>
      <c r="L53" s="372">
        <f t="shared" si="6"/>
        <v>77</v>
      </c>
      <c r="M53" s="373">
        <v>15</v>
      </c>
      <c r="N53" s="50">
        <v>2</v>
      </c>
    </row>
    <row r="54" spans="1:14" s="50" customFormat="1" ht="44.45" hidden="1" customHeight="1" thickBot="1" x14ac:dyDescent="0.3">
      <c r="A54" s="55"/>
      <c r="B54" s="56"/>
      <c r="C54" s="552"/>
      <c r="D54" s="251"/>
      <c r="E54" s="251"/>
      <c r="F54" s="251"/>
      <c r="G54" s="147">
        <f t="shared" si="0"/>
        <v>0</v>
      </c>
      <c r="H54" s="282"/>
      <c r="I54" s="283"/>
      <c r="J54" s="251">
        <f t="shared" si="1"/>
        <v>0</v>
      </c>
      <c r="K54" s="364"/>
      <c r="L54" s="372"/>
      <c r="M54" s="373"/>
    </row>
    <row r="55" spans="1:14" s="50" customFormat="1" ht="44.45" customHeight="1" thickBot="1" x14ac:dyDescent="0.3">
      <c r="A55" s="55">
        <v>11</v>
      </c>
      <c r="B55" s="56">
        <v>3</v>
      </c>
      <c r="C55" s="552" t="s">
        <v>551</v>
      </c>
      <c r="D55" s="251"/>
      <c r="E55" s="251">
        <v>80</v>
      </c>
      <c r="F55" s="251">
        <v>12</v>
      </c>
      <c r="G55" s="147">
        <f t="shared" si="0"/>
        <v>92</v>
      </c>
      <c r="H55" s="282" t="s">
        <v>677</v>
      </c>
      <c r="I55" s="283" t="s">
        <v>678</v>
      </c>
      <c r="J55" s="251">
        <f t="shared" si="1"/>
        <v>92</v>
      </c>
      <c r="K55" s="364"/>
      <c r="L55" s="372">
        <f t="shared" si="6"/>
        <v>80</v>
      </c>
      <c r="M55" s="373">
        <v>12</v>
      </c>
      <c r="N55" s="50">
        <v>3</v>
      </c>
    </row>
    <row r="56" spans="1:14" s="50" customFormat="1" ht="44.45" hidden="1" customHeight="1" thickBot="1" x14ac:dyDescent="0.3">
      <c r="A56" s="55"/>
      <c r="B56" s="56"/>
      <c r="C56" s="552"/>
      <c r="D56" s="251"/>
      <c r="E56" s="251"/>
      <c r="F56" s="251"/>
      <c r="G56" s="147">
        <f t="shared" si="0"/>
        <v>0</v>
      </c>
      <c r="H56" s="282"/>
      <c r="I56" s="283"/>
      <c r="J56" s="251">
        <f t="shared" si="1"/>
        <v>0</v>
      </c>
      <c r="K56" s="364"/>
      <c r="L56" s="372"/>
      <c r="M56" s="373"/>
    </row>
    <row r="57" spans="1:14" s="50" customFormat="1" ht="44.45" customHeight="1" thickBot="1" x14ac:dyDescent="0.3">
      <c r="A57" s="55">
        <v>11</v>
      </c>
      <c r="B57" s="56">
        <v>4</v>
      </c>
      <c r="C57" s="552" t="s">
        <v>552</v>
      </c>
      <c r="D57" s="251"/>
      <c r="E57" s="251">
        <v>59</v>
      </c>
      <c r="F57" s="251">
        <v>30</v>
      </c>
      <c r="G57" s="147">
        <f t="shared" si="0"/>
        <v>89</v>
      </c>
      <c r="H57" s="282" t="s">
        <v>679</v>
      </c>
      <c r="I57" s="283" t="s">
        <v>677</v>
      </c>
      <c r="J57" s="251">
        <f t="shared" si="1"/>
        <v>89</v>
      </c>
      <c r="K57" s="364"/>
      <c r="L57" s="372">
        <f t="shared" si="6"/>
        <v>59</v>
      </c>
      <c r="M57" s="373">
        <v>30</v>
      </c>
      <c r="N57" s="50">
        <v>4</v>
      </c>
    </row>
    <row r="58" spans="1:14" s="50" customFormat="1" ht="44.45" hidden="1" customHeight="1" thickBot="1" x14ac:dyDescent="0.3">
      <c r="A58" s="55"/>
      <c r="B58" s="56"/>
      <c r="C58" s="552"/>
      <c r="D58" s="251"/>
      <c r="E58" s="251"/>
      <c r="F58" s="251"/>
      <c r="G58" s="147">
        <f t="shared" si="0"/>
        <v>0</v>
      </c>
      <c r="H58" s="282"/>
      <c r="I58" s="283"/>
      <c r="J58" s="251">
        <f t="shared" si="1"/>
        <v>0</v>
      </c>
      <c r="K58" s="364"/>
      <c r="L58" s="372"/>
      <c r="M58" s="373"/>
    </row>
    <row r="59" spans="1:14" s="50" customFormat="1" ht="44.25" hidden="1" customHeight="1" thickBot="1" x14ac:dyDescent="0.3">
      <c r="A59" s="55">
        <v>11</v>
      </c>
      <c r="B59" s="56">
        <v>5</v>
      </c>
      <c r="C59" s="552"/>
      <c r="D59" s="251"/>
      <c r="E59" s="251"/>
      <c r="F59" s="251"/>
      <c r="G59" s="147">
        <f t="shared" si="0"/>
        <v>0</v>
      </c>
      <c r="H59" s="282"/>
      <c r="I59" s="283"/>
      <c r="J59" s="251">
        <f t="shared" si="1"/>
        <v>0</v>
      </c>
      <c r="K59" s="364"/>
      <c r="L59" s="372">
        <f t="shared" si="6"/>
        <v>0</v>
      </c>
      <c r="M59" s="373"/>
      <c r="N59" s="50">
        <v>5</v>
      </c>
    </row>
    <row r="60" spans="1:14" s="50" customFormat="1" ht="44.45" hidden="1" customHeight="1" x14ac:dyDescent="0.25">
      <c r="A60" s="55">
        <v>11</v>
      </c>
      <c r="B60" s="56">
        <v>5</v>
      </c>
      <c r="C60" s="552"/>
      <c r="D60" s="251"/>
      <c r="E60" s="251"/>
      <c r="F60" s="251"/>
      <c r="G60" s="147">
        <f t="shared" si="0"/>
        <v>0</v>
      </c>
      <c r="H60" s="282"/>
      <c r="I60" s="283"/>
      <c r="J60" s="251">
        <f t="shared" si="1"/>
        <v>0</v>
      </c>
      <c r="K60" s="364"/>
      <c r="L60" s="372">
        <f t="shared" si="6"/>
        <v>0</v>
      </c>
      <c r="M60" s="373"/>
      <c r="N60" s="50">
        <v>5</v>
      </c>
    </row>
    <row r="61" spans="1:14" ht="44.45" hidden="1" customHeight="1" thickBot="1" x14ac:dyDescent="0.25">
      <c r="A61" s="55"/>
      <c r="B61" s="56"/>
      <c r="C61" s="552"/>
      <c r="D61" s="251"/>
      <c r="E61" s="251"/>
      <c r="F61" s="251"/>
      <c r="G61" s="147"/>
      <c r="H61" s="282"/>
      <c r="I61" s="283"/>
      <c r="J61" s="251"/>
      <c r="K61" s="364"/>
      <c r="L61" s="630"/>
      <c r="M61" s="630"/>
    </row>
    <row r="62" spans="1:14" s="50" customFormat="1" ht="44.45" customHeight="1" thickBot="1" x14ac:dyDescent="0.3">
      <c r="A62" s="55">
        <v>12</v>
      </c>
      <c r="B62" s="56">
        <v>1</v>
      </c>
      <c r="C62" s="552" t="s">
        <v>553</v>
      </c>
      <c r="D62" s="251">
        <v>1</v>
      </c>
      <c r="E62" s="251">
        <v>36</v>
      </c>
      <c r="F62" s="251">
        <v>45</v>
      </c>
      <c r="G62" s="147">
        <f t="shared" si="0"/>
        <v>81</v>
      </c>
      <c r="H62" s="282" t="s">
        <v>680</v>
      </c>
      <c r="I62" s="283" t="s">
        <v>681</v>
      </c>
      <c r="J62" s="251">
        <f t="shared" si="1"/>
        <v>81</v>
      </c>
      <c r="K62" s="364"/>
      <c r="L62" s="372">
        <f>J62-M62</f>
        <v>36</v>
      </c>
      <c r="M62" s="372">
        <v>45</v>
      </c>
      <c r="N62" s="50">
        <v>1</v>
      </c>
    </row>
    <row r="63" spans="1:14" s="50" customFormat="1" ht="44.45" customHeight="1" thickBot="1" x14ac:dyDescent="0.3">
      <c r="A63" s="55">
        <v>12</v>
      </c>
      <c r="B63" s="56">
        <v>1</v>
      </c>
      <c r="C63" s="552" t="s">
        <v>554</v>
      </c>
      <c r="D63" s="251"/>
      <c r="E63" s="251">
        <v>12</v>
      </c>
      <c r="F63" s="381"/>
      <c r="G63" s="147">
        <f t="shared" si="0"/>
        <v>12</v>
      </c>
      <c r="H63" s="282" t="s">
        <v>682</v>
      </c>
      <c r="I63" s="283"/>
      <c r="J63" s="251">
        <f t="shared" si="1"/>
        <v>12</v>
      </c>
      <c r="K63" s="364"/>
      <c r="L63" s="372">
        <f t="shared" ref="L63:L71" si="7">J63-M63</f>
        <v>12</v>
      </c>
      <c r="M63" s="373"/>
      <c r="N63" s="50">
        <v>1</v>
      </c>
    </row>
    <row r="64" spans="1:14" s="50" customFormat="1" ht="44.45" customHeight="1" thickBot="1" x14ac:dyDescent="0.3">
      <c r="A64" s="55">
        <v>12</v>
      </c>
      <c r="B64" s="56">
        <v>2</v>
      </c>
      <c r="C64" s="552" t="s">
        <v>555</v>
      </c>
      <c r="D64" s="251">
        <v>1</v>
      </c>
      <c r="E64" s="251">
        <v>65</v>
      </c>
      <c r="F64" s="251">
        <v>15</v>
      </c>
      <c r="G64" s="147">
        <f t="shared" si="0"/>
        <v>80</v>
      </c>
      <c r="H64" s="282" t="s">
        <v>683</v>
      </c>
      <c r="I64" s="283" t="s">
        <v>685</v>
      </c>
      <c r="J64" s="251">
        <f t="shared" si="1"/>
        <v>80</v>
      </c>
      <c r="K64" s="364"/>
      <c r="L64" s="372">
        <f t="shared" si="7"/>
        <v>65</v>
      </c>
      <c r="M64" s="373">
        <v>15</v>
      </c>
      <c r="N64" s="50">
        <v>2</v>
      </c>
    </row>
    <row r="65" spans="1:14" s="50" customFormat="1" ht="44.45" customHeight="1" thickBot="1" x14ac:dyDescent="0.3">
      <c r="A65" s="55">
        <v>12</v>
      </c>
      <c r="B65" s="56">
        <v>2</v>
      </c>
      <c r="C65" s="552" t="s">
        <v>556</v>
      </c>
      <c r="D65" s="251"/>
      <c r="E65" s="251">
        <v>12</v>
      </c>
      <c r="F65" s="251"/>
      <c r="G65" s="147">
        <f t="shared" si="0"/>
        <v>12</v>
      </c>
      <c r="H65" s="282" t="s">
        <v>684</v>
      </c>
      <c r="I65" s="283"/>
      <c r="J65" s="251">
        <f t="shared" si="1"/>
        <v>12</v>
      </c>
      <c r="K65" s="364"/>
      <c r="L65" s="372">
        <f t="shared" si="7"/>
        <v>12</v>
      </c>
      <c r="M65" s="373"/>
      <c r="N65" s="50">
        <v>2</v>
      </c>
    </row>
    <row r="66" spans="1:14" s="50" customFormat="1" ht="44.45" customHeight="1" thickBot="1" x14ac:dyDescent="0.3">
      <c r="A66" s="55">
        <v>12</v>
      </c>
      <c r="B66" s="56">
        <v>3</v>
      </c>
      <c r="C66" s="552" t="s">
        <v>557</v>
      </c>
      <c r="D66" s="251"/>
      <c r="E66" s="251">
        <v>55</v>
      </c>
      <c r="F66" s="251">
        <v>37</v>
      </c>
      <c r="G66" s="147">
        <f t="shared" ref="G66:G71" si="8">SUM(E66:F66)</f>
        <v>92</v>
      </c>
      <c r="H66" s="282" t="s">
        <v>686</v>
      </c>
      <c r="I66" s="283" t="s">
        <v>687</v>
      </c>
      <c r="J66" s="251">
        <f t="shared" si="1"/>
        <v>92</v>
      </c>
      <c r="K66" s="364"/>
      <c r="L66" s="372">
        <f t="shared" si="7"/>
        <v>55</v>
      </c>
      <c r="M66" s="373">
        <v>37</v>
      </c>
      <c r="N66" s="50">
        <v>3</v>
      </c>
    </row>
    <row r="67" spans="1:14" s="50" customFormat="1" ht="44.45" hidden="1" customHeight="1" thickBot="1" x14ac:dyDescent="0.3">
      <c r="A67" s="55">
        <v>12</v>
      </c>
      <c r="B67" s="56">
        <v>3</v>
      </c>
      <c r="C67" s="552"/>
      <c r="D67" s="251"/>
      <c r="E67" s="251"/>
      <c r="F67" s="251"/>
      <c r="G67" s="147">
        <f t="shared" si="8"/>
        <v>0</v>
      </c>
      <c r="H67" s="282"/>
      <c r="I67" s="283"/>
      <c r="J67" s="251">
        <f t="shared" si="1"/>
        <v>0</v>
      </c>
      <c r="K67" s="364"/>
      <c r="L67" s="372">
        <f t="shared" si="7"/>
        <v>0</v>
      </c>
      <c r="M67" s="373"/>
      <c r="N67" s="50">
        <v>3</v>
      </c>
    </row>
    <row r="68" spans="1:14" s="50" customFormat="1" ht="44.45" customHeight="1" thickBot="1" x14ac:dyDescent="0.3">
      <c r="A68" s="55">
        <v>12</v>
      </c>
      <c r="B68" s="56">
        <v>4</v>
      </c>
      <c r="C68" s="552" t="s">
        <v>558</v>
      </c>
      <c r="D68" s="251"/>
      <c r="E68" s="251">
        <v>30</v>
      </c>
      <c r="F68" s="251">
        <v>32</v>
      </c>
      <c r="G68" s="147">
        <f t="shared" si="8"/>
        <v>62</v>
      </c>
      <c r="H68" s="282" t="s">
        <v>682</v>
      </c>
      <c r="I68" s="283" t="s">
        <v>688</v>
      </c>
      <c r="J68" s="251">
        <f t="shared" si="1"/>
        <v>62</v>
      </c>
      <c r="K68" s="364"/>
      <c r="L68" s="372">
        <f t="shared" si="7"/>
        <v>30</v>
      </c>
      <c r="M68" s="373">
        <v>32</v>
      </c>
      <c r="N68" s="50">
        <v>4</v>
      </c>
    </row>
    <row r="69" spans="1:14" s="50" customFormat="1" ht="44.45" customHeight="1" thickBot="1" x14ac:dyDescent="0.3">
      <c r="A69" s="55">
        <v>12</v>
      </c>
      <c r="B69" s="56">
        <v>4</v>
      </c>
      <c r="C69" s="552" t="s">
        <v>559</v>
      </c>
      <c r="D69" s="251"/>
      <c r="E69" s="251">
        <v>21</v>
      </c>
      <c r="F69" s="251"/>
      <c r="G69" s="147">
        <f t="shared" si="8"/>
        <v>21</v>
      </c>
      <c r="H69" s="282" t="s">
        <v>689</v>
      </c>
      <c r="I69" s="283"/>
      <c r="J69" s="251">
        <f t="shared" si="1"/>
        <v>21</v>
      </c>
      <c r="K69" s="364"/>
      <c r="L69" s="372">
        <f t="shared" si="7"/>
        <v>21</v>
      </c>
      <c r="M69" s="373"/>
      <c r="N69" s="50">
        <v>4</v>
      </c>
    </row>
    <row r="70" spans="1:14" s="50" customFormat="1" ht="44.25" customHeight="1" thickBot="1" x14ac:dyDescent="0.3">
      <c r="A70" s="55">
        <v>12</v>
      </c>
      <c r="B70" s="56">
        <v>5</v>
      </c>
      <c r="C70" s="553"/>
      <c r="D70" s="251"/>
      <c r="E70" s="251"/>
      <c r="F70" s="251"/>
      <c r="G70" s="275">
        <f t="shared" si="8"/>
        <v>0</v>
      </c>
      <c r="H70" s="282"/>
      <c r="I70" s="283"/>
      <c r="J70" s="564">
        <f t="shared" si="1"/>
        <v>0</v>
      </c>
      <c r="K70" s="364"/>
      <c r="L70" s="372">
        <f t="shared" si="7"/>
        <v>0</v>
      </c>
      <c r="M70" s="373"/>
      <c r="N70" s="50">
        <v>5</v>
      </c>
    </row>
    <row r="71" spans="1:14" s="50" customFormat="1" ht="44.45" customHeight="1" x14ac:dyDescent="0.25">
      <c r="A71" s="55">
        <v>12</v>
      </c>
      <c r="B71" s="56">
        <v>5</v>
      </c>
      <c r="C71" s="553"/>
      <c r="D71" s="251"/>
      <c r="E71" s="251"/>
      <c r="F71" s="251"/>
      <c r="G71" s="275">
        <f t="shared" si="8"/>
        <v>0</v>
      </c>
      <c r="H71" s="282"/>
      <c r="I71" s="283"/>
      <c r="J71" s="564">
        <f t="shared" si="1"/>
        <v>0</v>
      </c>
      <c r="K71" s="364"/>
      <c r="L71" s="372">
        <f t="shared" si="7"/>
        <v>0</v>
      </c>
      <c r="M71" s="373"/>
      <c r="N71" s="50">
        <v>5</v>
      </c>
    </row>
    <row r="72" spans="1:14" ht="44.45" customHeight="1" thickBot="1" x14ac:dyDescent="0.25">
      <c r="A72" s="55">
        <v>8</v>
      </c>
      <c r="B72" s="56"/>
      <c r="C72" s="554" t="s">
        <v>82</v>
      </c>
      <c r="D72" s="251">
        <v>16</v>
      </c>
      <c r="E72" s="251">
        <f>SUM(E62:E71,E51:E60)</f>
        <v>511</v>
      </c>
      <c r="F72" s="251">
        <f>SUM(F62:F71,F51:F60)</f>
        <v>210</v>
      </c>
      <c r="G72" s="251">
        <f>SUM(G62:G71,G51:G60)</f>
        <v>721</v>
      </c>
      <c r="H72" s="282"/>
      <c r="I72" s="283"/>
      <c r="J72" s="251">
        <f>SUM(J62:J71,J51:J60)</f>
        <v>721</v>
      </c>
      <c r="K72" s="364"/>
      <c r="L72" s="630">
        <f>SUM(L62:M71,L51:M60)</f>
        <v>721</v>
      </c>
      <c r="M72" s="630"/>
    </row>
    <row r="73" spans="1:14" ht="33.75" customHeight="1" thickBot="1" x14ac:dyDescent="0.8">
      <c r="A73" s="54"/>
      <c r="C73" s="555" t="s">
        <v>84</v>
      </c>
      <c r="D73" s="640" t="e">
        <f>SUM(D74*100/39)</f>
        <v>#REF!</v>
      </c>
      <c r="E73" s="638"/>
      <c r="F73" s="638"/>
      <c r="G73" s="634" t="s">
        <v>85</v>
      </c>
      <c r="H73" s="634"/>
      <c r="I73" s="634"/>
      <c r="J73" s="488" t="e">
        <f>SUM(H72,H61,H50,H39,H28,H17,'UC Basic Data Page-1-6'!K75:L75)</f>
        <v>#REF!</v>
      </c>
      <c r="K73" s="374"/>
      <c r="L73" s="361"/>
    </row>
    <row r="74" spans="1:14" ht="32.25" customHeight="1" thickBot="1" x14ac:dyDescent="0.8">
      <c r="C74" s="556" t="s">
        <v>86</v>
      </c>
      <c r="D74" s="636" t="e">
        <f>SUM(G72,G61,G50,G39,G28,G17,'UC Basic Data Page-1-6'!D76:F76)</f>
        <v>#REF!</v>
      </c>
      <c r="E74" s="637"/>
      <c r="F74" s="637"/>
      <c r="G74" s="152"/>
      <c r="H74" s="635" t="s">
        <v>87</v>
      </c>
      <c r="I74" s="635"/>
      <c r="J74" s="360" t="e">
        <f>SUM(D72,D61,D50,D39,D28,D17,'UC Basic Data Page-1-6'!K76:L76)</f>
        <v>#REF!</v>
      </c>
      <c r="K74" s="374"/>
      <c r="L74" s="361"/>
    </row>
    <row r="75" spans="1:14" ht="33.75" customHeight="1" thickBot="1" x14ac:dyDescent="0.8">
      <c r="C75" s="631" t="s">
        <v>88</v>
      </c>
      <c r="D75" s="632"/>
      <c r="E75" s="632"/>
      <c r="F75" s="639">
        <v>1</v>
      </c>
      <c r="G75" s="639"/>
      <c r="H75" s="146"/>
      <c r="I75" s="146"/>
      <c r="J75" s="146"/>
      <c r="K75" s="375"/>
      <c r="L75" s="146"/>
      <c r="M75" s="146"/>
    </row>
    <row r="78" spans="1:14" x14ac:dyDescent="0.2">
      <c r="E78" s="48">
        <v>7800</v>
      </c>
    </row>
    <row r="80" spans="1:14" x14ac:dyDescent="0.2">
      <c r="D80" s="54" t="e">
        <f>SUM(E72,E61,E50,E39,E28,E17,'UC Basic Data Page-1-6'!E74,'UC Basic Data Page-1-6'!E63,'UC Basic Data Page-1-6'!E51,'UC Basic Data Page-1-6'!E40,'UC Basic Data Page-1-6'!#REF!,'UC Basic Data Page-1-6'!E17,)</f>
        <v>#REF!</v>
      </c>
    </row>
    <row r="82" spans="5:5" x14ac:dyDescent="0.2">
      <c r="E82" s="54" t="e">
        <f>SUM(E78-D80)</f>
        <v>#REF!</v>
      </c>
    </row>
    <row r="84" spans="5:5" x14ac:dyDescent="0.2">
      <c r="E84" s="54">
        <f>SUM(E78/60)</f>
        <v>130</v>
      </c>
    </row>
  </sheetData>
  <mergeCells count="24">
    <mergeCell ref="K4:L5"/>
    <mergeCell ref="C4:C5"/>
    <mergeCell ref="D4:D5"/>
    <mergeCell ref="E4:G4"/>
    <mergeCell ref="H4:I5"/>
    <mergeCell ref="C1:J1"/>
    <mergeCell ref="C2:J2"/>
    <mergeCell ref="J4:J5"/>
    <mergeCell ref="B4:B6"/>
    <mergeCell ref="A4:A6"/>
    <mergeCell ref="C75:E75"/>
    <mergeCell ref="F75:G75"/>
    <mergeCell ref="L72:M72"/>
    <mergeCell ref="D73:F73"/>
    <mergeCell ref="G73:I73"/>
    <mergeCell ref="D74:F74"/>
    <mergeCell ref="H74:I74"/>
    <mergeCell ref="L61:M61"/>
    <mergeCell ref="H6:I6"/>
    <mergeCell ref="L6:M6"/>
    <mergeCell ref="L17:M17"/>
    <mergeCell ref="L28:M28"/>
    <mergeCell ref="L39:M39"/>
    <mergeCell ref="L50:M50"/>
  </mergeCells>
  <printOptions horizontalCentered="1" verticalCentered="1"/>
  <pageMargins left="0" right="0" top="0" bottom="0" header="0" footer="0"/>
  <pageSetup paperSize="9" scale="68" fitToHeight="0" orientation="landscape" r:id="rId1"/>
  <headerFooter alignWithMargins="0">
    <oddFooter>&amp;CPrepare three copies. One for UC health facility, one for Tehsil/Taluka and one for District</oddFooter>
  </headerFooter>
  <rowBreaks count="3" manualBreakCount="3">
    <brk id="28" min="2" max="9" man="1"/>
    <brk id="50" min="2" max="9" man="1"/>
    <brk id="72" max="16383" man="1"/>
  </rowBreaks>
  <colBreaks count="1" manualBreakCount="1">
    <brk id="10" max="7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view="pageBreakPreview" topLeftCell="A19" zoomScale="110" zoomScaleSheetLayoutView="110" workbookViewId="0">
      <selection activeCell="B6" sqref="B6:J25"/>
    </sheetView>
  </sheetViews>
  <sheetFormatPr defaultColWidth="9.28515625" defaultRowHeight="15" x14ac:dyDescent="0.25"/>
  <cols>
    <col min="2" max="2" width="35.7109375" customWidth="1"/>
    <col min="3" max="3" width="15.42578125" style="45" bestFit="1" customWidth="1"/>
    <col min="4" max="4" width="9.28515625" style="45"/>
    <col min="5" max="5" width="35.7109375" customWidth="1"/>
    <col min="6" max="6" width="11.28515625" bestFit="1" customWidth="1"/>
    <col min="8" max="8" width="32.140625" customWidth="1"/>
    <col min="9" max="9" width="11.42578125" customWidth="1"/>
  </cols>
  <sheetData>
    <row r="1" spans="1:10" ht="30" x14ac:dyDescent="0.4">
      <c r="A1" s="645" t="s">
        <v>405</v>
      </c>
      <c r="B1" s="646"/>
      <c r="C1" s="646"/>
      <c r="D1" s="646"/>
      <c r="E1" s="646"/>
      <c r="F1" s="646"/>
      <c r="G1" s="646"/>
      <c r="H1" s="646"/>
      <c r="I1" s="646"/>
      <c r="J1" s="646"/>
    </row>
    <row r="2" spans="1:10" ht="30" x14ac:dyDescent="0.4">
      <c r="A2" s="647" t="s">
        <v>411</v>
      </c>
      <c r="B2" s="648"/>
      <c r="C2" s="648"/>
      <c r="D2" s="648"/>
      <c r="E2" s="648"/>
      <c r="F2" s="648"/>
      <c r="G2" s="648"/>
      <c r="H2" s="648"/>
      <c r="I2" s="648"/>
      <c r="J2" s="648"/>
    </row>
    <row r="3" spans="1:10" ht="42.75" customHeight="1" x14ac:dyDescent="0.25">
      <c r="A3" s="651" t="s">
        <v>96</v>
      </c>
      <c r="B3" s="652"/>
      <c r="C3" s="653" t="str">
        <f>'1. HR Plan'!D5</f>
        <v>Muhammad Ashraf</v>
      </c>
      <c r="D3" s="653"/>
      <c r="E3" s="67" t="s">
        <v>0</v>
      </c>
      <c r="F3" s="654" t="str">
        <f>'1. HR Plan'!F5</f>
        <v>0301-7932736</v>
      </c>
      <c r="G3" s="654"/>
      <c r="H3" s="67" t="s">
        <v>97</v>
      </c>
      <c r="I3" s="655" t="str">
        <f>'Title UCMO'!D6</f>
        <v>46 Bhaini</v>
      </c>
      <c r="J3" s="655"/>
    </row>
    <row r="4" spans="1:10" ht="18" x14ac:dyDescent="0.25">
      <c r="A4" s="57"/>
      <c r="B4" s="649" t="s">
        <v>58</v>
      </c>
      <c r="C4" s="649"/>
      <c r="D4" s="649"/>
      <c r="E4" s="649" t="s">
        <v>90</v>
      </c>
      <c r="F4" s="649"/>
      <c r="G4" s="649"/>
      <c r="H4" s="649" t="s">
        <v>59</v>
      </c>
      <c r="I4" s="649"/>
      <c r="J4" s="649"/>
    </row>
    <row r="5" spans="1:10" ht="75" x14ac:dyDescent="0.25">
      <c r="A5" s="58" t="s">
        <v>28</v>
      </c>
      <c r="B5" s="59" t="s">
        <v>91</v>
      </c>
      <c r="C5" s="60" t="s">
        <v>92</v>
      </c>
      <c r="D5" s="61" t="s">
        <v>412</v>
      </c>
      <c r="E5" s="59" t="s">
        <v>91</v>
      </c>
      <c r="F5" s="60" t="s">
        <v>92</v>
      </c>
      <c r="G5" s="61" t="s">
        <v>412</v>
      </c>
      <c r="H5" s="59" t="s">
        <v>91</v>
      </c>
      <c r="I5" s="60" t="s">
        <v>92</v>
      </c>
      <c r="J5" s="61" t="s">
        <v>412</v>
      </c>
    </row>
    <row r="6" spans="1:10" s="387" customFormat="1" ht="47.45" customHeight="1" x14ac:dyDescent="0.7">
      <c r="A6" s="650">
        <v>1</v>
      </c>
      <c r="B6" s="385" t="str">
        <f>'UC Basic Data Page-1-6'!H7</f>
        <v>سکول رحمت پورہ</v>
      </c>
      <c r="C6" s="386" t="s">
        <v>176</v>
      </c>
      <c r="D6" s="385">
        <f>'UC Basic Data Page-1-6'!K7</f>
        <v>40</v>
      </c>
      <c r="E6" s="385" t="str">
        <f>'UC Basic Data Page-1-6'!H18</f>
        <v>درس آڑے والا</v>
      </c>
      <c r="F6" s="386" t="s">
        <v>176</v>
      </c>
      <c r="G6" s="385">
        <f>'UC Basic Data Page-1-6'!K18</f>
        <v>35</v>
      </c>
      <c r="H6" s="385" t="str">
        <f>'UC Basic Data Page-1-6'!H29</f>
        <v>شوکت کالونی</v>
      </c>
      <c r="I6" s="386" t="s">
        <v>241</v>
      </c>
      <c r="J6" s="385">
        <f>'UC Basic Data Page-1-6'!K29</f>
        <v>40</v>
      </c>
    </row>
    <row r="7" spans="1:10" s="387" customFormat="1" ht="47.45" customHeight="1" x14ac:dyDescent="0.7">
      <c r="A7" s="650"/>
      <c r="B7" s="385" t="str">
        <f>'UC Basic Data Page-1-6'!I7</f>
        <v>اسلم</v>
      </c>
      <c r="C7" s="386" t="s">
        <v>176</v>
      </c>
      <c r="D7" s="385">
        <f>'UC Basic Data Page-1-6'!L7</f>
        <v>23</v>
      </c>
      <c r="E7" s="385" t="str">
        <f>'UC Basic Data Page-1-6'!I18</f>
        <v>ماسٹر خضر 0306593757</v>
      </c>
      <c r="F7" s="386" t="s">
        <v>176</v>
      </c>
      <c r="G7" s="385">
        <f>'UC Basic Data Page-1-6'!L18</f>
        <v>12</v>
      </c>
      <c r="H7" s="385" t="str">
        <f>'UC Basic Data Page-1-6'!I29</f>
        <v>شوکت کالونی نمبر2</v>
      </c>
      <c r="I7" s="386" t="s">
        <v>176</v>
      </c>
      <c r="J7" s="385">
        <f>'UC Basic Data Page-1-6'!L29</f>
        <v>23</v>
      </c>
    </row>
    <row r="8" spans="1:10" s="387" customFormat="1" ht="47.45" customHeight="1" x14ac:dyDescent="0.7">
      <c r="A8" s="650"/>
      <c r="B8" s="385" t="str">
        <f>'UC Basic Data Page-1-6'!H8</f>
        <v>عرفان</v>
      </c>
      <c r="C8" s="386" t="s">
        <v>241</v>
      </c>
      <c r="D8" s="385">
        <f>'UC Basic Data Page-1-6'!K8</f>
        <v>25</v>
      </c>
      <c r="E8" s="385" t="str">
        <f>'UC Basic Data Page-1-6'!H19</f>
        <v>ہیلتھ ہاؤس</v>
      </c>
      <c r="F8" s="386" t="s">
        <v>241</v>
      </c>
      <c r="G8" s="385">
        <f>'UC Basic Data Page-1-6'!K19</f>
        <v>35</v>
      </c>
      <c r="H8" s="385" t="str">
        <f>'UC Basic Data Page-1-6'!H30</f>
        <v>شوکت کالونی نمبر2سکول</v>
      </c>
      <c r="I8" s="386" t="s">
        <v>241</v>
      </c>
      <c r="J8" s="385">
        <f>'UC Basic Data Page-1-6'!K30</f>
        <v>25</v>
      </c>
    </row>
    <row r="9" spans="1:10" s="493" customFormat="1" ht="47.45" customHeight="1" x14ac:dyDescent="0.7">
      <c r="A9" s="650"/>
      <c r="B9" s="385">
        <f>'UC Basic Data Page-1-6'!I8</f>
        <v>0</v>
      </c>
      <c r="C9" s="386" t="s">
        <v>176</v>
      </c>
      <c r="D9" s="385">
        <f>'UC Basic Data Page-1-6'!L8</f>
        <v>0</v>
      </c>
      <c r="E9" s="385">
        <f>'UC Basic Data Page-1-6'!I19</f>
        <v>0</v>
      </c>
      <c r="F9" s="386"/>
      <c r="G9" s="385">
        <f>'UC Basic Data Page-1-6'!L19</f>
        <v>0</v>
      </c>
      <c r="H9" s="385">
        <f>'UC Basic Data Page-1-6'!I30</f>
        <v>0</v>
      </c>
      <c r="I9" s="386"/>
      <c r="J9" s="385">
        <f>'UC Basic Data Page-1-6'!L30</f>
        <v>0</v>
      </c>
    </row>
    <row r="10" spans="1:10" s="387" customFormat="1" ht="47.45" customHeight="1" x14ac:dyDescent="0.7">
      <c r="A10" s="650"/>
      <c r="B10" s="388" t="s">
        <v>93</v>
      </c>
      <c r="C10" s="389"/>
      <c r="D10" s="385">
        <f>SUM(D6:D9)</f>
        <v>88</v>
      </c>
      <c r="E10" s="388" t="s">
        <v>93</v>
      </c>
      <c r="F10" s="389"/>
      <c r="G10" s="385">
        <f>SUM(G6:G9)</f>
        <v>82</v>
      </c>
      <c r="H10" s="388" t="s">
        <v>93</v>
      </c>
      <c r="I10" s="389"/>
      <c r="J10" s="385">
        <f>SUM(J6:J9)</f>
        <v>88</v>
      </c>
    </row>
    <row r="11" spans="1:10" s="387" customFormat="1" ht="47.45" customHeight="1" x14ac:dyDescent="0.7">
      <c r="A11" s="650">
        <v>2</v>
      </c>
      <c r="B11" s="385" t="str">
        <f>'UC Basic Data Page-1-6'!H9</f>
        <v xml:space="preserve">سکول بستی اہل پور، </v>
      </c>
      <c r="C11" s="386" t="s">
        <v>176</v>
      </c>
      <c r="D11" s="385">
        <f>'UC Basic Data Page-1-6'!K9</f>
        <v>65</v>
      </c>
      <c r="E11" s="385" t="str">
        <f>'UC Basic Data Page-1-6'!H20</f>
        <v>حافظ منیر احمد 03055026422</v>
      </c>
      <c r="F11" s="386" t="s">
        <v>176</v>
      </c>
      <c r="G11" s="385">
        <f>'UC Basic Data Page-1-6'!K20</f>
        <v>65</v>
      </c>
      <c r="H11" s="385" t="str">
        <f>'UC Basic Data Page-1-6'!H31</f>
        <v>سکول فاطمہ جناح ٹاؤن</v>
      </c>
      <c r="I11" s="386" t="s">
        <v>241</v>
      </c>
      <c r="J11" s="385">
        <f>'UC Basic Data Page-1-6'!K31</f>
        <v>65</v>
      </c>
    </row>
    <row r="12" spans="1:10" s="387" customFormat="1" ht="47.45" customHeight="1" x14ac:dyDescent="0.7">
      <c r="A12" s="650"/>
      <c r="B12" s="385" t="str">
        <f>'UC Basic Data Page-1-6'!I9</f>
        <v>غازی پورہ سکول</v>
      </c>
      <c r="C12" s="386" t="s">
        <v>176</v>
      </c>
      <c r="D12" s="385">
        <f>'UC Basic Data Page-1-6'!L9</f>
        <v>15</v>
      </c>
      <c r="E12" s="385" t="str">
        <f>'UC Basic Data Page-1-6'!I20</f>
        <v>مرید حسین 03058107902</v>
      </c>
      <c r="F12" s="386" t="s">
        <v>176</v>
      </c>
      <c r="G12" s="385">
        <f>'UC Basic Data Page-1-6'!L20</f>
        <v>23</v>
      </c>
      <c r="H12" s="385" t="str">
        <f>'UC Basic Data Page-1-6'!I31</f>
        <v>ریاض حسین</v>
      </c>
      <c r="I12" s="386" t="s">
        <v>241</v>
      </c>
      <c r="J12" s="385">
        <f>'UC Basic Data Page-1-6'!L31</f>
        <v>15</v>
      </c>
    </row>
    <row r="13" spans="1:10" s="387" customFormat="1" ht="47.45" customHeight="1" x14ac:dyDescent="0.7">
      <c r="A13" s="650"/>
      <c r="B13" s="385" t="str">
        <f>'UC Basic Data Page-1-6'!H10</f>
        <v>ارشد معاویہ</v>
      </c>
      <c r="C13" s="386" t="s">
        <v>241</v>
      </c>
      <c r="D13" s="385">
        <f>'UC Basic Data Page-1-6'!K10</f>
        <v>12</v>
      </c>
      <c r="E13" s="385">
        <f>'UC Basic Data Page-1-6'!H22</f>
        <v>0</v>
      </c>
      <c r="F13" s="386" t="s">
        <v>241</v>
      </c>
      <c r="G13" s="385">
        <f>'UC Basic Data Page-1-6'!K22</f>
        <v>0</v>
      </c>
      <c r="H13" s="385" t="str">
        <f>'UC Basic Data Page-1-6'!H32</f>
        <v>چین ماڑی سکول</v>
      </c>
      <c r="I13" s="386" t="s">
        <v>176</v>
      </c>
      <c r="J13" s="385">
        <f>'UC Basic Data Page-1-6'!K32</f>
        <v>12</v>
      </c>
    </row>
    <row r="14" spans="1:10" s="493" customFormat="1" ht="47.45" customHeight="1" x14ac:dyDescent="0.7">
      <c r="A14" s="650"/>
      <c r="B14" s="385">
        <f>'UC Basic Data Page-1-6'!I10</f>
        <v>0</v>
      </c>
      <c r="C14" s="386" t="s">
        <v>241</v>
      </c>
      <c r="D14" s="385">
        <f>'UC Basic Data Page-1-6'!L10</f>
        <v>0</v>
      </c>
      <c r="E14" s="385">
        <f>'UC Basic Data Page-1-6'!I22</f>
        <v>0</v>
      </c>
      <c r="F14" s="386"/>
      <c r="G14" s="385">
        <f>'UC Basic Data Page-1-6'!L22</f>
        <v>0</v>
      </c>
      <c r="H14" s="385">
        <f>'UC Basic Data Page-1-6'!I32</f>
        <v>0</v>
      </c>
      <c r="I14" s="386"/>
      <c r="J14" s="385">
        <f>'UC Basic Data Page-1-6'!L32</f>
        <v>0</v>
      </c>
    </row>
    <row r="15" spans="1:10" s="387" customFormat="1" ht="47.45" customHeight="1" x14ac:dyDescent="0.7">
      <c r="A15" s="650"/>
      <c r="B15" s="388" t="s">
        <v>93</v>
      </c>
      <c r="C15" s="389"/>
      <c r="D15" s="385">
        <f>SUM(D11:D14)</f>
        <v>92</v>
      </c>
      <c r="E15" s="388" t="s">
        <v>93</v>
      </c>
      <c r="F15" s="389"/>
      <c r="G15" s="385">
        <f>SUM(G11:G14)</f>
        <v>88</v>
      </c>
      <c r="H15" s="388" t="s">
        <v>93</v>
      </c>
      <c r="I15" s="389"/>
      <c r="J15" s="385">
        <f>SUM(J11:J14)</f>
        <v>92</v>
      </c>
    </row>
    <row r="16" spans="1:10" s="387" customFormat="1" ht="47.45" customHeight="1" x14ac:dyDescent="0.7">
      <c r="A16" s="650">
        <v>3</v>
      </c>
      <c r="B16" s="385" t="str">
        <f>'UC Basic Data Page-1-6'!H11</f>
        <v>ماجھی پورہ سکول</v>
      </c>
      <c r="C16" s="386" t="s">
        <v>176</v>
      </c>
      <c r="D16" s="385">
        <f>'UC Basic Data Page-1-6'!K11</f>
        <v>55</v>
      </c>
      <c r="E16" s="385" t="str">
        <f>'UC Basic Data Page-1-6'!H23</f>
        <v>گلشن رحمٰن سکول</v>
      </c>
      <c r="F16" s="386" t="s">
        <v>176</v>
      </c>
      <c r="G16" s="385">
        <f>'UC Basic Data Page-1-6'!K23</f>
        <v>50</v>
      </c>
      <c r="H16" s="385" t="str">
        <f>'UC Basic Data Page-1-6'!H33</f>
        <v>فاطمہ میڈیکل سنٹر</v>
      </c>
      <c r="I16" s="386" t="s">
        <v>176</v>
      </c>
      <c r="J16" s="385">
        <f>'UC Basic Data Page-1-6'!K33</f>
        <v>75</v>
      </c>
    </row>
    <row r="17" spans="1:10" s="387" customFormat="1" ht="47.45" customHeight="1" x14ac:dyDescent="0.7">
      <c r="A17" s="650"/>
      <c r="B17" s="385" t="str">
        <f>'UC Basic Data Page-1-6'!I11</f>
        <v>عابد حسین</v>
      </c>
      <c r="C17" s="386" t="s">
        <v>176</v>
      </c>
      <c r="D17" s="385">
        <f>'UC Basic Data Page-1-6'!L11</f>
        <v>12</v>
      </c>
      <c r="E17" s="385" t="str">
        <f>'UC Basic Data Page-1-6'!I23</f>
        <v>اکرام</v>
      </c>
      <c r="F17" s="386" t="s">
        <v>176</v>
      </c>
      <c r="G17" s="385">
        <f>'UC Basic Data Page-1-6'!L23</f>
        <v>12</v>
      </c>
      <c r="H17" s="385" t="str">
        <f>'UC Basic Data Page-1-6'!I33</f>
        <v xml:space="preserve">چوہدری منیر </v>
      </c>
      <c r="I17" s="386" t="s">
        <v>176</v>
      </c>
      <c r="J17" s="385">
        <f>'UC Basic Data Page-1-6'!L33</f>
        <v>12</v>
      </c>
    </row>
    <row r="18" spans="1:10" s="387" customFormat="1" ht="47.45" customHeight="1" x14ac:dyDescent="0.7">
      <c r="A18" s="650"/>
      <c r="B18" s="385" t="str">
        <f>'UC Basic Data Page-1-6'!H12</f>
        <v>ندیم کی بیٹھک</v>
      </c>
      <c r="C18" s="386" t="s">
        <v>176</v>
      </c>
      <c r="D18" s="385">
        <f>'UC Basic Data Page-1-6'!K12</f>
        <v>25</v>
      </c>
      <c r="E18" s="385" t="str">
        <f>'UC Basic Data Page-1-6'!H24</f>
        <v>ہیلتھ ہاؤس بھٹیاں والا</v>
      </c>
      <c r="F18" s="386" t="s">
        <v>176</v>
      </c>
      <c r="G18" s="385">
        <f>'UC Basic Data Page-1-6'!K24</f>
        <v>20</v>
      </c>
      <c r="H18" s="385">
        <f>'UC Basic Data Page-1-6'!H34</f>
        <v>0</v>
      </c>
      <c r="I18" s="386" t="s">
        <v>176</v>
      </c>
      <c r="J18" s="385">
        <f>'UC Basic Data Page-1-6'!K34</f>
        <v>0</v>
      </c>
    </row>
    <row r="19" spans="1:10" s="396" customFormat="1" ht="28.5" x14ac:dyDescent="0.7">
      <c r="A19" s="650"/>
      <c r="B19" s="385">
        <f>'UC Basic Data Page-1-6'!I12</f>
        <v>0</v>
      </c>
      <c r="C19" s="386"/>
      <c r="D19" s="385">
        <f>'UC Basic Data Page-1-6'!L12</f>
        <v>0</v>
      </c>
      <c r="E19" s="385">
        <f>'UC Basic Data Page-1-6'!I24</f>
        <v>0</v>
      </c>
      <c r="F19" s="386"/>
      <c r="G19" s="385">
        <f>'UC Basic Data Page-1-6'!L24</f>
        <v>0</v>
      </c>
      <c r="H19" s="385">
        <f>'UC Basic Data Page-1-6'!I34</f>
        <v>0</v>
      </c>
      <c r="I19" s="386"/>
      <c r="J19" s="385">
        <f>'UC Basic Data Page-1-6'!L34</f>
        <v>0</v>
      </c>
    </row>
    <row r="20" spans="1:10" s="387" customFormat="1" ht="28.5" x14ac:dyDescent="0.7">
      <c r="A20" s="650"/>
      <c r="B20" s="388" t="s">
        <v>93</v>
      </c>
      <c r="C20" s="389"/>
      <c r="D20" s="385">
        <f>SUM(D16:D19)</f>
        <v>92</v>
      </c>
      <c r="E20" s="388" t="s">
        <v>93</v>
      </c>
      <c r="F20" s="389"/>
      <c r="G20" s="385">
        <f>SUM(G16:G19)</f>
        <v>82</v>
      </c>
      <c r="H20" s="388" t="s">
        <v>93</v>
      </c>
      <c r="I20" s="389"/>
      <c r="J20" s="385">
        <f>SUM(J16:J19)</f>
        <v>87</v>
      </c>
    </row>
    <row r="21" spans="1:10" s="387" customFormat="1" ht="47.45" customHeight="1" x14ac:dyDescent="0.7">
      <c r="A21" s="650">
        <v>4</v>
      </c>
      <c r="B21" s="385" t="str">
        <f>'UC Basic Data Page-1-6'!H13</f>
        <v>شریف</v>
      </c>
      <c r="C21" s="386" t="s">
        <v>176</v>
      </c>
      <c r="D21" s="385">
        <f>'UC Basic Data Page-1-6'!K13</f>
        <v>30</v>
      </c>
      <c r="E21" s="385" t="str">
        <f>'UC Basic Data Page-1-6'!H25</f>
        <v>بستی اہل پور سکول</v>
      </c>
      <c r="F21" s="386" t="s">
        <v>176</v>
      </c>
      <c r="G21" s="385">
        <f>'UC Basic Data Page-1-6'!K25</f>
        <v>60</v>
      </c>
      <c r="H21" s="385" t="str">
        <f>'UC Basic Data Page-1-6'!H35</f>
        <v>جال والا سکول</v>
      </c>
      <c r="I21" s="386" t="s">
        <v>176</v>
      </c>
      <c r="J21" s="385">
        <f>'UC Basic Data Page-1-6'!K35</f>
        <v>30</v>
      </c>
    </row>
    <row r="22" spans="1:10" s="387" customFormat="1" ht="47.45" customHeight="1" x14ac:dyDescent="0.7">
      <c r="A22" s="650"/>
      <c r="B22" s="385" t="str">
        <f>'UC Basic Data Page-1-6'!I13</f>
        <v>نسیم lhw</v>
      </c>
      <c r="C22" s="386" t="s">
        <v>176</v>
      </c>
      <c r="D22" s="385">
        <f>'UC Basic Data Page-1-6'!L13</f>
        <v>35</v>
      </c>
      <c r="E22" s="385" t="str">
        <f>'UC Basic Data Page-1-6'!I25</f>
        <v>حکیم مظہر</v>
      </c>
      <c r="F22" s="386" t="s">
        <v>176</v>
      </c>
      <c r="G22" s="385">
        <f>'UC Basic Data Page-1-6'!L25</f>
        <v>12</v>
      </c>
      <c r="H22" s="385">
        <f>'UC Basic Data Page-1-6'!I35</f>
        <v>0</v>
      </c>
      <c r="I22" s="386" t="s">
        <v>176</v>
      </c>
      <c r="J22" s="385">
        <f>'UC Basic Data Page-1-6'!L35</f>
        <v>35</v>
      </c>
    </row>
    <row r="23" spans="1:10" s="387" customFormat="1" ht="47.45" customHeight="1" x14ac:dyDescent="0.7">
      <c r="A23" s="650"/>
      <c r="B23" s="385" t="str">
        <f>'UC Basic Data Page-1-6'!H14</f>
        <v xml:space="preserve">شریف شیر باز والا </v>
      </c>
      <c r="C23" s="386" t="s">
        <v>176</v>
      </c>
      <c r="D23" s="385">
        <f>'UC Basic Data Page-1-6'!K14</f>
        <v>20</v>
      </c>
      <c r="E23" s="385" t="str">
        <f>'UC Basic Data Page-1-6'!H26</f>
        <v>محمد احمد</v>
      </c>
      <c r="F23" s="386" t="s">
        <v>176</v>
      </c>
      <c r="G23" s="385">
        <f>'UC Basic Data Page-1-6'!K26</f>
        <v>15</v>
      </c>
      <c r="H23" s="385" t="str">
        <f>'UC Basic Data Page-1-6'!H36</f>
        <v>فوجی یاسین</v>
      </c>
      <c r="I23" s="386" t="s">
        <v>176</v>
      </c>
      <c r="J23" s="385">
        <f>'UC Basic Data Page-1-6'!K36</f>
        <v>20</v>
      </c>
    </row>
    <row r="24" spans="1:10" s="387" customFormat="1" ht="47.45" customHeight="1" x14ac:dyDescent="0.7">
      <c r="A24" s="650"/>
      <c r="B24" s="385">
        <f>'UC Basic Data Page-1-6'!I14</f>
        <v>0</v>
      </c>
      <c r="C24" s="386"/>
      <c r="D24" s="385">
        <f>'UC Basic Data Page-1-6'!L14</f>
        <v>0</v>
      </c>
      <c r="E24" s="385">
        <f>'UC Basic Data Page-1-6'!I26</f>
        <v>0</v>
      </c>
      <c r="F24" s="386"/>
      <c r="G24" s="385">
        <f>'UC Basic Data Page-1-6'!L26</f>
        <v>0</v>
      </c>
      <c r="H24" s="385">
        <f>'UC Basic Data Page-1-6'!I36</f>
        <v>0</v>
      </c>
      <c r="I24" s="386"/>
      <c r="J24" s="385">
        <f>'UC Basic Data Page-1-6'!L36</f>
        <v>0</v>
      </c>
    </row>
    <row r="25" spans="1:10" s="387" customFormat="1" ht="47.45" customHeight="1" x14ac:dyDescent="0.7">
      <c r="A25" s="650"/>
      <c r="B25" s="388" t="s">
        <v>93</v>
      </c>
      <c r="C25" s="389"/>
      <c r="D25" s="385">
        <f>SUM(D21:D24)</f>
        <v>85</v>
      </c>
      <c r="E25" s="388" t="s">
        <v>93</v>
      </c>
      <c r="F25" s="389"/>
      <c r="G25" s="385">
        <f>SUM(G21:G24)</f>
        <v>87</v>
      </c>
      <c r="H25" s="388" t="s">
        <v>93</v>
      </c>
      <c r="I25" s="389"/>
      <c r="J25" s="385">
        <f>SUM(J21:J24)</f>
        <v>85</v>
      </c>
    </row>
    <row r="26" spans="1:10" s="387" customFormat="1" ht="47.45" hidden="1" customHeight="1" x14ac:dyDescent="0.7">
      <c r="A26" s="650">
        <v>5</v>
      </c>
      <c r="B26" s="397">
        <f>'UC Basic Data Page-1-6'!H15</f>
        <v>0</v>
      </c>
      <c r="C26" s="398" t="s">
        <v>176</v>
      </c>
      <c r="D26" s="397">
        <f>'UC Basic Data Page-1-6'!K15</f>
        <v>0</v>
      </c>
      <c r="E26" s="397">
        <f>'UC Basic Data Page-1-6'!H27</f>
        <v>0</v>
      </c>
      <c r="F26" s="398" t="s">
        <v>176</v>
      </c>
      <c r="G26" s="397">
        <f>'UC Basic Data Page-1-6'!K27</f>
        <v>0</v>
      </c>
      <c r="H26" s="397">
        <f>'UC Basic Data Page-1-6'!H38</f>
        <v>0</v>
      </c>
      <c r="I26" s="398" t="s">
        <v>176</v>
      </c>
      <c r="J26" s="397">
        <f>'UC Basic Data Page-1-6'!K38</f>
        <v>0</v>
      </c>
    </row>
    <row r="27" spans="1:10" s="387" customFormat="1" ht="47.45" hidden="1" customHeight="1" x14ac:dyDescent="0.7">
      <c r="A27" s="650"/>
      <c r="B27" s="397">
        <f>'UC Basic Data Page-1-6'!I15</f>
        <v>0</v>
      </c>
      <c r="C27" s="398" t="s">
        <v>176</v>
      </c>
      <c r="D27" s="397">
        <f>'UC Basic Data Page-1-6'!L15</f>
        <v>0</v>
      </c>
      <c r="E27" s="397">
        <f>'UC Basic Data Page-1-6'!I27</f>
        <v>0</v>
      </c>
      <c r="F27" s="398" t="s">
        <v>176</v>
      </c>
      <c r="G27" s="397">
        <f>'UC Basic Data Page-1-6'!L27</f>
        <v>0</v>
      </c>
      <c r="H27" s="397">
        <f>'UC Basic Data Page-1-6'!I38</f>
        <v>0</v>
      </c>
      <c r="I27" s="398" t="s">
        <v>176</v>
      </c>
      <c r="J27" s="397">
        <f>'UC Basic Data Page-1-6'!L38</f>
        <v>0</v>
      </c>
    </row>
    <row r="28" spans="1:10" s="387" customFormat="1" ht="47.45" hidden="1" customHeight="1" x14ac:dyDescent="0.7">
      <c r="A28" s="650"/>
      <c r="B28" s="397">
        <f>'UC Basic Data Page-1-6'!H16</f>
        <v>0</v>
      </c>
      <c r="C28" s="398" t="s">
        <v>176</v>
      </c>
      <c r="D28" s="397">
        <f>'UC Basic Data Page-1-6'!K16</f>
        <v>0</v>
      </c>
      <c r="E28" s="397">
        <f>'UC Basic Data Page-1-6'!H28</f>
        <v>0</v>
      </c>
      <c r="F28" s="398" t="s">
        <v>176</v>
      </c>
      <c r="G28" s="397">
        <f>'UC Basic Data Page-1-6'!K28</f>
        <v>0</v>
      </c>
      <c r="H28" s="397">
        <f>'UC Basic Data Page-1-6'!H39</f>
        <v>0</v>
      </c>
      <c r="I28" s="398" t="s">
        <v>176</v>
      </c>
      <c r="J28" s="397">
        <f>'UC Basic Data Page-1-6'!K39</f>
        <v>0</v>
      </c>
    </row>
    <row r="29" spans="1:10" s="387" customFormat="1" ht="47.45" hidden="1" customHeight="1" x14ac:dyDescent="0.7">
      <c r="A29" s="650"/>
      <c r="B29" s="397">
        <f>'UC Basic Data Page-1-6'!I16</f>
        <v>0</v>
      </c>
      <c r="C29" s="398"/>
      <c r="D29" s="397">
        <f>'UC Basic Data Page-1-6'!L16</f>
        <v>0</v>
      </c>
      <c r="E29" s="397">
        <f>'UC Basic Data Page-1-6'!I28</f>
        <v>0</v>
      </c>
      <c r="F29" s="398"/>
      <c r="G29" s="397">
        <f>'UC Basic Data Page-1-6'!L28</f>
        <v>0</v>
      </c>
      <c r="H29" s="397">
        <f>'UC Basic Data Page-1-6'!I39</f>
        <v>0</v>
      </c>
      <c r="I29" s="398"/>
      <c r="J29" s="397">
        <f>'UC Basic Data Page-1-6'!L39</f>
        <v>0</v>
      </c>
    </row>
    <row r="30" spans="1:10" s="387" customFormat="1" ht="47.45" hidden="1" customHeight="1" x14ac:dyDescent="0.7">
      <c r="A30" s="650"/>
      <c r="B30" s="388" t="s">
        <v>93</v>
      </c>
      <c r="C30" s="389"/>
      <c r="D30" s="385">
        <f>SUM(D26:D29)</f>
        <v>0</v>
      </c>
      <c r="E30" s="388" t="s">
        <v>93</v>
      </c>
      <c r="F30" s="389"/>
      <c r="G30" s="385">
        <f>SUM(G26:G29)</f>
        <v>0</v>
      </c>
      <c r="H30" s="388" t="s">
        <v>93</v>
      </c>
      <c r="I30" s="389"/>
      <c r="J30" s="385">
        <f>SUM(J26:J29)</f>
        <v>0</v>
      </c>
    </row>
    <row r="31" spans="1:10" s="387" customFormat="1" ht="47.45" hidden="1" customHeight="1" x14ac:dyDescent="0.7">
      <c r="A31" s="650">
        <v>6</v>
      </c>
      <c r="B31" s="385"/>
      <c r="C31" s="386"/>
      <c r="D31" s="385"/>
      <c r="E31" s="386"/>
      <c r="F31" s="386"/>
      <c r="G31" s="385"/>
      <c r="H31" s="386"/>
      <c r="I31" s="386"/>
      <c r="J31" s="385"/>
    </row>
    <row r="32" spans="1:10" s="387" customFormat="1" ht="47.45" hidden="1" customHeight="1" x14ac:dyDescent="0.7">
      <c r="A32" s="650"/>
      <c r="B32" s="385"/>
      <c r="C32" s="386"/>
      <c r="D32" s="385"/>
      <c r="E32" s="386"/>
      <c r="F32" s="386"/>
      <c r="G32" s="385"/>
      <c r="H32" s="386"/>
      <c r="I32" s="386"/>
      <c r="J32" s="385"/>
    </row>
    <row r="33" spans="1:10" s="387" customFormat="1" ht="47.45" hidden="1" customHeight="1" x14ac:dyDescent="0.7">
      <c r="A33" s="650"/>
      <c r="B33" s="386"/>
      <c r="C33" s="386"/>
      <c r="D33" s="386"/>
      <c r="E33" s="386"/>
      <c r="F33" s="386"/>
      <c r="G33" s="386"/>
      <c r="H33" s="386"/>
      <c r="I33" s="386"/>
      <c r="J33" s="386"/>
    </row>
    <row r="34" spans="1:10" s="387" customFormat="1" ht="47.45" hidden="1" customHeight="1" x14ac:dyDescent="0.7">
      <c r="A34" s="650"/>
      <c r="B34" s="386"/>
      <c r="C34" s="386"/>
      <c r="D34" s="386"/>
      <c r="E34" s="386"/>
      <c r="F34" s="386"/>
      <c r="G34" s="386"/>
      <c r="H34" s="386"/>
      <c r="I34" s="386"/>
      <c r="J34" s="386"/>
    </row>
    <row r="35" spans="1:10" s="387" customFormat="1" ht="47.45" hidden="1" customHeight="1" x14ac:dyDescent="0.7">
      <c r="A35" s="650"/>
      <c r="B35" s="388" t="s">
        <v>93</v>
      </c>
      <c r="C35" s="389"/>
      <c r="D35" s="385"/>
      <c r="E35" s="388" t="s">
        <v>93</v>
      </c>
      <c r="F35" s="389"/>
      <c r="G35" s="385"/>
      <c r="H35" s="388" t="s">
        <v>93</v>
      </c>
      <c r="I35" s="389"/>
      <c r="J35" s="385"/>
    </row>
    <row r="36" spans="1:10" ht="47.45" customHeight="1" thickBot="1" x14ac:dyDescent="0.3">
      <c r="A36" s="643" t="s">
        <v>94</v>
      </c>
      <c r="B36" s="644"/>
      <c r="C36" s="65"/>
      <c r="D36" s="155">
        <f>SUM(D35,D30,D25,D20,D15,D10,)</f>
        <v>357</v>
      </c>
      <c r="E36" s="65"/>
      <c r="F36" s="65"/>
      <c r="G36" s="155">
        <f>SUM(G35,G30,G25,G20,G15,G10,)</f>
        <v>339</v>
      </c>
      <c r="H36" s="65"/>
      <c r="I36" s="65"/>
      <c r="J36" s="155">
        <f>SUM(J35,J30,J25,J20,J15,J10,)</f>
        <v>352</v>
      </c>
    </row>
  </sheetData>
  <mergeCells count="16">
    <mergeCell ref="A36:B36"/>
    <mergeCell ref="A1:J1"/>
    <mergeCell ref="A2:J2"/>
    <mergeCell ref="B4:D4"/>
    <mergeCell ref="E4:G4"/>
    <mergeCell ref="H4:J4"/>
    <mergeCell ref="A6:A10"/>
    <mergeCell ref="A3:B3"/>
    <mergeCell ref="C3:D3"/>
    <mergeCell ref="F3:G3"/>
    <mergeCell ref="I3:J3"/>
    <mergeCell ref="A11:A15"/>
    <mergeCell ref="A16:A20"/>
    <mergeCell ref="A21:A25"/>
    <mergeCell ref="A26:A30"/>
    <mergeCell ref="A31:A35"/>
  </mergeCells>
  <printOptions horizontalCentered="1" verticalCentered="1"/>
  <pageMargins left="0" right="0" top="0" bottom="0" header="0" footer="0"/>
  <pageSetup paperSize="8"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view="pageBreakPreview" topLeftCell="A15" zoomScaleSheetLayoutView="100" workbookViewId="0">
      <selection activeCell="E22" sqref="E22"/>
    </sheetView>
  </sheetViews>
  <sheetFormatPr defaultColWidth="9.28515625" defaultRowHeight="15" x14ac:dyDescent="0.25"/>
  <cols>
    <col min="2" max="2" width="35.7109375" customWidth="1"/>
    <col min="3" max="3" width="12.140625" customWidth="1"/>
    <col min="5" max="5" width="35.7109375" customWidth="1"/>
    <col min="6" max="6" width="11.28515625" bestFit="1" customWidth="1"/>
    <col min="8" max="8" width="33.140625" customWidth="1"/>
    <col min="9" max="9" width="11.28515625" bestFit="1" customWidth="1"/>
    <col min="10" max="10" width="7.42578125" customWidth="1"/>
    <col min="11" max="11" width="11.140625" customWidth="1"/>
  </cols>
  <sheetData>
    <row r="1" spans="1:11" ht="30" x14ac:dyDescent="0.4">
      <c r="A1" s="645" t="s">
        <v>405</v>
      </c>
      <c r="B1" s="646"/>
      <c r="C1" s="646"/>
      <c r="D1" s="646"/>
      <c r="E1" s="646"/>
      <c r="F1" s="646"/>
      <c r="G1" s="646"/>
      <c r="H1" s="646"/>
      <c r="I1" s="646"/>
      <c r="J1" s="646"/>
    </row>
    <row r="2" spans="1:11" ht="30" x14ac:dyDescent="0.4">
      <c r="A2" s="647" t="s">
        <v>411</v>
      </c>
      <c r="B2" s="648"/>
      <c r="C2" s="648"/>
      <c r="D2" s="648"/>
      <c r="E2" s="648"/>
      <c r="F2" s="648"/>
      <c r="G2" s="648"/>
      <c r="H2" s="648"/>
      <c r="I2" s="648"/>
      <c r="J2" s="648"/>
    </row>
    <row r="3" spans="1:11" ht="42.75" customHeight="1" x14ac:dyDescent="0.25">
      <c r="A3" s="660" t="s">
        <v>96</v>
      </c>
      <c r="B3" s="661"/>
      <c r="C3" s="653" t="str">
        <f>'1. HR Plan'!D5</f>
        <v>Muhammad Ashraf</v>
      </c>
      <c r="D3" s="653"/>
      <c r="E3" s="67" t="s">
        <v>0</v>
      </c>
      <c r="F3" s="654" t="str">
        <f>'1. HR Plan'!F5</f>
        <v>0301-7932736</v>
      </c>
      <c r="G3" s="654"/>
      <c r="H3" s="67" t="s">
        <v>97</v>
      </c>
      <c r="I3" s="654" t="str">
        <f>'Title UCMO'!D6</f>
        <v>46 Bhaini</v>
      </c>
      <c r="J3" s="654"/>
    </row>
    <row r="4" spans="1:11" ht="18" x14ac:dyDescent="0.25">
      <c r="A4" s="57"/>
      <c r="B4" s="649" t="s">
        <v>60</v>
      </c>
      <c r="C4" s="649"/>
      <c r="D4" s="649"/>
      <c r="E4" s="649" t="s">
        <v>61</v>
      </c>
      <c r="F4" s="649"/>
      <c r="G4" s="649"/>
      <c r="H4" s="649" t="s">
        <v>62</v>
      </c>
      <c r="I4" s="649"/>
      <c r="J4" s="649"/>
      <c r="K4" s="456" t="s">
        <v>95</v>
      </c>
    </row>
    <row r="5" spans="1:11" ht="75" x14ac:dyDescent="0.25">
      <c r="A5" s="58" t="s">
        <v>28</v>
      </c>
      <c r="B5" s="59" t="s">
        <v>91</v>
      </c>
      <c r="C5" s="60" t="s">
        <v>92</v>
      </c>
      <c r="D5" s="61" t="s">
        <v>412</v>
      </c>
      <c r="E5" s="59" t="s">
        <v>91</v>
      </c>
      <c r="F5" s="60" t="s">
        <v>92</v>
      </c>
      <c r="G5" s="61" t="s">
        <v>412</v>
      </c>
      <c r="H5" s="59" t="s">
        <v>91</v>
      </c>
      <c r="I5" s="60" t="s">
        <v>92</v>
      </c>
      <c r="J5" s="61" t="s">
        <v>412</v>
      </c>
      <c r="K5" s="66" t="s">
        <v>412</v>
      </c>
    </row>
    <row r="6" spans="1:11" s="392" customFormat="1" ht="51.6" customHeight="1" x14ac:dyDescent="0.75">
      <c r="A6" s="658">
        <v>1</v>
      </c>
      <c r="B6" s="390" t="str">
        <f>'UC Basic Data Page-1-6'!H41</f>
        <v>سکول</v>
      </c>
      <c r="C6" s="386" t="s">
        <v>241</v>
      </c>
      <c r="D6" s="390">
        <f>'UC Basic Data Page-1-6'!K41</f>
        <v>40</v>
      </c>
      <c r="E6" s="390" t="str">
        <f>'UC Basic Data Page-1-6'!H52</f>
        <v>سکول چاہ مالی والا</v>
      </c>
      <c r="F6" s="386" t="s">
        <v>241</v>
      </c>
      <c r="G6" s="390">
        <f>'UC Basic Data Page-1-6'!K52</f>
        <v>64</v>
      </c>
      <c r="H6" s="390" t="str">
        <f>'UC Basic Data Page-1-6'!H64</f>
        <v>سکول بستی ہزارہ</v>
      </c>
      <c r="I6" s="391" t="s">
        <v>241</v>
      </c>
      <c r="J6" s="390">
        <f>'UC Basic Data Page-1-6'!K64</f>
        <v>48</v>
      </c>
      <c r="K6" s="390">
        <f>SUM(J6,G6,D6,'UC Consolidated Sheet Page-1'!J6,'UC Consolidated Sheet Page-1'!G6,'UC Consolidated Sheet Page-1'!D6)</f>
        <v>267</v>
      </c>
    </row>
    <row r="7" spans="1:11" s="392" customFormat="1" ht="51.6" customHeight="1" x14ac:dyDescent="0.75">
      <c r="A7" s="658"/>
      <c r="B7" s="390" t="str">
        <f>'UC Basic Data Page-1-6'!I41</f>
        <v xml:space="preserve">احمد  اعوان </v>
      </c>
      <c r="C7" s="386" t="s">
        <v>241</v>
      </c>
      <c r="D7" s="390">
        <f>'UC Basic Data Page-1-6'!L41</f>
        <v>23</v>
      </c>
      <c r="E7" s="390" t="str">
        <f>'UC Basic Data Page-1-6'!I52</f>
        <v>اشفاق</v>
      </c>
      <c r="F7" s="391" t="s">
        <v>176</v>
      </c>
      <c r="G7" s="390">
        <f>'UC Basic Data Page-1-6'!L52</f>
        <v>24</v>
      </c>
      <c r="H7" s="390" t="str">
        <f>'UC Basic Data Page-1-6'!I64</f>
        <v>سکول مشتاق سٹی</v>
      </c>
      <c r="I7" s="386" t="s">
        <v>241</v>
      </c>
      <c r="J7" s="390">
        <f>'UC Basic Data Page-1-6'!L64</f>
        <v>45</v>
      </c>
      <c r="K7" s="390">
        <f>SUM(J7,G7,D7,'UC Consolidated Sheet Page-1'!J7,'UC Consolidated Sheet Page-1'!G7,'UC Consolidated Sheet Page-1'!D7)</f>
        <v>150</v>
      </c>
    </row>
    <row r="8" spans="1:11" s="392" customFormat="1" ht="51.6" customHeight="1" x14ac:dyDescent="0.75">
      <c r="A8" s="658"/>
      <c r="B8" s="390" t="str">
        <f>'UC Basic Data Page-1-6'!H42</f>
        <v>عابد فاروقی</v>
      </c>
      <c r="C8" s="391" t="s">
        <v>240</v>
      </c>
      <c r="D8" s="390">
        <f>'UC Basic Data Page-1-6'!K42</f>
        <v>25</v>
      </c>
      <c r="E8" s="390">
        <f>'UC Basic Data Page-1-6'!H53</f>
        <v>0</v>
      </c>
      <c r="F8" s="391" t="s">
        <v>176</v>
      </c>
      <c r="G8" s="390">
        <f>'UC Basic Data Page-1-6'!K53</f>
        <v>0</v>
      </c>
      <c r="H8" s="390">
        <f>'UC Basic Data Page-1-6'!H65</f>
        <v>0</v>
      </c>
      <c r="I8" s="391" t="s">
        <v>176</v>
      </c>
      <c r="J8" s="390">
        <f>'UC Basic Data Page-1-6'!K65</f>
        <v>0</v>
      </c>
      <c r="K8" s="390">
        <f>SUM(J8,G8,D8,'UC Consolidated Sheet Page-1'!J8,'UC Consolidated Sheet Page-1'!G8,'UC Consolidated Sheet Page-1'!D8)</f>
        <v>110</v>
      </c>
    </row>
    <row r="9" spans="1:11" s="494" customFormat="1" ht="51.6" customHeight="1" x14ac:dyDescent="0.75">
      <c r="A9" s="658"/>
      <c r="B9" s="400">
        <f>'UC Basic Data Page-1-6'!I42</f>
        <v>0</v>
      </c>
      <c r="C9" s="401"/>
      <c r="D9" s="400">
        <f>'UC Basic Data Page-1-6'!L42</f>
        <v>0</v>
      </c>
      <c r="E9" s="400">
        <f>'UC Basic Data Page-1-6'!I53</f>
        <v>0</v>
      </c>
      <c r="F9" s="401"/>
      <c r="G9" s="400">
        <f>'UC Basic Data Page-1-6'!L53</f>
        <v>0</v>
      </c>
      <c r="H9" s="400">
        <f>'UC Basic Data Page-1-6'!I65</f>
        <v>0</v>
      </c>
      <c r="I9" s="401"/>
      <c r="J9" s="400">
        <f>'UC Basic Data Page-1-6'!L65</f>
        <v>0</v>
      </c>
      <c r="K9" s="400">
        <f>SUM(J9,G9,D9,'UC Consolidated Sheet Page-1'!J9,'UC Consolidated Sheet Page-1'!G9,'UC Consolidated Sheet Page-1'!D9)</f>
        <v>0</v>
      </c>
    </row>
    <row r="10" spans="1:11" s="392" customFormat="1" ht="51.6" customHeight="1" x14ac:dyDescent="0.75">
      <c r="A10" s="658"/>
      <c r="B10" s="393" t="s">
        <v>93</v>
      </c>
      <c r="C10" s="394"/>
      <c r="D10" s="390">
        <f>SUM(D6:D9)</f>
        <v>88</v>
      </c>
      <c r="E10" s="393" t="s">
        <v>93</v>
      </c>
      <c r="F10" s="394"/>
      <c r="G10" s="390">
        <f>SUM(G6:G9)</f>
        <v>88</v>
      </c>
      <c r="H10" s="393" t="s">
        <v>93</v>
      </c>
      <c r="I10" s="394"/>
      <c r="J10" s="390">
        <f>SUM(J6:J9)</f>
        <v>93</v>
      </c>
      <c r="K10" s="390">
        <f>SUM(J10,G10,D10,'UC Consolidated Sheet Page-1'!J10,'UC Consolidated Sheet Page-1'!G10,'UC Consolidated Sheet Page-1'!D10)</f>
        <v>527</v>
      </c>
    </row>
    <row r="11" spans="1:11" s="392" customFormat="1" ht="51.6" customHeight="1" x14ac:dyDescent="0.75">
      <c r="A11" s="658">
        <v>2</v>
      </c>
      <c r="B11" s="390" t="str">
        <f>'UC Basic Data Page-1-6'!H43</f>
        <v>منیر صاحب</v>
      </c>
      <c r="C11" s="386" t="s">
        <v>241</v>
      </c>
      <c r="D11" s="390">
        <f>'UC Basic Data Page-1-6'!K43</f>
        <v>65</v>
      </c>
      <c r="E11" s="390" t="str">
        <f>'UC Basic Data Page-1-6'!H54</f>
        <v>سکول صیام آفیسر کالونی</v>
      </c>
      <c r="F11" s="391" t="s">
        <v>176</v>
      </c>
      <c r="G11" s="390">
        <f>'UC Basic Data Page-1-6'!K54</f>
        <v>77</v>
      </c>
      <c r="H11" s="390" t="str">
        <f>'UC Basic Data Page-1-6'!H66</f>
        <v>ہیلتھ ہاؤس رحیم والا</v>
      </c>
      <c r="I11" s="386" t="s">
        <v>241</v>
      </c>
      <c r="J11" s="390">
        <f>'UC Basic Data Page-1-6'!K66</f>
        <v>65</v>
      </c>
      <c r="K11" s="390">
        <f>SUM(J11,G11,D11,'UC Consolidated Sheet Page-1'!J11,'UC Consolidated Sheet Page-1'!G11,'UC Consolidated Sheet Page-1'!D11)</f>
        <v>402</v>
      </c>
    </row>
    <row r="12" spans="1:11" s="392" customFormat="1" ht="51.6" customHeight="1" x14ac:dyDescent="0.75">
      <c r="A12" s="658"/>
      <c r="B12" s="390" t="str">
        <f>'UC Basic Data Page-1-6'!I43</f>
        <v xml:space="preserve"> زبیر کا گھر</v>
      </c>
      <c r="C12" s="391" t="s">
        <v>176</v>
      </c>
      <c r="D12" s="390">
        <f>'UC Basic Data Page-1-6'!L43</f>
        <v>16</v>
      </c>
      <c r="E12" s="390" t="str">
        <f>'UC Basic Data Page-1-6'!I54</f>
        <v>راؤ پراپرٹی ڈیلر</v>
      </c>
      <c r="F12" s="391" t="s">
        <v>176</v>
      </c>
      <c r="G12" s="390">
        <f>'UC Basic Data Page-1-6'!L54</f>
        <v>15</v>
      </c>
      <c r="H12" s="390" t="str">
        <f>'UC Basic Data Page-1-6'!I66</f>
        <v>ملک شوکت</v>
      </c>
      <c r="I12" s="391" t="s">
        <v>176</v>
      </c>
      <c r="J12" s="390">
        <f>'UC Basic Data Page-1-6'!L66</f>
        <v>15</v>
      </c>
      <c r="K12" s="390">
        <f>SUM(J12,G12,D12,'UC Consolidated Sheet Page-1'!J12,'UC Consolidated Sheet Page-1'!G12,'UC Consolidated Sheet Page-1'!D12)</f>
        <v>99</v>
      </c>
    </row>
    <row r="13" spans="1:11" s="392" customFormat="1" ht="51.6" customHeight="1" x14ac:dyDescent="0.75">
      <c r="A13" s="658"/>
      <c r="B13" s="390" t="str">
        <f>'UC Basic Data Page-1-6'!H44</f>
        <v>کاشف میتلا</v>
      </c>
      <c r="C13" s="391" t="s">
        <v>176</v>
      </c>
      <c r="D13" s="390">
        <f>'UC Basic Data Page-1-6'!K44</f>
        <v>12</v>
      </c>
      <c r="E13" s="390">
        <f>'UC Basic Data Page-1-6'!H55</f>
        <v>0</v>
      </c>
      <c r="F13" s="386" t="s">
        <v>241</v>
      </c>
      <c r="G13" s="390">
        <f>'UC Basic Data Page-1-6'!K55</f>
        <v>0</v>
      </c>
      <c r="H13" s="390" t="str">
        <f>'UC Basic Data Page-1-6'!H67</f>
        <v xml:space="preserve"> ہیلتھ ہاؤس  اللہ واحد والا</v>
      </c>
      <c r="I13" s="391" t="s">
        <v>176</v>
      </c>
      <c r="J13" s="390">
        <f>'UC Basic Data Page-1-6'!K67</f>
        <v>12</v>
      </c>
      <c r="K13" s="390">
        <f>SUM(J13,G13,D13,'UC Consolidated Sheet Page-1'!J13,'UC Consolidated Sheet Page-1'!G13,'UC Consolidated Sheet Page-1'!D13)</f>
        <v>48</v>
      </c>
    </row>
    <row r="14" spans="1:11" s="494" customFormat="1" ht="51.6" customHeight="1" x14ac:dyDescent="0.75">
      <c r="A14" s="658"/>
      <c r="B14" s="400">
        <f>'UC Basic Data Page-1-6'!I44</f>
        <v>0</v>
      </c>
      <c r="C14" s="401"/>
      <c r="D14" s="400">
        <f>'UC Basic Data Page-1-6'!L44</f>
        <v>0</v>
      </c>
      <c r="E14" s="400">
        <f>'UC Basic Data Page-1-6'!I55</f>
        <v>0</v>
      </c>
      <c r="F14" s="401"/>
      <c r="G14" s="400">
        <f>'UC Basic Data Page-1-6'!L55</f>
        <v>0</v>
      </c>
      <c r="H14" s="400">
        <f>'UC Basic Data Page-1-6'!I67</f>
        <v>0</v>
      </c>
      <c r="I14" s="401"/>
      <c r="J14" s="400">
        <f>'UC Basic Data Page-1-6'!L67</f>
        <v>0</v>
      </c>
      <c r="K14" s="400">
        <f>SUM(J14,G14,D14,'UC Consolidated Sheet Page-1'!J14,'UC Consolidated Sheet Page-1'!G14,'UC Consolidated Sheet Page-1'!D14)</f>
        <v>0</v>
      </c>
    </row>
    <row r="15" spans="1:11" s="392" customFormat="1" ht="51.6" customHeight="1" x14ac:dyDescent="0.75">
      <c r="A15" s="658"/>
      <c r="B15" s="393" t="s">
        <v>93</v>
      </c>
      <c r="C15" s="394"/>
      <c r="D15" s="390">
        <f>SUM(D11:D14)</f>
        <v>93</v>
      </c>
      <c r="E15" s="393" t="s">
        <v>93</v>
      </c>
      <c r="F15" s="394"/>
      <c r="G15" s="390">
        <f>SUM(G11:G14)</f>
        <v>92</v>
      </c>
      <c r="H15" s="393" t="s">
        <v>93</v>
      </c>
      <c r="I15" s="394"/>
      <c r="J15" s="390">
        <f>SUM(J11:J14)</f>
        <v>92</v>
      </c>
      <c r="K15" s="390">
        <f>SUM(J15,G15,D15,'UC Consolidated Sheet Page-1'!J15,'UC Consolidated Sheet Page-1'!G15,'UC Consolidated Sheet Page-1'!D15)</f>
        <v>549</v>
      </c>
    </row>
    <row r="16" spans="1:11" s="494" customFormat="1" ht="51.6" customHeight="1" x14ac:dyDescent="0.75">
      <c r="A16" s="658">
        <v>3</v>
      </c>
      <c r="B16" s="390" t="str">
        <f>'UC Basic Data Page-1-6'!H45</f>
        <v>سکول احمد آباد</v>
      </c>
      <c r="C16" s="391" t="s">
        <v>240</v>
      </c>
      <c r="D16" s="390">
        <f>'UC Basic Data Page-1-6'!K45</f>
        <v>55</v>
      </c>
      <c r="E16" s="390" t="str">
        <f>'UC Basic Data Page-1-6'!H56</f>
        <v>سکول باغ والا</v>
      </c>
      <c r="F16" s="391" t="s">
        <v>176</v>
      </c>
      <c r="G16" s="390">
        <f>'UC Basic Data Page-1-6'!K56</f>
        <v>55</v>
      </c>
      <c r="H16" s="390" t="str">
        <f>'UC Basic Data Page-1-6'!H68</f>
        <v>سکول بستی نظام</v>
      </c>
      <c r="I16" s="391" t="s">
        <v>176</v>
      </c>
      <c r="J16" s="390">
        <f>'UC Basic Data Page-1-6'!K68</f>
        <v>55</v>
      </c>
      <c r="K16" s="390">
        <f>SUM(J16,G16,D16,'UC Consolidated Sheet Page-1'!J16,'UC Consolidated Sheet Page-1'!G16,'UC Consolidated Sheet Page-1'!D16)</f>
        <v>345</v>
      </c>
    </row>
    <row r="17" spans="1:11" s="494" customFormat="1" ht="51.6" customHeight="1" x14ac:dyDescent="0.75">
      <c r="A17" s="658"/>
      <c r="B17" s="390" t="str">
        <f>'UC Basic Data Page-1-6'!I45</f>
        <v>ڈاکٹر عبدالغفور کلینک</v>
      </c>
      <c r="C17" s="391" t="s">
        <v>176</v>
      </c>
      <c r="D17" s="390">
        <f>'UC Basic Data Page-1-6'!L45</f>
        <v>13</v>
      </c>
      <c r="E17" s="390" t="str">
        <f>'UC Basic Data Page-1-6'!I56</f>
        <v>قاری سعید</v>
      </c>
      <c r="F17" s="391" t="s">
        <v>176</v>
      </c>
      <c r="G17" s="390">
        <f>'UC Basic Data Page-1-6'!L56</f>
        <v>12</v>
      </c>
      <c r="H17" s="390" t="str">
        <f>'UC Basic Data Page-1-6'!I68</f>
        <v>چوہدری سعید کی بیٹھک</v>
      </c>
      <c r="I17" s="391" t="s">
        <v>176</v>
      </c>
      <c r="J17" s="390">
        <f>'UC Basic Data Page-1-6'!L68</f>
        <v>37</v>
      </c>
      <c r="K17" s="390">
        <f>SUM(J17,G17,D17,'UC Consolidated Sheet Page-1'!J17,'UC Consolidated Sheet Page-1'!G17,'UC Consolidated Sheet Page-1'!D17)</f>
        <v>98</v>
      </c>
    </row>
    <row r="18" spans="1:11" s="395" customFormat="1" ht="51.6" customHeight="1" x14ac:dyDescent="0.75">
      <c r="A18" s="658"/>
      <c r="B18" s="390" t="str">
        <f>'UC Basic Data Page-1-6'!H46</f>
        <v>سکول بستی معصوم شاہ</v>
      </c>
      <c r="C18" s="391" t="s">
        <v>176</v>
      </c>
      <c r="D18" s="390">
        <f>'UC Basic Data Page-1-6'!K46</f>
        <v>25</v>
      </c>
      <c r="E18" s="390" t="str">
        <f>'UC Basic Data Page-1-6'!H57</f>
        <v>شفیع جوئیہ</v>
      </c>
      <c r="F18" s="391" t="s">
        <v>176</v>
      </c>
      <c r="G18" s="390">
        <f>'UC Basic Data Page-1-6'!K57</f>
        <v>25</v>
      </c>
      <c r="H18" s="390">
        <f>'UC Basic Data Page-1-6'!H69</f>
        <v>0</v>
      </c>
      <c r="I18" s="391" t="s">
        <v>176</v>
      </c>
      <c r="J18" s="390">
        <f>'UC Basic Data Page-1-6'!K69</f>
        <v>0</v>
      </c>
      <c r="K18" s="390">
        <f>SUM(J18,G18,D18,'UC Consolidated Sheet Page-1'!J18,'UC Consolidated Sheet Page-1'!G18,'UC Consolidated Sheet Page-1'!D18)</f>
        <v>95</v>
      </c>
    </row>
    <row r="19" spans="1:11" s="395" customFormat="1" ht="51.6" customHeight="1" x14ac:dyDescent="0.75">
      <c r="A19" s="658"/>
      <c r="B19" s="390">
        <f>'UC Basic Data Page-1-6'!I46</f>
        <v>0</v>
      </c>
      <c r="C19" s="391"/>
      <c r="D19" s="390">
        <f>'UC Basic Data Page-1-6'!L46</f>
        <v>0</v>
      </c>
      <c r="E19" s="390">
        <f>'UC Basic Data Page-1-6'!I57</f>
        <v>0</v>
      </c>
      <c r="F19" s="391"/>
      <c r="G19" s="390">
        <f>'UC Basic Data Page-1-6'!L57</f>
        <v>0</v>
      </c>
      <c r="H19" s="390">
        <f>'UC Basic Data Page-1-6'!I69</f>
        <v>0</v>
      </c>
      <c r="I19" s="391"/>
      <c r="J19" s="390">
        <f>'UC Basic Data Page-1-6'!L69</f>
        <v>0</v>
      </c>
      <c r="K19" s="390">
        <f>SUM(J19,G19,D19,'UC Consolidated Sheet Page-1'!J19,'UC Consolidated Sheet Page-1'!G19,'UC Consolidated Sheet Page-1'!D19)</f>
        <v>0</v>
      </c>
    </row>
    <row r="20" spans="1:11" s="392" customFormat="1" ht="30.75" x14ac:dyDescent="0.75">
      <c r="A20" s="658"/>
      <c r="B20" s="393" t="s">
        <v>93</v>
      </c>
      <c r="C20" s="394"/>
      <c r="D20" s="390">
        <f>SUM(D16:D19)</f>
        <v>93</v>
      </c>
      <c r="E20" s="393" t="s">
        <v>93</v>
      </c>
      <c r="F20" s="394"/>
      <c r="G20" s="390">
        <f>SUM(G16:G19)</f>
        <v>92</v>
      </c>
      <c r="H20" s="393" t="s">
        <v>93</v>
      </c>
      <c r="I20" s="394"/>
      <c r="J20" s="390">
        <f>SUM(J16:J19)</f>
        <v>92</v>
      </c>
      <c r="K20" s="390">
        <f>SUM(J20,G20,D20,'UC Consolidated Sheet Page-1'!J20,'UC Consolidated Sheet Page-1'!G20,'UC Consolidated Sheet Page-1'!D20)</f>
        <v>538</v>
      </c>
    </row>
    <row r="21" spans="1:11" s="392" customFormat="1" ht="51.6" customHeight="1" x14ac:dyDescent="0.75">
      <c r="A21" s="658">
        <v>4</v>
      </c>
      <c r="B21" s="390" t="str">
        <f>'UC Basic Data Page-1-6'!H47</f>
        <v>اشتیاق انصاری</v>
      </c>
      <c r="C21" s="391" t="s">
        <v>176</v>
      </c>
      <c r="D21" s="390">
        <f>'UC Basic Data Page-1-6'!K47</f>
        <v>65</v>
      </c>
      <c r="E21" s="390" t="str">
        <f>'UC Basic Data Page-1-6'!H59</f>
        <v>سکول عبداللہ ٹاؤن</v>
      </c>
      <c r="F21" s="391" t="s">
        <v>176</v>
      </c>
      <c r="G21" s="390">
        <f>'UC Basic Data Page-1-6'!K59</f>
        <v>34</v>
      </c>
      <c r="H21" s="390" t="str">
        <f>'UC Basic Data Page-1-6'!H70</f>
        <v>جناح کالونی سکول</v>
      </c>
      <c r="I21" s="391" t="s">
        <v>176</v>
      </c>
      <c r="J21" s="390">
        <f>'UC Basic Data Page-1-6'!K70</f>
        <v>30</v>
      </c>
      <c r="K21" s="390">
        <f>SUM(J21,G21,D21,'UC Consolidated Sheet Page-1'!J21,'UC Consolidated Sheet Page-1'!G21,'UC Consolidated Sheet Page-1'!D21)</f>
        <v>249</v>
      </c>
    </row>
    <row r="22" spans="1:11" s="392" customFormat="1" ht="51.6" customHeight="1" x14ac:dyDescent="0.75">
      <c r="A22" s="658"/>
      <c r="B22" s="390" t="str">
        <f>'UC Basic Data Page-1-6'!I47</f>
        <v>عمران خادم</v>
      </c>
      <c r="C22" s="391" t="s">
        <v>176</v>
      </c>
      <c r="D22" s="390">
        <f>'UC Basic Data Page-1-6'!L47</f>
        <v>0</v>
      </c>
      <c r="E22" s="390" t="str">
        <f>'UC Basic Data Page-1-6'!I59</f>
        <v>چوہدری فضل</v>
      </c>
      <c r="F22" s="391" t="s">
        <v>176</v>
      </c>
      <c r="G22" s="390">
        <f>'UC Basic Data Page-1-6'!L59</f>
        <v>30</v>
      </c>
      <c r="H22" s="390" t="str">
        <f>'UC Basic Data Page-1-6'!I70</f>
        <v xml:space="preserve">عابد حسین </v>
      </c>
      <c r="I22" s="391" t="s">
        <v>176</v>
      </c>
      <c r="J22" s="390">
        <f>'UC Basic Data Page-1-6'!L70</f>
        <v>32</v>
      </c>
      <c r="K22" s="390">
        <f>SUM(J22,G22,D22,'UC Consolidated Sheet Page-1'!J22,'UC Consolidated Sheet Page-1'!G22,'UC Consolidated Sheet Page-1'!D22)</f>
        <v>144</v>
      </c>
    </row>
    <row r="23" spans="1:11" s="392" customFormat="1" ht="51.6" customHeight="1" x14ac:dyDescent="0.75">
      <c r="A23" s="658"/>
      <c r="B23" s="390" t="str">
        <f>'UC Basic Data Page-1-6'!H48</f>
        <v>حق نواز</v>
      </c>
      <c r="C23" s="391" t="s">
        <v>176</v>
      </c>
      <c r="D23" s="390">
        <f>'UC Basic Data Page-1-6'!K48</f>
        <v>20</v>
      </c>
      <c r="E23" s="390" t="str">
        <f>'UC Basic Data Page-1-6'!H60</f>
        <v>نوشین  کا گھر</v>
      </c>
      <c r="F23" s="391" t="s">
        <v>176</v>
      </c>
      <c r="G23" s="390">
        <f>'UC Basic Data Page-1-6'!K60</f>
        <v>25</v>
      </c>
      <c r="H23" s="390" t="str">
        <f>'UC Basic Data Page-1-6'!H71</f>
        <v>سکول صابر ٹاؤن</v>
      </c>
      <c r="I23" s="391" t="s">
        <v>176</v>
      </c>
      <c r="J23" s="390">
        <f>'UC Basic Data Page-1-6'!K71</f>
        <v>22</v>
      </c>
      <c r="K23" s="390">
        <f>SUM(J23,G23,D23,'UC Consolidated Sheet Page-1'!J23,'UC Consolidated Sheet Page-1'!G23,'UC Consolidated Sheet Page-1'!D23)</f>
        <v>122</v>
      </c>
    </row>
    <row r="24" spans="1:11" s="392" customFormat="1" ht="51.6" customHeight="1" x14ac:dyDescent="0.75">
      <c r="A24" s="658"/>
      <c r="B24" s="390">
        <f>'UC Basic Data Page-1-6'!I48</f>
        <v>0</v>
      </c>
      <c r="C24" s="391"/>
      <c r="D24" s="390">
        <f>'UC Basic Data Page-1-6'!L48</f>
        <v>0</v>
      </c>
      <c r="E24" s="390">
        <f>'UC Basic Data Page-1-6'!I60</f>
        <v>0</v>
      </c>
      <c r="F24" s="391"/>
      <c r="G24" s="390">
        <f>'UC Basic Data Page-1-6'!L60</f>
        <v>0</v>
      </c>
      <c r="H24" s="390">
        <f>'UC Basic Data Page-1-6'!I71</f>
        <v>0</v>
      </c>
      <c r="I24" s="391"/>
      <c r="J24" s="390">
        <f>'UC Basic Data Page-1-6'!L71</f>
        <v>0</v>
      </c>
      <c r="K24" s="390">
        <f>SUM(J24,G24,D24,'UC Consolidated Sheet Page-1'!J24,'UC Consolidated Sheet Page-1'!G24,'UC Consolidated Sheet Page-1'!D24)</f>
        <v>0</v>
      </c>
    </row>
    <row r="25" spans="1:11" s="392" customFormat="1" ht="51.6" customHeight="1" x14ac:dyDescent="0.75">
      <c r="A25" s="658"/>
      <c r="B25" s="393" t="s">
        <v>93</v>
      </c>
      <c r="C25" s="394"/>
      <c r="D25" s="390">
        <f>SUM(D21:D24)</f>
        <v>85</v>
      </c>
      <c r="E25" s="393" t="s">
        <v>93</v>
      </c>
      <c r="F25" s="394"/>
      <c r="G25" s="390">
        <f>SUM(G21:G24)</f>
        <v>89</v>
      </c>
      <c r="H25" s="393" t="s">
        <v>93</v>
      </c>
      <c r="I25" s="394"/>
      <c r="J25" s="390">
        <f>SUM(J21:J24)</f>
        <v>84</v>
      </c>
      <c r="K25" s="390">
        <f>SUM(J25,G25,D25,'UC Consolidated Sheet Page-1'!J25,'UC Consolidated Sheet Page-1'!G25,'UC Consolidated Sheet Page-1'!D25)</f>
        <v>515</v>
      </c>
    </row>
    <row r="26" spans="1:11" s="392" customFormat="1" ht="51.6" hidden="1" customHeight="1" x14ac:dyDescent="0.75">
      <c r="A26" s="658">
        <v>5</v>
      </c>
      <c r="B26" s="390">
        <f>'UC Basic Data Page-1-6'!H49</f>
        <v>0</v>
      </c>
      <c r="C26" s="391" t="s">
        <v>176</v>
      </c>
      <c r="D26" s="390">
        <f>'UC Basic Data Page-1-6'!K49</f>
        <v>0</v>
      </c>
      <c r="E26" s="390">
        <f>'UC Basic Data Page-1-6'!H61</f>
        <v>0</v>
      </c>
      <c r="F26" s="391" t="s">
        <v>176</v>
      </c>
      <c r="G26" s="390">
        <f>'UC Basic Data Page-1-6'!K61</f>
        <v>0</v>
      </c>
      <c r="H26" s="390">
        <f>'UC Basic Data Page-1-6'!H72</f>
        <v>0</v>
      </c>
      <c r="I26" s="391" t="s">
        <v>176</v>
      </c>
      <c r="J26" s="390">
        <f>'UC Basic Data Page-1-6'!K72</f>
        <v>0</v>
      </c>
      <c r="K26" s="390">
        <f>SUM(J26,G26,D26,'UC Consolidated Sheet Page-1'!J26,'UC Consolidated Sheet Page-1'!G26,'UC Consolidated Sheet Page-1'!D26)</f>
        <v>0</v>
      </c>
    </row>
    <row r="27" spans="1:11" s="392" customFormat="1" ht="51.6" hidden="1" customHeight="1" x14ac:dyDescent="0.75">
      <c r="A27" s="658"/>
      <c r="B27" s="390">
        <f>'UC Basic Data Page-1-6'!I49</f>
        <v>0</v>
      </c>
      <c r="C27" s="391" t="s">
        <v>176</v>
      </c>
      <c r="D27" s="390">
        <f>'UC Basic Data Page-1-6'!L49</f>
        <v>0</v>
      </c>
      <c r="E27" s="390">
        <f>'UC Basic Data Page-1-6'!I61</f>
        <v>0</v>
      </c>
      <c r="F27" s="391" t="s">
        <v>176</v>
      </c>
      <c r="G27" s="390">
        <f>'UC Basic Data Page-1-6'!L61</f>
        <v>0</v>
      </c>
      <c r="H27" s="390">
        <f>'UC Basic Data Page-1-6'!I72</f>
        <v>0</v>
      </c>
      <c r="I27" s="391" t="s">
        <v>176</v>
      </c>
      <c r="J27" s="390">
        <f>'UC Basic Data Page-1-6'!L72</f>
        <v>0</v>
      </c>
      <c r="K27" s="390">
        <f>SUM(J27,G27,D27,'UC Consolidated Sheet Page-1'!J27,'UC Consolidated Sheet Page-1'!G27,'UC Consolidated Sheet Page-1'!D27)</f>
        <v>0</v>
      </c>
    </row>
    <row r="28" spans="1:11" s="392" customFormat="1" ht="51.6" hidden="1" customHeight="1" x14ac:dyDescent="0.75">
      <c r="A28" s="658"/>
      <c r="B28" s="390">
        <f>'UC Basic Data Page-1-6'!H50</f>
        <v>0</v>
      </c>
      <c r="C28" s="391" t="s">
        <v>176</v>
      </c>
      <c r="D28" s="390">
        <f>'UC Basic Data Page-1-6'!K50</f>
        <v>0</v>
      </c>
      <c r="E28" s="390">
        <f>'UC Basic Data Page-1-6'!H62</f>
        <v>0</v>
      </c>
      <c r="F28" s="391" t="s">
        <v>176</v>
      </c>
      <c r="G28" s="390">
        <f>'UC Basic Data Page-1-6'!K62</f>
        <v>0</v>
      </c>
      <c r="H28" s="390">
        <f>'UC Basic Data Page-1-6'!H73</f>
        <v>0</v>
      </c>
      <c r="I28" s="391" t="s">
        <v>176</v>
      </c>
      <c r="J28" s="390">
        <f>'UC Basic Data Page-1-6'!K73</f>
        <v>0</v>
      </c>
      <c r="K28" s="390">
        <f>SUM(J28,G28,D28,'UC Consolidated Sheet Page-1'!J28,'UC Consolidated Sheet Page-1'!G28,'UC Consolidated Sheet Page-1'!D28)</f>
        <v>0</v>
      </c>
    </row>
    <row r="29" spans="1:11" s="392" customFormat="1" ht="51" hidden="1" customHeight="1" x14ac:dyDescent="0.75">
      <c r="A29" s="658"/>
      <c r="B29" s="390">
        <f>'UC Basic Data Page-1-6'!I50</f>
        <v>0</v>
      </c>
      <c r="C29" s="391"/>
      <c r="D29" s="390">
        <f>'UC Basic Data Page-1-6'!L50</f>
        <v>0</v>
      </c>
      <c r="E29" s="390">
        <f>'UC Basic Data Page-1-6'!I62</f>
        <v>0</v>
      </c>
      <c r="F29" s="391"/>
      <c r="G29" s="390">
        <f>'UC Basic Data Page-1-6'!L62</f>
        <v>0</v>
      </c>
      <c r="H29" s="390">
        <f>'UC Basic Data Page-1-6'!I73</f>
        <v>0</v>
      </c>
      <c r="I29" s="391"/>
      <c r="J29" s="390">
        <f>'UC Basic Data Page-1-6'!L73</f>
        <v>0</v>
      </c>
      <c r="K29" s="390">
        <f>SUM(J29,G29,D29,'UC Consolidated Sheet Page-1'!J29,'UC Consolidated Sheet Page-1'!G29,'UC Consolidated Sheet Page-1'!D29)</f>
        <v>0</v>
      </c>
    </row>
    <row r="30" spans="1:11" s="392" customFormat="1" ht="51.6" hidden="1" customHeight="1" x14ac:dyDescent="0.75">
      <c r="A30" s="658"/>
      <c r="B30" s="393" t="s">
        <v>93</v>
      </c>
      <c r="C30" s="394"/>
      <c r="D30" s="390">
        <f>SUM(D26:D29)</f>
        <v>0</v>
      </c>
      <c r="E30" s="393" t="s">
        <v>93</v>
      </c>
      <c r="F30" s="394"/>
      <c r="G30" s="390">
        <f>SUM(G26:G29)</f>
        <v>0</v>
      </c>
      <c r="H30" s="393" t="s">
        <v>93</v>
      </c>
      <c r="I30" s="394"/>
      <c r="J30" s="390">
        <f>SUM(J26:J29)</f>
        <v>0</v>
      </c>
      <c r="K30" s="390">
        <f>SUM(J30,G30,D30,'UC Consolidated Sheet Page-1'!J30,'UC Consolidated Sheet Page-1'!G30,'UC Consolidated Sheet Page-1'!D30)</f>
        <v>0</v>
      </c>
    </row>
    <row r="31" spans="1:11" s="392" customFormat="1" ht="51.6" hidden="1" customHeight="1" x14ac:dyDescent="0.75">
      <c r="A31" s="659">
        <v>6</v>
      </c>
      <c r="B31" s="390"/>
      <c r="C31" s="391"/>
      <c r="D31" s="390"/>
      <c r="E31" s="391"/>
      <c r="F31" s="391"/>
      <c r="G31" s="390"/>
      <c r="H31" s="391"/>
      <c r="I31" s="391"/>
      <c r="J31" s="390"/>
      <c r="K31" s="390">
        <f>SUM(J31,G31,D31,'UC Consolidated Sheet Page-1'!J31,'UC Consolidated Sheet Page-1'!G31,'UC Consolidated Sheet Page-1'!D31)</f>
        <v>0</v>
      </c>
    </row>
    <row r="32" spans="1:11" ht="51.6" hidden="1" customHeight="1" x14ac:dyDescent="0.25">
      <c r="A32" s="659"/>
      <c r="B32" s="144"/>
      <c r="C32" s="62"/>
      <c r="D32" s="144"/>
      <c r="E32" s="62"/>
      <c r="F32" s="62"/>
      <c r="G32" s="144"/>
      <c r="H32" s="62"/>
      <c r="I32" s="62"/>
      <c r="J32" s="144"/>
      <c r="K32" s="144">
        <f>SUM(J32,G32,D32,'UC Consolidated Sheet Page-1'!J32,'UC Consolidated Sheet Page-1'!G32,'UC Consolidated Sheet Page-1'!D32)</f>
        <v>0</v>
      </c>
    </row>
    <row r="33" spans="1:11" ht="51.6" hidden="1" customHeight="1" x14ac:dyDescent="0.25">
      <c r="A33" s="659"/>
      <c r="B33" s="62"/>
      <c r="C33" s="62"/>
      <c r="D33" s="62"/>
      <c r="E33" s="62"/>
      <c r="F33" s="62"/>
      <c r="G33" s="62"/>
      <c r="H33" s="62"/>
      <c r="I33" s="62"/>
      <c r="J33" s="62"/>
      <c r="K33" s="144">
        <f>SUM(J33,G33,D33,'UC Consolidated Sheet Page-1'!J33,'UC Consolidated Sheet Page-1'!G33,'UC Consolidated Sheet Page-1'!D33)</f>
        <v>0</v>
      </c>
    </row>
    <row r="34" spans="1:11" ht="51.6" hidden="1" customHeight="1" x14ac:dyDescent="0.25">
      <c r="A34" s="659"/>
      <c r="B34" s="62"/>
      <c r="C34" s="62"/>
      <c r="D34" s="62"/>
      <c r="E34" s="62"/>
      <c r="F34" s="62"/>
      <c r="G34" s="62"/>
      <c r="H34" s="62"/>
      <c r="I34" s="62"/>
      <c r="J34" s="62"/>
      <c r="K34" s="144">
        <f>SUM(J34,G34,D34,'UC Consolidated Sheet Page-1'!J34,'UC Consolidated Sheet Page-1'!G34,'UC Consolidated Sheet Page-1'!D34)</f>
        <v>0</v>
      </c>
    </row>
    <row r="35" spans="1:11" ht="51.6" hidden="1" customHeight="1" x14ac:dyDescent="0.25">
      <c r="A35" s="659"/>
      <c r="B35" s="63" t="s">
        <v>93</v>
      </c>
      <c r="C35" s="64"/>
      <c r="D35" s="144">
        <f>SUM(D31:D34)</f>
        <v>0</v>
      </c>
      <c r="E35" s="63" t="s">
        <v>93</v>
      </c>
      <c r="F35" s="64"/>
      <c r="G35" s="144">
        <f>SUM(G31:G34)</f>
        <v>0</v>
      </c>
      <c r="H35" s="63" t="s">
        <v>93</v>
      </c>
      <c r="I35" s="64"/>
      <c r="J35" s="144">
        <f>SUM(J31:J34)</f>
        <v>0</v>
      </c>
      <c r="K35" s="144">
        <f>SUM(J35,G35,D35,'UC Consolidated Sheet Page-1'!J35,'UC Consolidated Sheet Page-1'!G35,'UC Consolidated Sheet Page-1'!D35)</f>
        <v>0</v>
      </c>
    </row>
    <row r="36" spans="1:11" ht="51.6" customHeight="1" thickBot="1" x14ac:dyDescent="0.3">
      <c r="A36" s="656" t="s">
        <v>94</v>
      </c>
      <c r="B36" s="657"/>
      <c r="C36" s="65"/>
      <c r="D36" s="155">
        <f>SUM(D35,D30,D25,D20,D15,D10,)</f>
        <v>359</v>
      </c>
      <c r="E36" s="65"/>
      <c r="F36" s="65"/>
      <c r="G36" s="155">
        <f>SUM(G35,G30,G25,G20,G15,G10,)</f>
        <v>361</v>
      </c>
      <c r="H36" s="65"/>
      <c r="I36" s="65"/>
      <c r="J36" s="155">
        <f>SUM(J35,J30,J25,J20,J15,J10,)</f>
        <v>361</v>
      </c>
      <c r="K36" s="144">
        <f>SUM(J36,G36,D36,'UC Consolidated Sheet Page-1'!J36,'UC Consolidated Sheet Page-1'!G36,'UC Consolidated Sheet Page-1'!D36)</f>
        <v>2129</v>
      </c>
    </row>
  </sheetData>
  <mergeCells count="16">
    <mergeCell ref="A1:J1"/>
    <mergeCell ref="A2:J2"/>
    <mergeCell ref="A36:B36"/>
    <mergeCell ref="A6:A10"/>
    <mergeCell ref="A11:A15"/>
    <mergeCell ref="A16:A20"/>
    <mergeCell ref="A21:A25"/>
    <mergeCell ref="A26:A30"/>
    <mergeCell ref="A31:A35"/>
    <mergeCell ref="B4:D4"/>
    <mergeCell ref="E4:G4"/>
    <mergeCell ref="H4:J4"/>
    <mergeCell ref="A3:B3"/>
    <mergeCell ref="C3:D3"/>
    <mergeCell ref="F3:G3"/>
    <mergeCell ref="I3:J3"/>
  </mergeCells>
  <printOptions horizontalCentered="1" verticalCentered="1"/>
  <pageMargins left="0" right="0" top="0" bottom="0" header="0" footer="0"/>
  <pageSetup paperSize="8"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6"/>
  <sheetViews>
    <sheetView view="pageBreakPreview" zoomScale="90" zoomScaleSheetLayoutView="90" workbookViewId="0">
      <selection activeCell="E19" sqref="E19"/>
    </sheetView>
  </sheetViews>
  <sheetFormatPr defaultColWidth="9.28515625" defaultRowHeight="15" x14ac:dyDescent="0.25"/>
  <cols>
    <col min="2" max="2" width="35.7109375" customWidth="1"/>
    <col min="3" max="3" width="15.42578125" style="45" bestFit="1" customWidth="1"/>
    <col min="4" max="4" width="9.28515625" style="45"/>
    <col min="5" max="5" width="35.7109375" customWidth="1"/>
    <col min="6" max="6" width="11.28515625" bestFit="1" customWidth="1"/>
    <col min="8" max="8" width="32.140625" customWidth="1"/>
    <col min="9" max="9" width="11.42578125" customWidth="1"/>
  </cols>
  <sheetData>
    <row r="1" spans="1:10" ht="30" x14ac:dyDescent="0.4">
      <c r="A1" s="645" t="s">
        <v>405</v>
      </c>
      <c r="B1" s="646"/>
      <c r="C1" s="646"/>
      <c r="D1" s="646"/>
      <c r="E1" s="646"/>
      <c r="F1" s="646"/>
      <c r="G1" s="646"/>
      <c r="H1" s="646"/>
      <c r="I1" s="646"/>
      <c r="J1" s="646"/>
    </row>
    <row r="2" spans="1:10" ht="30" x14ac:dyDescent="0.4">
      <c r="A2" s="647" t="s">
        <v>411</v>
      </c>
      <c r="B2" s="648"/>
      <c r="C2" s="648"/>
      <c r="D2" s="648"/>
      <c r="E2" s="648"/>
      <c r="F2" s="648"/>
      <c r="G2" s="648"/>
      <c r="H2" s="648"/>
      <c r="I2" s="648"/>
      <c r="J2" s="648"/>
    </row>
    <row r="3" spans="1:10" ht="42.75" customHeight="1" x14ac:dyDescent="0.25">
      <c r="A3" s="651" t="s">
        <v>96</v>
      </c>
      <c r="B3" s="652"/>
      <c r="C3" s="653" t="str">
        <f>'1. HR Plan'!D5</f>
        <v>Muhammad Ashraf</v>
      </c>
      <c r="D3" s="653"/>
      <c r="E3" s="67" t="s">
        <v>0</v>
      </c>
      <c r="F3" s="654" t="str">
        <f>'1. HR Plan'!F5</f>
        <v>0301-7932736</v>
      </c>
      <c r="G3" s="654"/>
      <c r="H3" s="67" t="s">
        <v>97</v>
      </c>
      <c r="I3" s="654" t="str">
        <f>'Title UCMO'!D6</f>
        <v>46 Bhaini</v>
      </c>
      <c r="J3" s="654"/>
    </row>
    <row r="4" spans="1:10" ht="18" x14ac:dyDescent="0.25">
      <c r="A4" s="57"/>
      <c r="B4" s="649" t="s">
        <v>63</v>
      </c>
      <c r="C4" s="649"/>
      <c r="D4" s="649"/>
      <c r="E4" s="649" t="s">
        <v>64</v>
      </c>
      <c r="F4" s="649"/>
      <c r="G4" s="649"/>
      <c r="H4" s="649" t="s">
        <v>65</v>
      </c>
      <c r="I4" s="649"/>
      <c r="J4" s="649"/>
    </row>
    <row r="5" spans="1:10" ht="75" x14ac:dyDescent="0.25">
      <c r="A5" s="58" t="s">
        <v>28</v>
      </c>
      <c r="B5" s="59" t="s">
        <v>91</v>
      </c>
      <c r="C5" s="60" t="s">
        <v>92</v>
      </c>
      <c r="D5" s="61" t="s">
        <v>412</v>
      </c>
      <c r="E5" s="59" t="s">
        <v>91</v>
      </c>
      <c r="F5" s="60" t="s">
        <v>92</v>
      </c>
      <c r="G5" s="61" t="s">
        <v>412</v>
      </c>
      <c r="H5" s="59" t="s">
        <v>91</v>
      </c>
      <c r="I5" s="60" t="s">
        <v>92</v>
      </c>
      <c r="J5" s="61" t="s">
        <v>412</v>
      </c>
    </row>
    <row r="6" spans="1:10" s="387" customFormat="1" ht="45" customHeight="1" x14ac:dyDescent="0.7">
      <c r="A6" s="650">
        <v>1</v>
      </c>
      <c r="B6" s="385" t="str">
        <f>'UC Basic Data Page-7-12'!H7</f>
        <v>سکول بستی نظام</v>
      </c>
      <c r="C6" s="386" t="s">
        <v>241</v>
      </c>
      <c r="D6" s="385">
        <f>'UC Basic Data Page-7-12'!L7</f>
        <v>42</v>
      </c>
      <c r="E6" s="385" t="str">
        <f>'UC Basic Data Page-7-12'!H18</f>
        <v xml:space="preserve">گورنمنٹ  گرلز پرائمری سکول </v>
      </c>
      <c r="F6" s="386" t="s">
        <v>241</v>
      </c>
      <c r="G6" s="385">
        <f>'UC Basic Data Page-7-12'!L18</f>
        <v>70</v>
      </c>
      <c r="H6" s="385" t="str">
        <f>'UC Basic Data Page-7-12'!H29</f>
        <v>سکول انتخاب ٹاؤن</v>
      </c>
      <c r="I6" s="386" t="s">
        <v>241</v>
      </c>
      <c r="J6" s="385">
        <f>'UC Basic Data Page-7-12'!L29</f>
        <v>65</v>
      </c>
    </row>
    <row r="7" spans="1:10" s="387" customFormat="1" ht="45" customHeight="1" x14ac:dyDescent="0.7">
      <c r="A7" s="650"/>
      <c r="B7" s="385" t="str">
        <f>'UC Basic Data Page-7-12'!I7</f>
        <v>چوہدری عمران</v>
      </c>
      <c r="C7" s="386" t="s">
        <v>176</v>
      </c>
      <c r="D7" s="385">
        <f>'UC Basic Data Page-7-12'!M7</f>
        <v>20</v>
      </c>
      <c r="E7" s="385" t="str">
        <f>'UC Basic Data Page-7-12'!I18</f>
        <v>اللہ بخش آرائیں</v>
      </c>
      <c r="F7" s="386" t="s">
        <v>241</v>
      </c>
      <c r="G7" s="385">
        <f>'UC Basic Data Page-7-12'!M18</f>
        <v>12</v>
      </c>
      <c r="H7" s="385" t="str">
        <f>'UC Basic Data Page-7-12'!I29</f>
        <v>شوکت شاہ</v>
      </c>
      <c r="I7" s="386" t="s">
        <v>176</v>
      </c>
      <c r="J7" s="385">
        <f>'UC Basic Data Page-7-12'!M29</f>
        <v>23</v>
      </c>
    </row>
    <row r="8" spans="1:10" s="387" customFormat="1" ht="45" customHeight="1" x14ac:dyDescent="0.7">
      <c r="A8" s="650"/>
      <c r="B8" s="490" t="str">
        <f>'UC Basic Data Page-7-12'!H8</f>
        <v>سکول بستی  اڑوکا غربی</v>
      </c>
      <c r="C8" s="386" t="s">
        <v>241</v>
      </c>
      <c r="D8" s="490">
        <f>'UC Basic Data Page-7-12'!L8</f>
        <v>25</v>
      </c>
      <c r="E8" s="490">
        <f>'UC Basic Data Page-7-12'!H19</f>
        <v>0</v>
      </c>
      <c r="F8" s="491" t="s">
        <v>176</v>
      </c>
      <c r="G8" s="490">
        <f>'UC Basic Data Page-7-12'!L19</f>
        <v>0</v>
      </c>
      <c r="H8" s="385">
        <f>'UC Basic Data Page-7-12'!H30</f>
        <v>0</v>
      </c>
      <c r="I8" s="386" t="s">
        <v>241</v>
      </c>
      <c r="J8" s="385">
        <f>'UC Basic Data Page-7-12'!L30</f>
        <v>0</v>
      </c>
    </row>
    <row r="9" spans="1:10" s="387" customFormat="1" ht="45" customHeight="1" x14ac:dyDescent="0.7">
      <c r="A9" s="650"/>
      <c r="B9" s="397">
        <f>'UC Basic Data Page-7-12'!I8</f>
        <v>0</v>
      </c>
      <c r="C9" s="398"/>
      <c r="D9" s="397">
        <f>'UC Basic Data Page-7-12'!M8</f>
        <v>0</v>
      </c>
      <c r="E9" s="397">
        <f>'UC Basic Data Page-7-12'!I19</f>
        <v>0</v>
      </c>
      <c r="F9" s="398"/>
      <c r="G9" s="397">
        <f>'UC Basic Data Page-7-12'!M19</f>
        <v>0</v>
      </c>
      <c r="H9" s="397">
        <f>'UC Basic Data Page-7-12'!I30</f>
        <v>0</v>
      </c>
      <c r="I9" s="398"/>
      <c r="J9" s="397">
        <f>'UC Basic Data Page-7-12'!M30</f>
        <v>0</v>
      </c>
    </row>
    <row r="10" spans="1:10" s="387" customFormat="1" ht="39.950000000000003" customHeight="1" x14ac:dyDescent="0.7">
      <c r="A10" s="650"/>
      <c r="B10" s="388" t="s">
        <v>93</v>
      </c>
      <c r="C10" s="389"/>
      <c r="D10" s="385">
        <f>SUM(D6:D9)</f>
        <v>87</v>
      </c>
      <c r="E10" s="388" t="s">
        <v>93</v>
      </c>
      <c r="F10" s="389"/>
      <c r="G10" s="385">
        <f>SUM(G6:G9)</f>
        <v>82</v>
      </c>
      <c r="H10" s="388" t="s">
        <v>93</v>
      </c>
      <c r="I10" s="389"/>
      <c r="J10" s="385">
        <f>SUM(J6:J9)</f>
        <v>88</v>
      </c>
    </row>
    <row r="11" spans="1:10" s="387" customFormat="1" ht="45" customHeight="1" x14ac:dyDescent="0.7">
      <c r="A11" s="650">
        <v>2</v>
      </c>
      <c r="B11" s="385" t="str">
        <f>'UC Basic Data Page-7-12'!H9</f>
        <v>سکول نایاب  سٹی</v>
      </c>
      <c r="C11" s="386" t="s">
        <v>176</v>
      </c>
      <c r="D11" s="385">
        <f>'UC Basic Data Page-7-12'!L9</f>
        <v>65</v>
      </c>
      <c r="E11" s="385" t="str">
        <f>'UC Basic Data Page-7-12'!H20</f>
        <v>سکول رحمان ٹاؤن</v>
      </c>
      <c r="F11" s="386" t="s">
        <v>241</v>
      </c>
      <c r="G11" s="385">
        <f>'UC Basic Data Page-7-12'!L20</f>
        <v>65</v>
      </c>
      <c r="H11" s="385" t="str">
        <f>'UC Basic Data Page-7-12'!H31</f>
        <v>سکول علی ٹاؤن</v>
      </c>
      <c r="I11" s="386" t="s">
        <v>176</v>
      </c>
      <c r="J11" s="385">
        <f>'UC Basic Data Page-7-12'!L31</f>
        <v>77</v>
      </c>
    </row>
    <row r="12" spans="1:10" s="387" customFormat="1" ht="45" customHeight="1" x14ac:dyDescent="0.7">
      <c r="A12" s="650"/>
      <c r="B12" s="385" t="str">
        <f>'UC Basic Data Page-7-12'!I9</f>
        <v xml:space="preserve">اللہ بخش سبزی والا </v>
      </c>
      <c r="C12" s="386" t="s">
        <v>176</v>
      </c>
      <c r="D12" s="385">
        <f>'UC Basic Data Page-7-12'!M9</f>
        <v>16</v>
      </c>
      <c r="E12" s="385" t="str">
        <f>'UC Basic Data Page-7-12'!I20</f>
        <v>امیر کلینک ، رخسانہ ہیلتھ ہاؤس</v>
      </c>
      <c r="F12" s="386" t="s">
        <v>176</v>
      </c>
      <c r="G12" s="385">
        <f>'UC Basic Data Page-7-12'!M20</f>
        <v>23</v>
      </c>
      <c r="H12" s="385" t="str">
        <f>'UC Basic Data Page-7-12'!I31</f>
        <v>اللہ بخش آرائیں</v>
      </c>
      <c r="I12" s="386" t="s">
        <v>176</v>
      </c>
      <c r="J12" s="385">
        <f>'UC Basic Data Page-7-12'!M31</f>
        <v>15</v>
      </c>
    </row>
    <row r="13" spans="1:10" s="387" customFormat="1" ht="45" customHeight="1" x14ac:dyDescent="0.7">
      <c r="A13" s="650"/>
      <c r="B13" s="385" t="str">
        <f>'UC Basic Data Page-7-12'!H10</f>
        <v xml:space="preserve">پلاٹ سکیم سکول </v>
      </c>
      <c r="C13" s="386" t="s">
        <v>241</v>
      </c>
      <c r="D13" s="385">
        <f>'UC Basic Data Page-7-12'!L10</f>
        <v>12</v>
      </c>
      <c r="E13" s="385">
        <f>'UC Basic Data Page-7-12'!H21</f>
        <v>0</v>
      </c>
      <c r="F13" s="386" t="s">
        <v>176</v>
      </c>
      <c r="G13" s="385">
        <f>'UC Basic Data Page-7-12'!L21</f>
        <v>0</v>
      </c>
      <c r="H13" s="385">
        <f>'UC Basic Data Page-7-12'!H32</f>
        <v>0</v>
      </c>
      <c r="I13" s="386" t="s">
        <v>176</v>
      </c>
      <c r="J13" s="385">
        <f>'UC Basic Data Page-7-12'!L32</f>
        <v>0</v>
      </c>
    </row>
    <row r="14" spans="1:10" s="387" customFormat="1" ht="45" customHeight="1" x14ac:dyDescent="0.7">
      <c r="A14" s="650"/>
      <c r="B14" s="385">
        <f>'UC Basic Data Page-7-12'!I10</f>
        <v>0</v>
      </c>
      <c r="C14" s="386" t="s">
        <v>241</v>
      </c>
      <c r="D14" s="385">
        <f>'UC Basic Data Page-7-12'!M10</f>
        <v>0</v>
      </c>
      <c r="E14" s="397">
        <f>'UC Basic Data Page-7-12'!I21</f>
        <v>0</v>
      </c>
      <c r="F14" s="398"/>
      <c r="G14" s="397">
        <f>'UC Basic Data Page-7-12'!M21</f>
        <v>0</v>
      </c>
      <c r="H14" s="397">
        <f>'UC Basic Data Page-7-12'!I32</f>
        <v>0</v>
      </c>
      <c r="I14" s="398"/>
      <c r="J14" s="397">
        <f>'UC Basic Data Page-7-12'!M32</f>
        <v>0</v>
      </c>
    </row>
    <row r="15" spans="1:10" s="387" customFormat="1" ht="39.950000000000003" customHeight="1" x14ac:dyDescent="0.7">
      <c r="A15" s="650"/>
      <c r="B15" s="388" t="s">
        <v>93</v>
      </c>
      <c r="C15" s="389"/>
      <c r="D15" s="385">
        <f>SUM(D11:D14)</f>
        <v>93</v>
      </c>
      <c r="E15" s="388" t="s">
        <v>93</v>
      </c>
      <c r="F15" s="389"/>
      <c r="G15" s="385">
        <f>SUM(G11:G14)</f>
        <v>88</v>
      </c>
      <c r="H15" s="388" t="s">
        <v>93</v>
      </c>
      <c r="I15" s="389"/>
      <c r="J15" s="385">
        <f>SUM(J11:J14)</f>
        <v>92</v>
      </c>
    </row>
    <row r="16" spans="1:10" s="387" customFormat="1" ht="45" customHeight="1" x14ac:dyDescent="0.7">
      <c r="A16" s="650">
        <v>3</v>
      </c>
      <c r="B16" s="385" t="str">
        <f>'UC Basic Data Page-7-12'!H11</f>
        <v>سکول نایاب سٹی</v>
      </c>
      <c r="C16" s="386" t="s">
        <v>176</v>
      </c>
      <c r="D16" s="385">
        <f>'UC Basic Data Page-7-12'!L11</f>
        <v>55</v>
      </c>
      <c r="E16" s="385" t="str">
        <f>'UC Basic Data Page-7-12'!H22</f>
        <v>ممتاز ہیلتھ ہاؤس</v>
      </c>
      <c r="F16" s="386" t="s">
        <v>241</v>
      </c>
      <c r="G16" s="385">
        <f>'UC Basic Data Page-7-12'!L22</f>
        <v>50</v>
      </c>
      <c r="H16" s="385" t="str">
        <f>'UC Basic Data Page-7-12'!H33</f>
        <v>سکول علی ٹاؤن</v>
      </c>
      <c r="I16" s="386" t="s">
        <v>176</v>
      </c>
      <c r="J16" s="385">
        <f>'UC Basic Data Page-7-12'!L33</f>
        <v>75</v>
      </c>
    </row>
    <row r="17" spans="1:10" s="387" customFormat="1" ht="45" customHeight="1" x14ac:dyDescent="0.7">
      <c r="A17" s="650"/>
      <c r="B17" s="385" t="str">
        <f>'UC Basic Data Page-7-12'!I11</f>
        <v>ہیلتھ ہاؤس نایاب سٹی</v>
      </c>
      <c r="C17" s="386" t="s">
        <v>176</v>
      </c>
      <c r="D17" s="385">
        <f>'UC Basic Data Page-7-12'!M11</f>
        <v>11</v>
      </c>
      <c r="E17" s="385" t="str">
        <f>'UC Basic Data Page-7-12'!I22</f>
        <v>ارشد ہوٹل والا</v>
      </c>
      <c r="F17" s="386" t="s">
        <v>176</v>
      </c>
      <c r="G17" s="385">
        <f>'UC Basic Data Page-7-12'!M22</f>
        <v>14</v>
      </c>
      <c r="H17" s="385" t="str">
        <f>'UC Basic Data Page-7-12'!I33</f>
        <v>حکیم الیاس</v>
      </c>
      <c r="I17" s="386" t="s">
        <v>176</v>
      </c>
      <c r="J17" s="385">
        <f>'UC Basic Data Page-7-12'!M33</f>
        <v>12</v>
      </c>
    </row>
    <row r="18" spans="1:10" s="387" customFormat="1" ht="45" customHeight="1" x14ac:dyDescent="0.7">
      <c r="A18" s="650"/>
      <c r="B18" s="385" t="str">
        <f>'UC Basic Data Page-7-12'!H12</f>
        <v>شمائلہ ہیلتھ ہاؤس ، سکول</v>
      </c>
      <c r="C18" s="386" t="s">
        <v>176</v>
      </c>
      <c r="D18" s="385">
        <f>'UC Basic Data Page-7-12'!L12</f>
        <v>25</v>
      </c>
      <c r="E18" s="385" t="str">
        <f>'UC Basic Data Page-7-12'!H23</f>
        <v>سکول طاہر کالونی</v>
      </c>
      <c r="F18" s="386" t="s">
        <v>176</v>
      </c>
      <c r="G18" s="385">
        <f>'UC Basic Data Page-7-12'!L23</f>
        <v>20</v>
      </c>
      <c r="H18" s="385">
        <f>'UC Basic Data Page-7-12'!H34</f>
        <v>0</v>
      </c>
      <c r="I18" s="386" t="s">
        <v>176</v>
      </c>
      <c r="J18" s="385">
        <f>'UC Basic Data Page-7-12'!L34</f>
        <v>0</v>
      </c>
    </row>
    <row r="19" spans="1:10" s="387" customFormat="1" ht="45" customHeight="1" x14ac:dyDescent="0.7">
      <c r="A19" s="650"/>
      <c r="B19" s="397">
        <f>'UC Basic Data Page-7-12'!I12</f>
        <v>0</v>
      </c>
      <c r="C19" s="398"/>
      <c r="D19" s="397">
        <f>'UC Basic Data Page-7-12'!M12</f>
        <v>0</v>
      </c>
      <c r="E19" s="397">
        <f>'UC Basic Data Page-7-12'!I23</f>
        <v>0</v>
      </c>
      <c r="F19" s="398"/>
      <c r="G19" s="397">
        <f>'UC Basic Data Page-7-12'!M23</f>
        <v>0</v>
      </c>
      <c r="H19" s="397">
        <f>'UC Basic Data Page-7-12'!I34</f>
        <v>0</v>
      </c>
      <c r="I19" s="398"/>
      <c r="J19" s="397">
        <f>'UC Basic Data Page-7-12'!M34</f>
        <v>0</v>
      </c>
    </row>
    <row r="20" spans="1:10" s="387" customFormat="1" ht="28.5" x14ac:dyDescent="0.7">
      <c r="A20" s="650"/>
      <c r="B20" s="388" t="s">
        <v>93</v>
      </c>
      <c r="C20" s="389"/>
      <c r="D20" s="385">
        <f>SUM(D16:D19)</f>
        <v>91</v>
      </c>
      <c r="E20" s="388" t="s">
        <v>93</v>
      </c>
      <c r="F20" s="389"/>
      <c r="G20" s="385">
        <f>SUM(G16:G19)</f>
        <v>84</v>
      </c>
      <c r="H20" s="388" t="s">
        <v>93</v>
      </c>
      <c r="I20" s="389"/>
      <c r="J20" s="385">
        <f>SUM(J16:J19)</f>
        <v>87</v>
      </c>
    </row>
    <row r="21" spans="1:10" s="387" customFormat="1" ht="35.25" customHeight="1" x14ac:dyDescent="0.7">
      <c r="A21" s="650">
        <v>4</v>
      </c>
      <c r="B21" s="385" t="str">
        <f>'UC Basic Data Page-7-12'!H13</f>
        <v>سکول، موضع بھینی</v>
      </c>
      <c r="C21" s="386" t="s">
        <v>176</v>
      </c>
      <c r="D21" s="385">
        <f>'UC Basic Data Page-7-12'!L13</f>
        <v>30</v>
      </c>
      <c r="E21" s="385" t="str">
        <f>'UC Basic Data Page-7-12'!H24</f>
        <v>سکول جتھاں واالا</v>
      </c>
      <c r="F21" s="386" t="s">
        <v>176</v>
      </c>
      <c r="G21" s="385">
        <f>'UC Basic Data Page-7-12'!L24</f>
        <v>60</v>
      </c>
      <c r="H21" s="385" t="str">
        <f>'UC Basic Data Page-7-12'!H35</f>
        <v>سکول علی ٹاؤن</v>
      </c>
      <c r="I21" s="386" t="s">
        <v>176</v>
      </c>
      <c r="J21" s="385">
        <f>'UC Basic Data Page-7-12'!L35</f>
        <v>73</v>
      </c>
    </row>
    <row r="22" spans="1:10" s="387" customFormat="1" ht="45" customHeight="1" x14ac:dyDescent="0.7">
      <c r="A22" s="650"/>
      <c r="B22" s="385" t="str">
        <f>'UC Basic Data Page-7-12'!I13</f>
        <v>جام محمد اکبر</v>
      </c>
      <c r="C22" s="386" t="s">
        <v>176</v>
      </c>
      <c r="D22" s="385">
        <f>'UC Basic Data Page-7-12'!M13</f>
        <v>35</v>
      </c>
      <c r="E22" s="385" t="str">
        <f>'UC Basic Data Page-7-12'!I24</f>
        <v>منظور</v>
      </c>
      <c r="F22" s="386" t="s">
        <v>176</v>
      </c>
      <c r="G22" s="385">
        <f>'UC Basic Data Page-7-12'!M24</f>
        <v>13</v>
      </c>
      <c r="H22" s="385" t="str">
        <f>'UC Basic Data Page-7-12'!I35</f>
        <v>رانا میصم کا ڈیرہ</v>
      </c>
      <c r="I22" s="386" t="s">
        <v>176</v>
      </c>
      <c r="J22" s="385">
        <f>'UC Basic Data Page-7-12'!M35</f>
        <v>16</v>
      </c>
    </row>
    <row r="23" spans="1:10" s="387" customFormat="1" ht="45" customHeight="1" x14ac:dyDescent="0.7">
      <c r="A23" s="650"/>
      <c r="B23" s="385" t="str">
        <f>'UC Basic Data Page-7-12'!H14</f>
        <v>حافظ والا سکول</v>
      </c>
      <c r="C23" s="386" t="s">
        <v>176</v>
      </c>
      <c r="D23" s="385">
        <f>'UC Basic Data Page-7-12'!L14</f>
        <v>20</v>
      </c>
      <c r="E23" s="385" t="str">
        <f>'UC Basic Data Page-7-12'!H25</f>
        <v>منطور حسین</v>
      </c>
      <c r="F23" s="386" t="s">
        <v>176</v>
      </c>
      <c r="G23" s="385">
        <f>'UC Basic Data Page-7-12'!L25</f>
        <v>15</v>
      </c>
      <c r="H23" s="385">
        <f>'UC Basic Data Page-7-12'!H36</f>
        <v>0</v>
      </c>
      <c r="I23" s="386" t="s">
        <v>176</v>
      </c>
      <c r="J23" s="385">
        <f>'UC Basic Data Page-7-12'!L36</f>
        <v>0</v>
      </c>
    </row>
    <row r="24" spans="1:10" s="387" customFormat="1" ht="45" customHeight="1" x14ac:dyDescent="0.7">
      <c r="A24" s="650"/>
      <c r="B24" s="385">
        <f>'UC Basic Data Page-7-12'!I14</f>
        <v>0</v>
      </c>
      <c r="C24" s="386"/>
      <c r="D24" s="385">
        <f>'UC Basic Data Page-7-12'!M14</f>
        <v>0</v>
      </c>
      <c r="E24" s="385">
        <f>'UC Basic Data Page-7-12'!I25</f>
        <v>0</v>
      </c>
      <c r="F24" s="386"/>
      <c r="G24" s="385">
        <f>'UC Basic Data Page-7-12'!M25</f>
        <v>0</v>
      </c>
      <c r="H24" s="385">
        <f>'UC Basic Data Page-7-12'!I36</f>
        <v>0</v>
      </c>
      <c r="I24" s="386"/>
      <c r="J24" s="385">
        <f>'UC Basic Data Page-7-12'!M36</f>
        <v>0</v>
      </c>
    </row>
    <row r="25" spans="1:10" s="387" customFormat="1" ht="39.950000000000003" customHeight="1" x14ac:dyDescent="0.7">
      <c r="A25" s="650"/>
      <c r="B25" s="388" t="s">
        <v>93</v>
      </c>
      <c r="C25" s="389"/>
      <c r="D25" s="385">
        <f>SUM(D21:D24)</f>
        <v>85</v>
      </c>
      <c r="E25" s="388" t="s">
        <v>93</v>
      </c>
      <c r="F25" s="389"/>
      <c r="G25" s="385">
        <f>SUM(G21:G24)</f>
        <v>88</v>
      </c>
      <c r="H25" s="388" t="s">
        <v>93</v>
      </c>
      <c r="I25" s="389"/>
      <c r="J25" s="385">
        <f>SUM(J21:J24)</f>
        <v>89</v>
      </c>
    </row>
    <row r="26" spans="1:10" s="387" customFormat="1" ht="45" hidden="1" customHeight="1" x14ac:dyDescent="0.7">
      <c r="A26" s="650">
        <v>5</v>
      </c>
      <c r="B26" s="385">
        <f>'UC Basic Data Page-7-12'!H15</f>
        <v>0</v>
      </c>
      <c r="C26" s="386" t="s">
        <v>176</v>
      </c>
      <c r="D26" s="385">
        <f>'UC Basic Data Page-7-12'!L15</f>
        <v>0</v>
      </c>
      <c r="E26" s="385">
        <f>'UC Basic Data Page-7-12'!H26</f>
        <v>0</v>
      </c>
      <c r="F26" s="386" t="s">
        <v>176</v>
      </c>
      <c r="G26" s="385">
        <f>'UC Basic Data Page-7-12'!L26</f>
        <v>0</v>
      </c>
      <c r="H26" s="385">
        <f>'UC Basic Data Page-7-12'!H37</f>
        <v>0</v>
      </c>
      <c r="I26" s="386" t="s">
        <v>176</v>
      </c>
      <c r="J26" s="385">
        <f>'UC Basic Data Page-7-12'!L37</f>
        <v>0</v>
      </c>
    </row>
    <row r="27" spans="1:10" s="387" customFormat="1" ht="45" hidden="1" customHeight="1" x14ac:dyDescent="0.7">
      <c r="A27" s="650"/>
      <c r="B27" s="385">
        <f>'UC Basic Data Page-7-12'!I15</f>
        <v>0</v>
      </c>
      <c r="C27" s="386" t="s">
        <v>176</v>
      </c>
      <c r="D27" s="385">
        <f>'UC Basic Data Page-7-12'!M15</f>
        <v>0</v>
      </c>
      <c r="E27" s="385">
        <f>'UC Basic Data Page-7-12'!I26</f>
        <v>0</v>
      </c>
      <c r="F27" s="386" t="s">
        <v>176</v>
      </c>
      <c r="G27" s="385">
        <f>'UC Basic Data Page-7-12'!M26</f>
        <v>0</v>
      </c>
      <c r="H27" s="385">
        <f>'UC Basic Data Page-7-12'!I37</f>
        <v>0</v>
      </c>
      <c r="I27" s="386" t="s">
        <v>176</v>
      </c>
      <c r="J27" s="385">
        <f>'UC Basic Data Page-7-12'!M37</f>
        <v>0</v>
      </c>
    </row>
    <row r="28" spans="1:10" s="387" customFormat="1" ht="45" hidden="1" customHeight="1" x14ac:dyDescent="0.7">
      <c r="A28" s="650"/>
      <c r="B28" s="385">
        <f>'UC Basic Data Page-7-12'!H16</f>
        <v>0</v>
      </c>
      <c r="C28" s="386" t="s">
        <v>176</v>
      </c>
      <c r="D28" s="385">
        <f>'UC Basic Data Page-7-12'!L16</f>
        <v>0</v>
      </c>
      <c r="E28" s="385">
        <f>'UC Basic Data Page-7-12'!H27</f>
        <v>0</v>
      </c>
      <c r="F28" s="386" t="s">
        <v>176</v>
      </c>
      <c r="G28" s="385">
        <f>'UC Basic Data Page-7-12'!L27</f>
        <v>0</v>
      </c>
      <c r="H28" s="385">
        <f>'UC Basic Data Page-7-12'!H38</f>
        <v>0</v>
      </c>
      <c r="I28" s="386" t="s">
        <v>176</v>
      </c>
      <c r="J28" s="385">
        <f>'UC Basic Data Page-7-12'!L38</f>
        <v>0</v>
      </c>
    </row>
    <row r="29" spans="1:10" s="387" customFormat="1" ht="45" hidden="1" customHeight="1" x14ac:dyDescent="0.7">
      <c r="A29" s="650"/>
      <c r="B29" s="385">
        <f>'UC Basic Data Page-7-12'!I16</f>
        <v>0</v>
      </c>
      <c r="C29" s="386"/>
      <c r="D29" s="385">
        <f>'UC Basic Data Page-7-12'!M16</f>
        <v>0</v>
      </c>
      <c r="E29" s="385">
        <f>'UC Basic Data Page-7-12'!I27</f>
        <v>0</v>
      </c>
      <c r="F29" s="386"/>
      <c r="G29" s="385">
        <f>'UC Basic Data Page-7-12'!M27</f>
        <v>0</v>
      </c>
      <c r="H29" s="385">
        <f>'UC Basic Data Page-7-12'!I38</f>
        <v>0</v>
      </c>
      <c r="I29" s="386"/>
      <c r="J29" s="385">
        <f>'UC Basic Data Page-7-12'!M38</f>
        <v>0</v>
      </c>
    </row>
    <row r="30" spans="1:10" s="387" customFormat="1" ht="39.950000000000003" hidden="1" customHeight="1" x14ac:dyDescent="0.7">
      <c r="A30" s="650"/>
      <c r="B30" s="388" t="s">
        <v>93</v>
      </c>
      <c r="C30" s="389"/>
      <c r="D30" s="385">
        <f>SUM(D26:D29)</f>
        <v>0</v>
      </c>
      <c r="E30" s="388" t="s">
        <v>93</v>
      </c>
      <c r="F30" s="389"/>
      <c r="G30" s="385">
        <f>SUM(G26:G29)</f>
        <v>0</v>
      </c>
      <c r="H30" s="388" t="s">
        <v>93</v>
      </c>
      <c r="I30" s="389"/>
      <c r="J30" s="385">
        <f>SUM(J26:J29)</f>
        <v>0</v>
      </c>
    </row>
    <row r="31" spans="1:10" s="387" customFormat="1" ht="45" hidden="1" customHeight="1" x14ac:dyDescent="0.7">
      <c r="A31" s="659">
        <v>6</v>
      </c>
      <c r="B31" s="385"/>
      <c r="C31" s="386"/>
      <c r="D31" s="385"/>
      <c r="E31" s="386"/>
      <c r="F31" s="386"/>
      <c r="G31" s="385"/>
      <c r="H31" s="386"/>
      <c r="I31" s="386"/>
      <c r="J31" s="385"/>
    </row>
    <row r="32" spans="1:10" ht="45" hidden="1" customHeight="1" x14ac:dyDescent="0.25">
      <c r="A32" s="659"/>
      <c r="B32" s="144"/>
      <c r="C32" s="62"/>
      <c r="D32" s="144"/>
      <c r="E32" s="62"/>
      <c r="F32" s="62"/>
      <c r="G32" s="144"/>
      <c r="H32" s="62"/>
      <c r="I32" s="62"/>
      <c r="J32" s="144"/>
    </row>
    <row r="33" spans="1:10" ht="45" hidden="1" customHeight="1" x14ac:dyDescent="0.25">
      <c r="A33" s="659"/>
      <c r="B33" s="62"/>
      <c r="C33" s="62"/>
      <c r="D33" s="62"/>
      <c r="E33" s="62"/>
      <c r="F33" s="62"/>
      <c r="G33" s="62"/>
      <c r="H33" s="62"/>
      <c r="I33" s="62"/>
      <c r="J33" s="62"/>
    </row>
    <row r="34" spans="1:10" ht="45" hidden="1" customHeight="1" x14ac:dyDescent="0.25">
      <c r="A34" s="659"/>
      <c r="B34" s="62"/>
      <c r="C34" s="62"/>
      <c r="D34" s="62"/>
      <c r="E34" s="62"/>
      <c r="F34" s="62"/>
      <c r="G34" s="62"/>
      <c r="H34" s="62"/>
      <c r="I34" s="62"/>
      <c r="J34" s="62"/>
    </row>
    <row r="35" spans="1:10" ht="39.950000000000003" hidden="1" customHeight="1" x14ac:dyDescent="0.25">
      <c r="A35" s="659"/>
      <c r="B35" s="63" t="s">
        <v>93</v>
      </c>
      <c r="C35" s="64"/>
      <c r="D35" s="144">
        <f>SUM(D31:D34)</f>
        <v>0</v>
      </c>
      <c r="E35" s="63" t="s">
        <v>93</v>
      </c>
      <c r="F35" s="64"/>
      <c r="G35" s="144">
        <f>SUM(G31:G34)</f>
        <v>0</v>
      </c>
      <c r="H35" s="63" t="s">
        <v>93</v>
      </c>
      <c r="I35" s="64"/>
      <c r="J35" s="144">
        <f>SUM(J31:J34)</f>
        <v>0</v>
      </c>
    </row>
    <row r="36" spans="1:10" ht="39.950000000000003" customHeight="1" thickBot="1" x14ac:dyDescent="0.3">
      <c r="A36" s="643" t="s">
        <v>94</v>
      </c>
      <c r="B36" s="644"/>
      <c r="C36" s="65"/>
      <c r="D36" s="155">
        <f>SUM(D35,D30,D25,D20,D15,D10,)</f>
        <v>356</v>
      </c>
      <c r="E36" s="65"/>
      <c r="F36" s="65"/>
      <c r="G36" s="155">
        <f>SUM(G35,G30,G25,G20,G15,G10,)</f>
        <v>342</v>
      </c>
      <c r="H36" s="65"/>
      <c r="I36" s="65"/>
      <c r="J36" s="155">
        <f>SUM(J35,J30,J25,J20,J15,J10,)</f>
        <v>356</v>
      </c>
    </row>
  </sheetData>
  <mergeCells count="16">
    <mergeCell ref="A21:A25"/>
    <mergeCell ref="A26:A30"/>
    <mergeCell ref="A31:A35"/>
    <mergeCell ref="A36:B36"/>
    <mergeCell ref="B4:D4"/>
    <mergeCell ref="E4:G4"/>
    <mergeCell ref="H4:J4"/>
    <mergeCell ref="A6:A10"/>
    <mergeCell ref="A11:A15"/>
    <mergeCell ref="A16:A20"/>
    <mergeCell ref="A1:J1"/>
    <mergeCell ref="A2:J2"/>
    <mergeCell ref="A3:B3"/>
    <mergeCell ref="C3:D3"/>
    <mergeCell ref="F3:G3"/>
    <mergeCell ref="I3:J3"/>
  </mergeCells>
  <printOptions horizontalCentered="1" verticalCentered="1"/>
  <pageMargins left="0" right="0" top="0" bottom="0" header="0" footer="0"/>
  <pageSetup paperSize="8" scale="65" orientation="landscape" r:id="rId1"/>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6"/>
  <sheetViews>
    <sheetView view="pageBreakPreview" zoomScale="90" zoomScaleSheetLayoutView="90" workbookViewId="0">
      <selection activeCell="F41" sqref="F41"/>
    </sheetView>
  </sheetViews>
  <sheetFormatPr defaultColWidth="9.28515625" defaultRowHeight="15" x14ac:dyDescent="0.25"/>
  <cols>
    <col min="2" max="2" width="35.7109375" customWidth="1"/>
    <col min="3" max="3" width="12.140625" customWidth="1"/>
    <col min="5" max="5" width="31" customWidth="1"/>
    <col min="6" max="6" width="11.28515625" bestFit="1" customWidth="1"/>
    <col min="8" max="8" width="32.28515625" customWidth="1"/>
    <col min="9" max="9" width="11.28515625" bestFit="1" customWidth="1"/>
    <col min="11" max="12" width="11.85546875" customWidth="1"/>
  </cols>
  <sheetData>
    <row r="1" spans="1:12" ht="30" x14ac:dyDescent="0.4">
      <c r="A1" s="645" t="s">
        <v>405</v>
      </c>
      <c r="B1" s="646"/>
      <c r="C1" s="646"/>
      <c r="D1" s="646"/>
      <c r="E1" s="646"/>
      <c r="F1" s="646"/>
      <c r="G1" s="646"/>
      <c r="H1" s="646"/>
      <c r="I1" s="646"/>
      <c r="J1" s="646"/>
      <c r="K1" s="646"/>
      <c r="L1" s="646"/>
    </row>
    <row r="2" spans="1:12" ht="30" x14ac:dyDescent="0.4">
      <c r="A2" s="662" t="s">
        <v>89</v>
      </c>
      <c r="B2" s="663"/>
      <c r="C2" s="663"/>
      <c r="D2" s="663"/>
      <c r="E2" s="663"/>
      <c r="F2" s="663"/>
      <c r="G2" s="663"/>
      <c r="H2" s="663"/>
      <c r="I2" s="663"/>
      <c r="J2" s="663"/>
      <c r="K2" s="663"/>
      <c r="L2" s="663"/>
    </row>
    <row r="3" spans="1:12" ht="42.75" customHeight="1" x14ac:dyDescent="0.25">
      <c r="A3" s="651" t="s">
        <v>96</v>
      </c>
      <c r="B3" s="652"/>
      <c r="C3" s="653" t="str">
        <f>'1. HR Plan'!D5</f>
        <v>Muhammad Ashraf</v>
      </c>
      <c r="D3" s="653"/>
      <c r="E3" s="67" t="s">
        <v>0</v>
      </c>
      <c r="F3" s="654" t="str">
        <f>'1. HR Plan'!F5</f>
        <v>0301-7932736</v>
      </c>
      <c r="G3" s="654"/>
      <c r="H3" s="67" t="s">
        <v>97</v>
      </c>
      <c r="I3" s="664" t="str">
        <f>'Title UCMO'!D6</f>
        <v>46 Bhaini</v>
      </c>
      <c r="J3" s="665"/>
    </row>
    <row r="4" spans="1:12" ht="63" x14ac:dyDescent="0.35">
      <c r="A4" s="57"/>
      <c r="B4" s="649" t="s">
        <v>55</v>
      </c>
      <c r="C4" s="649"/>
      <c r="D4" s="649"/>
      <c r="E4" s="649" t="s">
        <v>56</v>
      </c>
      <c r="F4" s="649"/>
      <c r="G4" s="649"/>
      <c r="H4" s="649" t="s">
        <v>57</v>
      </c>
      <c r="I4" s="649"/>
      <c r="J4" s="649"/>
      <c r="K4" s="456" t="s">
        <v>98</v>
      </c>
      <c r="L4" s="457" t="s">
        <v>99</v>
      </c>
    </row>
    <row r="5" spans="1:12" ht="75" x14ac:dyDescent="0.25">
      <c r="A5" s="58" t="s">
        <v>28</v>
      </c>
      <c r="B5" s="59" t="s">
        <v>91</v>
      </c>
      <c r="C5" s="60" t="s">
        <v>92</v>
      </c>
      <c r="D5" s="61" t="s">
        <v>412</v>
      </c>
      <c r="E5" s="59" t="s">
        <v>91</v>
      </c>
      <c r="F5" s="60" t="s">
        <v>92</v>
      </c>
      <c r="G5" s="61" t="s">
        <v>412</v>
      </c>
      <c r="H5" s="59" t="s">
        <v>91</v>
      </c>
      <c r="I5" s="60" t="s">
        <v>92</v>
      </c>
      <c r="J5" s="61" t="s">
        <v>412</v>
      </c>
      <c r="K5" s="66" t="s">
        <v>412</v>
      </c>
      <c r="L5" s="66" t="s">
        <v>412</v>
      </c>
    </row>
    <row r="6" spans="1:12" s="392" customFormat="1" ht="52.5" customHeight="1" x14ac:dyDescent="0.75">
      <c r="A6" s="658">
        <v>1</v>
      </c>
      <c r="B6" s="390" t="str">
        <f>'UC Basic Data Page-7-12'!H40</f>
        <v>سکول علی ٹاؤن نمبر2</v>
      </c>
      <c r="C6" s="386" t="s">
        <v>241</v>
      </c>
      <c r="D6" s="390">
        <f>'UC Basic Data Page-7-12'!L40</f>
        <v>65</v>
      </c>
      <c r="E6" s="390" t="str">
        <f>'UC Basic Data Page-7-12'!H51</f>
        <v>سدرہ ہاؤس</v>
      </c>
      <c r="F6" s="386" t="s">
        <v>241</v>
      </c>
      <c r="G6" s="390">
        <f>'UC Basic Data Page-7-12'!L51</f>
        <v>64</v>
      </c>
      <c r="H6" s="390" t="str">
        <f>'UC Basic Data Page-7-12'!H62</f>
        <v>محمد شفیع</v>
      </c>
      <c r="I6" s="386" t="s">
        <v>241</v>
      </c>
      <c r="J6" s="390">
        <f>'UC Basic Data Page-7-12'!L62</f>
        <v>36</v>
      </c>
      <c r="K6" s="390">
        <f>SUM(G6,D6,J6,'UC Consolidated Sheet Page-3'!J6,'UC Consolidated Sheet Page-3'!G6,'UC Consolidated Sheet Page-3'!D6)</f>
        <v>342</v>
      </c>
      <c r="L6" s="390">
        <f>SUM('UC Consolidated Sheet Page-2'!K6,'UC Consolidated Sheet Page-4'!K6)</f>
        <v>609</v>
      </c>
    </row>
    <row r="7" spans="1:12" s="392" customFormat="1" ht="52.5" customHeight="1" x14ac:dyDescent="0.75">
      <c r="A7" s="658"/>
      <c r="B7" s="390" t="str">
        <f>'UC Basic Data Page-7-12'!I40</f>
        <v>محمود کلینک</v>
      </c>
      <c r="C7" s="391" t="s">
        <v>176</v>
      </c>
      <c r="D7" s="390">
        <f>'UC Basic Data Page-7-12'!M40</f>
        <v>23</v>
      </c>
      <c r="E7" s="390" t="str">
        <f>'UC Basic Data Page-7-12'!I51</f>
        <v>ریاض</v>
      </c>
      <c r="F7" s="386" t="s">
        <v>241</v>
      </c>
      <c r="G7" s="390">
        <f>'UC Basic Data Page-7-12'!M51</f>
        <v>24</v>
      </c>
      <c r="H7" s="390" t="str">
        <f>'UC Basic Data Page-7-12'!I62</f>
        <v>ثقلین</v>
      </c>
      <c r="I7" s="391" t="s">
        <v>176</v>
      </c>
      <c r="J7" s="390">
        <f>'UC Basic Data Page-7-12'!M62</f>
        <v>45</v>
      </c>
      <c r="K7" s="390">
        <f>SUM(G7,D7,J7,'UC Consolidated Sheet Page-3'!J7,'UC Consolidated Sheet Page-3'!G7,'UC Consolidated Sheet Page-3'!D7)</f>
        <v>147</v>
      </c>
      <c r="L7" s="390">
        <f>SUM('UC Consolidated Sheet Page-2'!K7,'UC Consolidated Sheet Page-4'!K7)</f>
        <v>297</v>
      </c>
    </row>
    <row r="8" spans="1:12" s="392" customFormat="1" ht="52.5" customHeight="1" x14ac:dyDescent="0.75">
      <c r="A8" s="658"/>
      <c r="B8" s="390" t="str">
        <f>'UC Basic Data Page-7-12'!H41</f>
        <v>سابقہ ہیلتھ ہاؤس  روبینہ  کوثر</v>
      </c>
      <c r="C8" s="391" t="s">
        <v>176</v>
      </c>
      <c r="D8" s="390">
        <f>'UC Basic Data Page-7-12'!L41</f>
        <v>0</v>
      </c>
      <c r="E8" s="390">
        <f>'UC Basic Data Page-7-12'!H52</f>
        <v>0</v>
      </c>
      <c r="F8" s="386" t="s">
        <v>241</v>
      </c>
      <c r="G8" s="390">
        <f>'UC Basic Data Page-7-12'!L52</f>
        <v>0</v>
      </c>
      <c r="H8" s="390" t="str">
        <f>'UC Basic Data Page-7-12'!H63</f>
        <v>رانا مشتاق</v>
      </c>
      <c r="I8" s="391" t="s">
        <v>176</v>
      </c>
      <c r="J8" s="390">
        <f>'UC Basic Data Page-7-12'!L63</f>
        <v>12</v>
      </c>
      <c r="K8" s="390">
        <f>SUM(G8,D8,J8,'UC Consolidated Sheet Page-3'!J8,'UC Consolidated Sheet Page-3'!G8,'UC Consolidated Sheet Page-3'!D8)</f>
        <v>37</v>
      </c>
      <c r="L8" s="390">
        <f>SUM('UC Consolidated Sheet Page-2'!K8,'UC Consolidated Sheet Page-4'!K8)</f>
        <v>147</v>
      </c>
    </row>
    <row r="9" spans="1:12" s="392" customFormat="1" ht="52.5" customHeight="1" x14ac:dyDescent="0.75">
      <c r="A9" s="658"/>
      <c r="B9" s="400">
        <f>'UC Basic Data Page-7-12'!I41</f>
        <v>0</v>
      </c>
      <c r="C9" s="401"/>
      <c r="D9" s="400">
        <f>'UC Basic Data Page-7-12'!M41</f>
        <v>0</v>
      </c>
      <c r="E9" s="390">
        <f>'UC Basic Data Page-7-12'!I52</f>
        <v>0</v>
      </c>
      <c r="F9" s="391" t="s">
        <v>176</v>
      </c>
      <c r="G9" s="390">
        <f>'UC Basic Data Page-7-12'!M52</f>
        <v>0</v>
      </c>
      <c r="H9" s="400">
        <f>'UC Basic Data Page-7-12'!I63</f>
        <v>0</v>
      </c>
      <c r="I9" s="401"/>
      <c r="J9" s="400">
        <f>'UC Basic Data Page-7-12'!M63</f>
        <v>0</v>
      </c>
      <c r="K9" s="390">
        <f>SUM(G9,D9,J9,'UC Consolidated Sheet Page-3'!J9,'UC Consolidated Sheet Page-3'!G9,'UC Consolidated Sheet Page-3'!D9)</f>
        <v>0</v>
      </c>
      <c r="L9" s="390">
        <f>SUM('UC Consolidated Sheet Page-2'!K9,'UC Consolidated Sheet Page-4'!K9)</f>
        <v>0</v>
      </c>
    </row>
    <row r="10" spans="1:12" s="392" customFormat="1" ht="52.5" customHeight="1" x14ac:dyDescent="0.75">
      <c r="A10" s="658"/>
      <c r="B10" s="393" t="s">
        <v>93</v>
      </c>
      <c r="C10" s="394"/>
      <c r="D10" s="390">
        <f>SUM(D6:D9)</f>
        <v>88</v>
      </c>
      <c r="E10" s="393" t="s">
        <v>93</v>
      </c>
      <c r="F10" s="394"/>
      <c r="G10" s="390">
        <f>SUM(G6:G9)</f>
        <v>88</v>
      </c>
      <c r="H10" s="393" t="s">
        <v>93</v>
      </c>
      <c r="I10" s="394"/>
      <c r="J10" s="390">
        <f>SUM(J6:J9)</f>
        <v>93</v>
      </c>
      <c r="K10" s="390">
        <f>SUM(G10,D10,J10,'UC Consolidated Sheet Page-3'!J10,'UC Consolidated Sheet Page-3'!G10,'UC Consolidated Sheet Page-3'!D10)</f>
        <v>526</v>
      </c>
      <c r="L10" s="390">
        <f>SUM('UC Consolidated Sheet Page-2'!K10,'UC Consolidated Sheet Page-4'!K10)</f>
        <v>1053</v>
      </c>
    </row>
    <row r="11" spans="1:12" s="392" customFormat="1" ht="52.5" customHeight="1" x14ac:dyDescent="0.75">
      <c r="A11" s="658">
        <v>2</v>
      </c>
      <c r="B11" s="390" t="str">
        <f>'UC Basic Data Page-7-12'!H42</f>
        <v>چوہدری نذیر جٹ</v>
      </c>
      <c r="C11" s="386" t="s">
        <v>241</v>
      </c>
      <c r="D11" s="390">
        <f>'UC Basic Data Page-7-12'!L42</f>
        <v>78</v>
      </c>
      <c r="E11" s="390" t="str">
        <f>'UC Basic Data Page-7-12'!H53</f>
        <v>سکول شاہیں ٹاؤن</v>
      </c>
      <c r="F11" s="386" t="s">
        <v>241</v>
      </c>
      <c r="G11" s="390">
        <f>'UC Basic Data Page-7-12'!L53</f>
        <v>77</v>
      </c>
      <c r="H11" s="390" t="str">
        <f>'UC Basic Data Page-7-12'!H64</f>
        <v>مڈ وائف ہاؤس</v>
      </c>
      <c r="I11" s="386" t="s">
        <v>241</v>
      </c>
      <c r="J11" s="390">
        <f>'UC Basic Data Page-7-12'!L64</f>
        <v>65</v>
      </c>
      <c r="K11" s="390">
        <f>SUM(G11,D11,J11,'UC Consolidated Sheet Page-3'!J11,'UC Consolidated Sheet Page-3'!G11,'UC Consolidated Sheet Page-3'!D11)</f>
        <v>427</v>
      </c>
      <c r="L11" s="390">
        <f>SUM('UC Consolidated Sheet Page-2'!K11,'UC Consolidated Sheet Page-4'!K11)</f>
        <v>829</v>
      </c>
    </row>
    <row r="12" spans="1:12" s="392" customFormat="1" ht="52.5" customHeight="1" x14ac:dyDescent="0.75">
      <c r="A12" s="658"/>
      <c r="B12" s="390" t="str">
        <f>'UC Basic Data Page-7-12'!I42</f>
        <v>حفیظ الرحمٰن</v>
      </c>
      <c r="C12" s="386" t="s">
        <v>241</v>
      </c>
      <c r="D12" s="390">
        <f>'UC Basic Data Page-7-12'!M42</f>
        <v>16</v>
      </c>
      <c r="E12" s="390" t="str">
        <f>'UC Basic Data Page-7-12'!I53</f>
        <v>رانا کاشف</v>
      </c>
      <c r="F12" s="391" t="s">
        <v>176</v>
      </c>
      <c r="G12" s="390">
        <f>'UC Basic Data Page-7-12'!M53</f>
        <v>15</v>
      </c>
      <c r="H12" s="390" t="str">
        <f>'UC Basic Data Page-7-12'!I64</f>
        <v>نصیر آباد</v>
      </c>
      <c r="I12" s="391" t="s">
        <v>176</v>
      </c>
      <c r="J12" s="390">
        <f>'UC Basic Data Page-7-12'!M64</f>
        <v>15</v>
      </c>
      <c r="K12" s="390">
        <f>SUM(G12,D12,J12,'UC Consolidated Sheet Page-3'!J12,'UC Consolidated Sheet Page-3'!G12,'UC Consolidated Sheet Page-3'!D12)</f>
        <v>100</v>
      </c>
      <c r="L12" s="390">
        <f>SUM('UC Consolidated Sheet Page-2'!K12,'UC Consolidated Sheet Page-4'!K12)</f>
        <v>199</v>
      </c>
    </row>
    <row r="13" spans="1:12" s="392" customFormat="1" ht="52.5" customHeight="1" x14ac:dyDescent="0.75">
      <c r="A13" s="658"/>
      <c r="B13" s="390" t="str">
        <f>'UC Basic Data Page-7-12'!H43</f>
        <v>بستی جمعہ والا سکول</v>
      </c>
      <c r="C13" s="386" t="s">
        <v>241</v>
      </c>
      <c r="D13" s="390">
        <f>'UC Basic Data Page-7-12'!L43</f>
        <v>0</v>
      </c>
      <c r="E13" s="390">
        <f>'UC Basic Data Page-7-12'!H54</f>
        <v>0</v>
      </c>
      <c r="F13" s="386" t="s">
        <v>241</v>
      </c>
      <c r="G13" s="390">
        <f>'UC Basic Data Page-7-12'!L54</f>
        <v>0</v>
      </c>
      <c r="H13" s="390" t="str">
        <f>'UC Basic Data Page-7-12'!H65</f>
        <v>ڈاکٹر عدنان کلینک</v>
      </c>
      <c r="I13" s="391" t="s">
        <v>176</v>
      </c>
      <c r="J13" s="390">
        <f>'UC Basic Data Page-7-12'!L65</f>
        <v>12</v>
      </c>
      <c r="K13" s="390">
        <f>SUM(G13,D13,J13,'UC Consolidated Sheet Page-3'!J13,'UC Consolidated Sheet Page-3'!G13,'UC Consolidated Sheet Page-3'!D13)</f>
        <v>24</v>
      </c>
      <c r="L13" s="390">
        <f>SUM('UC Consolidated Sheet Page-2'!K13,'UC Consolidated Sheet Page-4'!K13)</f>
        <v>72</v>
      </c>
    </row>
    <row r="14" spans="1:12" s="392" customFormat="1" ht="52.5" customHeight="1" x14ac:dyDescent="0.75">
      <c r="A14" s="658"/>
      <c r="B14" s="400">
        <f>'UC Basic Data Page-7-12'!I43</f>
        <v>0</v>
      </c>
      <c r="C14" s="401"/>
      <c r="D14" s="400">
        <f>'UC Basic Data Page-7-12'!M43</f>
        <v>0</v>
      </c>
      <c r="E14" s="400">
        <f>'UC Basic Data Page-7-12'!I54</f>
        <v>0</v>
      </c>
      <c r="F14" s="401" t="s">
        <v>176</v>
      </c>
      <c r="G14" s="400">
        <f>'UC Basic Data Page-7-12'!M54</f>
        <v>0</v>
      </c>
      <c r="H14" s="400">
        <f>'UC Basic Data Page-7-12'!I65</f>
        <v>0</v>
      </c>
      <c r="I14" s="401"/>
      <c r="J14" s="400">
        <f>'UC Basic Data Page-7-12'!M65</f>
        <v>0</v>
      </c>
      <c r="K14" s="390">
        <f>SUM(G14,D14,J14,'UC Consolidated Sheet Page-3'!J14,'UC Consolidated Sheet Page-3'!G14,'UC Consolidated Sheet Page-3'!D14)</f>
        <v>0</v>
      </c>
      <c r="L14" s="390">
        <f>SUM('UC Consolidated Sheet Page-2'!K14,'UC Consolidated Sheet Page-4'!K14)</f>
        <v>0</v>
      </c>
    </row>
    <row r="15" spans="1:12" s="392" customFormat="1" ht="52.5" customHeight="1" x14ac:dyDescent="0.75">
      <c r="A15" s="658"/>
      <c r="B15" s="393" t="s">
        <v>93</v>
      </c>
      <c r="C15" s="394"/>
      <c r="D15" s="390">
        <f>SUM(D11:D14)</f>
        <v>94</v>
      </c>
      <c r="E15" s="393" t="s">
        <v>93</v>
      </c>
      <c r="F15" s="394"/>
      <c r="G15" s="390">
        <f>SUM(G11:G14)</f>
        <v>92</v>
      </c>
      <c r="H15" s="393" t="s">
        <v>93</v>
      </c>
      <c r="I15" s="394"/>
      <c r="J15" s="390">
        <f>SUM(J11:J14)</f>
        <v>92</v>
      </c>
      <c r="K15" s="390">
        <f>SUM(G15,D15,J15,'UC Consolidated Sheet Page-3'!J15,'UC Consolidated Sheet Page-3'!G15,'UC Consolidated Sheet Page-3'!D15)</f>
        <v>551</v>
      </c>
      <c r="L15" s="390">
        <f>SUM('UC Consolidated Sheet Page-2'!K15,'UC Consolidated Sheet Page-4'!K15)</f>
        <v>1100</v>
      </c>
    </row>
    <row r="16" spans="1:12" s="392" customFormat="1" ht="52.5" customHeight="1" x14ac:dyDescent="0.75">
      <c r="A16" s="659">
        <v>3</v>
      </c>
      <c r="B16" s="390" t="str">
        <f>'UC Basic Data Page-7-12'!H44</f>
        <v>سکول بھاگسار والا</v>
      </c>
      <c r="C16" s="391" t="s">
        <v>176</v>
      </c>
      <c r="D16" s="390">
        <f>'UC Basic Data Page-7-12'!L44</f>
        <v>55</v>
      </c>
      <c r="E16" s="390" t="str">
        <f>'UC Basic Data Page-7-12'!H55</f>
        <v>مظہر نمبردار</v>
      </c>
      <c r="F16" s="391" t="s">
        <v>176</v>
      </c>
      <c r="G16" s="390">
        <f>'UC Basic Data Page-7-12'!L55</f>
        <v>80</v>
      </c>
      <c r="H16" s="390" t="str">
        <f>'UC Basic Data Page-7-12'!H66</f>
        <v>رانا اکمل</v>
      </c>
      <c r="I16" s="391" t="s">
        <v>241</v>
      </c>
      <c r="J16" s="390">
        <f>'UC Basic Data Page-7-12'!L66</f>
        <v>55</v>
      </c>
      <c r="K16" s="390">
        <f>SUM(G16,D16,J16,'UC Consolidated Sheet Page-3'!J16,'UC Consolidated Sheet Page-3'!G16,'UC Consolidated Sheet Page-3'!D16)</f>
        <v>370</v>
      </c>
      <c r="L16" s="390">
        <f>SUM('UC Consolidated Sheet Page-2'!K16,'UC Consolidated Sheet Page-4'!K16)</f>
        <v>715</v>
      </c>
    </row>
    <row r="17" spans="1:12" s="392" customFormat="1" ht="52.5" customHeight="1" x14ac:dyDescent="0.75">
      <c r="A17" s="659"/>
      <c r="B17" s="390" t="str">
        <f>'UC Basic Data Page-7-12'!I44</f>
        <v>نذیر جٹ</v>
      </c>
      <c r="C17" s="391" t="s">
        <v>176</v>
      </c>
      <c r="D17" s="390">
        <f>'UC Basic Data Page-7-12'!M44</f>
        <v>13</v>
      </c>
      <c r="E17" s="390" t="str">
        <f>'UC Basic Data Page-7-12'!I55</f>
        <v xml:space="preserve">ارسلان </v>
      </c>
      <c r="F17" s="391" t="s">
        <v>176</v>
      </c>
      <c r="G17" s="390">
        <f>'UC Basic Data Page-7-12'!M55</f>
        <v>12</v>
      </c>
      <c r="H17" s="390" t="str">
        <f>'UC Basic Data Page-7-12'!I66</f>
        <v>اکمل ڈوگر</v>
      </c>
      <c r="I17" s="391" t="s">
        <v>176</v>
      </c>
      <c r="J17" s="390">
        <f>'UC Basic Data Page-7-12'!M66</f>
        <v>37</v>
      </c>
      <c r="K17" s="390">
        <f>SUM(G17,D17,J17,'UC Consolidated Sheet Page-3'!J17,'UC Consolidated Sheet Page-3'!G17,'UC Consolidated Sheet Page-3'!D17)</f>
        <v>99</v>
      </c>
      <c r="L17" s="390">
        <f>SUM('UC Consolidated Sheet Page-2'!K17,'UC Consolidated Sheet Page-4'!K17)</f>
        <v>197</v>
      </c>
    </row>
    <row r="18" spans="1:12" s="392" customFormat="1" ht="52.5" customHeight="1" x14ac:dyDescent="0.75">
      <c r="A18" s="659"/>
      <c r="B18" s="390" t="str">
        <f>'UC Basic Data Page-7-12'!H45</f>
        <v>شہباز</v>
      </c>
      <c r="C18" s="391" t="s">
        <v>176</v>
      </c>
      <c r="D18" s="390">
        <f>'UC Basic Data Page-7-12'!L45</f>
        <v>25</v>
      </c>
      <c r="E18" s="400">
        <f>'UC Basic Data Page-7-12'!H56</f>
        <v>0</v>
      </c>
      <c r="F18" s="401" t="s">
        <v>176</v>
      </c>
      <c r="G18" s="400">
        <f>'UC Basic Data Page-7-12'!L56</f>
        <v>0</v>
      </c>
      <c r="H18" s="400">
        <f>'UC Basic Data Page-7-12'!H67</f>
        <v>0</v>
      </c>
      <c r="I18" s="391" t="s">
        <v>176</v>
      </c>
      <c r="J18" s="390">
        <f>'UC Basic Data Page-7-12'!L67</f>
        <v>0</v>
      </c>
      <c r="K18" s="390">
        <f>SUM(G18,D18,J18,'UC Consolidated Sheet Page-3'!J18,'UC Consolidated Sheet Page-3'!G18,'UC Consolidated Sheet Page-3'!D18)</f>
        <v>70</v>
      </c>
      <c r="L18" s="390">
        <f>SUM('UC Consolidated Sheet Page-2'!K18,'UC Consolidated Sheet Page-4'!K18)</f>
        <v>165</v>
      </c>
    </row>
    <row r="19" spans="1:12" s="392" customFormat="1" ht="52.5" customHeight="1" x14ac:dyDescent="0.75">
      <c r="A19" s="659"/>
      <c r="B19" s="390">
        <f>'UC Basic Data Page-7-12'!I45</f>
        <v>0</v>
      </c>
      <c r="C19" s="391"/>
      <c r="D19" s="390">
        <f>'UC Basic Data Page-7-12'!M45</f>
        <v>0</v>
      </c>
      <c r="E19" s="400">
        <f>'UC Basic Data Page-7-12'!I56</f>
        <v>0</v>
      </c>
      <c r="F19" s="401"/>
      <c r="G19" s="400">
        <f>'UC Basic Data Page-7-12'!M56</f>
        <v>0</v>
      </c>
      <c r="H19" s="400">
        <f>'UC Basic Data Page-7-12'!I67</f>
        <v>0</v>
      </c>
      <c r="I19" s="391"/>
      <c r="J19" s="390">
        <f>'UC Basic Data Page-7-12'!M67</f>
        <v>0</v>
      </c>
      <c r="K19" s="390">
        <f>SUM(G19,D19,J19,'UC Consolidated Sheet Page-3'!J19,'UC Consolidated Sheet Page-3'!G19,'UC Consolidated Sheet Page-3'!D19)</f>
        <v>0</v>
      </c>
      <c r="L19" s="390">
        <f>SUM('UC Consolidated Sheet Page-2'!K19,'UC Consolidated Sheet Page-4'!K19)</f>
        <v>0</v>
      </c>
    </row>
    <row r="20" spans="1:12" ht="52.5" customHeight="1" x14ac:dyDescent="0.25">
      <c r="A20" s="659"/>
      <c r="B20" s="63" t="s">
        <v>93</v>
      </c>
      <c r="C20" s="64"/>
      <c r="D20" s="144">
        <f>SUM(D16:D19)</f>
        <v>93</v>
      </c>
      <c r="E20" s="63" t="s">
        <v>93</v>
      </c>
      <c r="F20" s="64"/>
      <c r="G20" s="144">
        <f>SUM(G16:G19)</f>
        <v>92</v>
      </c>
      <c r="H20" s="63" t="s">
        <v>93</v>
      </c>
      <c r="I20" s="64"/>
      <c r="J20" s="144">
        <f>SUM(J16:J19)</f>
        <v>92</v>
      </c>
      <c r="K20" s="144">
        <f>SUM(G20,D20,J20,'UC Consolidated Sheet Page-3'!J20,'UC Consolidated Sheet Page-3'!G20,'UC Consolidated Sheet Page-3'!D20)</f>
        <v>539</v>
      </c>
      <c r="L20" s="158">
        <f>SUM('UC Consolidated Sheet Page-2'!K20,'UC Consolidated Sheet Page-4'!K20)</f>
        <v>1077</v>
      </c>
    </row>
    <row r="21" spans="1:12" ht="52.5" customHeight="1" x14ac:dyDescent="0.25">
      <c r="A21" s="659">
        <v>4</v>
      </c>
      <c r="B21" s="144" t="str">
        <f>'UC Basic Data Page-7-12'!H46</f>
        <v>ملک عباس</v>
      </c>
      <c r="C21" s="62" t="s">
        <v>176</v>
      </c>
      <c r="D21" s="144">
        <f>'UC Basic Data Page-7-12'!L46</f>
        <v>50</v>
      </c>
      <c r="E21" s="144" t="str">
        <f>'UC Basic Data Page-7-12'!H57</f>
        <v>شہباز،</v>
      </c>
      <c r="F21" s="62" t="s">
        <v>176</v>
      </c>
      <c r="G21" s="144">
        <f>'UC Basic Data Page-7-12'!L57</f>
        <v>59</v>
      </c>
      <c r="H21" s="144" t="str">
        <f>'UC Basic Data Page-7-12'!H68</f>
        <v>رانا مشتاق</v>
      </c>
      <c r="I21" s="62" t="s">
        <v>176</v>
      </c>
      <c r="J21" s="144">
        <f>'UC Basic Data Page-7-12'!L68</f>
        <v>30</v>
      </c>
      <c r="K21" s="144">
        <f>SUM(G21,D21,J21,'UC Consolidated Sheet Page-3'!J21,'UC Consolidated Sheet Page-3'!G21,'UC Consolidated Sheet Page-3'!D21)</f>
        <v>302</v>
      </c>
      <c r="L21" s="158">
        <f>SUM('UC Consolidated Sheet Page-2'!K21,'UC Consolidated Sheet Page-4'!K21)</f>
        <v>551</v>
      </c>
    </row>
    <row r="22" spans="1:12" ht="52.5" customHeight="1" x14ac:dyDescent="0.25">
      <c r="A22" s="659"/>
      <c r="B22" s="144">
        <f>'UC Basic Data Page-7-12'!I46</f>
        <v>0</v>
      </c>
      <c r="C22" s="62" t="s">
        <v>176</v>
      </c>
      <c r="D22" s="144">
        <f>'UC Basic Data Page-7-12'!M46</f>
        <v>35</v>
      </c>
      <c r="E22" s="144" t="str">
        <f>'UC Basic Data Page-7-12'!I57</f>
        <v>مظہر نمبردار</v>
      </c>
      <c r="F22" s="62" t="s">
        <v>176</v>
      </c>
      <c r="G22" s="144">
        <f>'UC Basic Data Page-7-12'!M57</f>
        <v>30</v>
      </c>
      <c r="H22" s="144" t="str">
        <f>'UC Basic Data Page-7-12'!I68</f>
        <v>سطرت ہاؤس</v>
      </c>
      <c r="I22" s="62" t="s">
        <v>176</v>
      </c>
      <c r="J22" s="144">
        <f>'UC Basic Data Page-7-12'!M68</f>
        <v>32</v>
      </c>
      <c r="K22" s="144">
        <f>SUM(G22,D22,J22,'UC Consolidated Sheet Page-3'!J22,'UC Consolidated Sheet Page-3'!G22,'UC Consolidated Sheet Page-3'!D22)</f>
        <v>161</v>
      </c>
      <c r="L22" s="158">
        <f>SUM('UC Consolidated Sheet Page-2'!K22,'UC Consolidated Sheet Page-4'!K22)</f>
        <v>305</v>
      </c>
    </row>
    <row r="23" spans="1:12" ht="52.5" customHeight="1" x14ac:dyDescent="0.25">
      <c r="A23" s="659"/>
      <c r="B23" s="565">
        <f>'UC Basic Data Page-7-12'!H47</f>
        <v>0</v>
      </c>
      <c r="C23" s="566" t="s">
        <v>176</v>
      </c>
      <c r="D23" s="565">
        <f>'UC Basic Data Page-7-12'!L47</f>
        <v>0</v>
      </c>
      <c r="E23" s="565">
        <f>'UC Basic Data Page-7-12'!H58</f>
        <v>0</v>
      </c>
      <c r="F23" s="566" t="s">
        <v>176</v>
      </c>
      <c r="G23" s="565">
        <f>'UC Basic Data Page-7-12'!L58</f>
        <v>0</v>
      </c>
      <c r="H23" s="144" t="str">
        <f>'UC Basic Data Page-7-12'!H69</f>
        <v>منظور چکی والا</v>
      </c>
      <c r="I23" s="62" t="s">
        <v>176</v>
      </c>
      <c r="J23" s="144">
        <f>'UC Basic Data Page-7-12'!L69</f>
        <v>21</v>
      </c>
      <c r="K23" s="144">
        <f>SUM(G23,D23,J23,'UC Consolidated Sheet Page-3'!J23,'UC Consolidated Sheet Page-3'!G23,'UC Consolidated Sheet Page-3'!D23)</f>
        <v>56</v>
      </c>
      <c r="L23" s="158">
        <f>SUM('UC Consolidated Sheet Page-2'!K23,'UC Consolidated Sheet Page-4'!K23)</f>
        <v>178</v>
      </c>
    </row>
    <row r="24" spans="1:12" ht="52.5" customHeight="1" x14ac:dyDescent="0.25">
      <c r="A24" s="659"/>
      <c r="B24" s="565">
        <f>'UC Basic Data Page-7-12'!I47</f>
        <v>0</v>
      </c>
      <c r="C24" s="566"/>
      <c r="D24" s="565">
        <f>'UC Basic Data Page-7-12'!M47</f>
        <v>0</v>
      </c>
      <c r="E24" s="565">
        <f>'UC Basic Data Page-7-12'!I58</f>
        <v>0</v>
      </c>
      <c r="F24" s="566"/>
      <c r="G24" s="565">
        <f>'UC Basic Data Page-7-12'!M58</f>
        <v>0</v>
      </c>
      <c r="H24" s="144">
        <f>'UC Basic Data Page-7-12'!I69</f>
        <v>0</v>
      </c>
      <c r="I24" s="62"/>
      <c r="J24" s="144">
        <f>'UC Basic Data Page-7-12'!M69</f>
        <v>0</v>
      </c>
      <c r="K24" s="144">
        <f>SUM(G24,D24,J24,'UC Consolidated Sheet Page-3'!J24,'UC Consolidated Sheet Page-3'!G24,'UC Consolidated Sheet Page-3'!D24)</f>
        <v>0</v>
      </c>
      <c r="L24" s="158">
        <f>SUM('UC Consolidated Sheet Page-2'!K24,'UC Consolidated Sheet Page-4'!K24)</f>
        <v>0</v>
      </c>
    </row>
    <row r="25" spans="1:12" ht="52.5" customHeight="1" x14ac:dyDescent="0.25">
      <c r="A25" s="659"/>
      <c r="B25" s="63" t="s">
        <v>93</v>
      </c>
      <c r="C25" s="64"/>
      <c r="D25" s="144">
        <f>SUM(D21:D24)</f>
        <v>85</v>
      </c>
      <c r="E25" s="63" t="s">
        <v>93</v>
      </c>
      <c r="F25" s="64"/>
      <c r="G25" s="144">
        <f>SUM(G21:G24)</f>
        <v>89</v>
      </c>
      <c r="H25" s="63" t="s">
        <v>93</v>
      </c>
      <c r="I25" s="64"/>
      <c r="J25" s="144">
        <f>SUM(J21:J24)</f>
        <v>83</v>
      </c>
      <c r="K25" s="144">
        <f>SUM(G25,D25,J25,'UC Consolidated Sheet Page-3'!J25,'UC Consolidated Sheet Page-3'!G25,'UC Consolidated Sheet Page-3'!D25)</f>
        <v>519</v>
      </c>
      <c r="L25" s="158">
        <f>SUM('UC Consolidated Sheet Page-2'!K25,'UC Consolidated Sheet Page-4'!K25)</f>
        <v>1034</v>
      </c>
    </row>
    <row r="26" spans="1:12" ht="52.5" hidden="1" customHeight="1" x14ac:dyDescent="0.25">
      <c r="A26" s="659">
        <v>5</v>
      </c>
      <c r="B26" s="144">
        <f>'UC Basic Data Page-7-12'!H48</f>
        <v>0</v>
      </c>
      <c r="C26" s="62" t="s">
        <v>176</v>
      </c>
      <c r="D26" s="144">
        <f>'UC Basic Data Page-7-12'!L48</f>
        <v>0</v>
      </c>
      <c r="E26" s="144">
        <f>'UC Basic Data Page-7-12'!H59</f>
        <v>0</v>
      </c>
      <c r="F26" s="62" t="s">
        <v>176</v>
      </c>
      <c r="G26" s="144">
        <f>'UC Basic Data Page-7-12'!L59</f>
        <v>0</v>
      </c>
      <c r="H26" s="144">
        <f>'UC Basic Data Page-7-12'!H70</f>
        <v>0</v>
      </c>
      <c r="I26" s="62" t="s">
        <v>176</v>
      </c>
      <c r="J26" s="144">
        <f>'UC Basic Data Page-7-12'!L70</f>
        <v>0</v>
      </c>
      <c r="K26" s="144">
        <f>SUM(G26,D26,J26,'UC Consolidated Sheet Page-3'!J26,'UC Consolidated Sheet Page-3'!G26,'UC Consolidated Sheet Page-3'!D26)</f>
        <v>0</v>
      </c>
      <c r="L26" s="158">
        <f>SUM('UC Consolidated Sheet Page-2'!K26,'UC Consolidated Sheet Page-4'!K26)</f>
        <v>0</v>
      </c>
    </row>
    <row r="27" spans="1:12" ht="52.5" hidden="1" customHeight="1" x14ac:dyDescent="0.25">
      <c r="A27" s="659"/>
      <c r="B27" s="144">
        <f>'UC Basic Data Page-7-12'!I48</f>
        <v>0</v>
      </c>
      <c r="C27" s="62" t="s">
        <v>176</v>
      </c>
      <c r="D27" s="144">
        <f>'UC Basic Data Page-7-12'!M48</f>
        <v>0</v>
      </c>
      <c r="E27" s="144">
        <f>'UC Basic Data Page-7-12'!I59</f>
        <v>0</v>
      </c>
      <c r="F27" s="62" t="s">
        <v>176</v>
      </c>
      <c r="G27" s="144">
        <f>'UC Basic Data Page-7-12'!M59</f>
        <v>0</v>
      </c>
      <c r="H27" s="144">
        <f>'UC Basic Data Page-7-12'!I70</f>
        <v>0</v>
      </c>
      <c r="I27" s="62" t="s">
        <v>176</v>
      </c>
      <c r="J27" s="144">
        <f>'UC Basic Data Page-7-12'!M70</f>
        <v>0</v>
      </c>
      <c r="K27" s="144">
        <f>SUM(G27,D27,J27,'UC Consolidated Sheet Page-3'!J27,'UC Consolidated Sheet Page-3'!G27,'UC Consolidated Sheet Page-3'!D27)</f>
        <v>0</v>
      </c>
      <c r="L27" s="158">
        <f>SUM('UC Consolidated Sheet Page-2'!K27,'UC Consolidated Sheet Page-4'!K27)</f>
        <v>0</v>
      </c>
    </row>
    <row r="28" spans="1:12" ht="52.5" hidden="1" customHeight="1" x14ac:dyDescent="0.25">
      <c r="A28" s="659"/>
      <c r="B28" s="144">
        <f>'UC Basic Data Page-7-12'!H49</f>
        <v>0</v>
      </c>
      <c r="C28" s="62" t="s">
        <v>176</v>
      </c>
      <c r="D28" s="144">
        <f>'UC Basic Data Page-7-12'!L49</f>
        <v>0</v>
      </c>
      <c r="E28" s="144">
        <f>'UC Basic Data Page-7-12'!H60</f>
        <v>0</v>
      </c>
      <c r="F28" s="62" t="s">
        <v>176</v>
      </c>
      <c r="G28" s="144">
        <f>'UC Basic Data Page-7-12'!L60</f>
        <v>0</v>
      </c>
      <c r="H28" s="144">
        <f>'UC Basic Data Page-7-12'!H71</f>
        <v>0</v>
      </c>
      <c r="I28" s="62" t="s">
        <v>176</v>
      </c>
      <c r="J28" s="144">
        <f>'UC Basic Data Page-7-12'!L71</f>
        <v>0</v>
      </c>
      <c r="K28" s="144">
        <f>SUM(G28,D28,J28,'UC Consolidated Sheet Page-3'!J28,'UC Consolidated Sheet Page-3'!G28,'UC Consolidated Sheet Page-3'!D28)</f>
        <v>0</v>
      </c>
      <c r="L28" s="158">
        <f>SUM('UC Consolidated Sheet Page-2'!K28,'UC Consolidated Sheet Page-4'!K28)</f>
        <v>0</v>
      </c>
    </row>
    <row r="29" spans="1:12" ht="52.5" hidden="1" customHeight="1" x14ac:dyDescent="0.25">
      <c r="A29" s="659"/>
      <c r="B29" s="144">
        <f>'UC Basic Data Page-7-12'!I49</f>
        <v>0</v>
      </c>
      <c r="C29" s="62"/>
      <c r="D29" s="144">
        <f>'UC Basic Data Page-7-12'!M49</f>
        <v>0</v>
      </c>
      <c r="E29" s="144">
        <f>'UC Basic Data Page-7-12'!I60</f>
        <v>0</v>
      </c>
      <c r="F29" s="62"/>
      <c r="G29" s="144">
        <f>'UC Basic Data Page-7-12'!M60</f>
        <v>0</v>
      </c>
      <c r="H29" s="144">
        <f>'UC Basic Data Page-7-12'!I71</f>
        <v>0</v>
      </c>
      <c r="I29" s="62"/>
      <c r="J29" s="144">
        <f>'UC Basic Data Page-7-12'!M71</f>
        <v>0</v>
      </c>
      <c r="K29" s="144">
        <f>SUM(G29,D29,J29,'UC Consolidated Sheet Page-3'!J29,'UC Consolidated Sheet Page-3'!G29,'UC Consolidated Sheet Page-3'!D29)</f>
        <v>0</v>
      </c>
      <c r="L29" s="158">
        <f>SUM('UC Consolidated Sheet Page-2'!K29,'UC Consolidated Sheet Page-4'!K29)</f>
        <v>0</v>
      </c>
    </row>
    <row r="30" spans="1:12" ht="52.5" hidden="1" customHeight="1" x14ac:dyDescent="0.25">
      <c r="A30" s="659"/>
      <c r="B30" s="63" t="s">
        <v>93</v>
      </c>
      <c r="C30" s="64"/>
      <c r="D30" s="144">
        <f>SUM(D26:D29)</f>
        <v>0</v>
      </c>
      <c r="E30" s="63" t="s">
        <v>93</v>
      </c>
      <c r="F30" s="64"/>
      <c r="G30" s="144">
        <f>SUM(G26:G29)</f>
        <v>0</v>
      </c>
      <c r="H30" s="63" t="s">
        <v>93</v>
      </c>
      <c r="I30" s="64"/>
      <c r="J30" s="144">
        <f>SUM(J26:J29)</f>
        <v>0</v>
      </c>
      <c r="K30" s="144">
        <f>SUM(G30,D30,J30,'UC Consolidated Sheet Page-3'!J30,'UC Consolidated Sheet Page-3'!G30,'UC Consolidated Sheet Page-3'!D30)</f>
        <v>0</v>
      </c>
      <c r="L30" s="158">
        <f>SUM('UC Consolidated Sheet Page-2'!K30,'UC Consolidated Sheet Page-4'!K30)</f>
        <v>0</v>
      </c>
    </row>
    <row r="31" spans="1:12" ht="52.5" hidden="1" customHeight="1" x14ac:dyDescent="0.25">
      <c r="A31" s="659">
        <v>6</v>
      </c>
      <c r="B31" s="144"/>
      <c r="C31" s="62"/>
      <c r="D31" s="144"/>
      <c r="E31" s="62"/>
      <c r="F31" s="62"/>
      <c r="G31" s="144"/>
      <c r="H31" s="62"/>
      <c r="I31" s="62"/>
      <c r="J31" s="144"/>
      <c r="K31" s="144">
        <f>SUM(G31,D31,J31,'UC Consolidated Sheet Page-3'!J31,'UC Consolidated Sheet Page-3'!G31,'UC Consolidated Sheet Page-3'!D31)</f>
        <v>0</v>
      </c>
      <c r="L31" s="158">
        <f>SUM('UC Consolidated Sheet Page-2'!K31,'UC Consolidated Sheet Page-4'!K31)</f>
        <v>0</v>
      </c>
    </row>
    <row r="32" spans="1:12" ht="52.5" hidden="1" customHeight="1" x14ac:dyDescent="0.25">
      <c r="A32" s="659"/>
      <c r="B32" s="144"/>
      <c r="C32" s="62"/>
      <c r="D32" s="144"/>
      <c r="E32" s="62"/>
      <c r="F32" s="62"/>
      <c r="G32" s="144"/>
      <c r="H32" s="62"/>
      <c r="I32" s="62"/>
      <c r="J32" s="144"/>
      <c r="K32" s="144">
        <f>SUM(G32,D32,J32,'UC Consolidated Sheet Page-3'!J32,'UC Consolidated Sheet Page-3'!G32,'UC Consolidated Sheet Page-3'!D32)</f>
        <v>0</v>
      </c>
      <c r="L32" s="158">
        <f>SUM('UC Consolidated Sheet Page-2'!K32,'UC Consolidated Sheet Page-4'!K32)</f>
        <v>0</v>
      </c>
    </row>
    <row r="33" spans="1:12" ht="52.5" hidden="1" customHeight="1" x14ac:dyDescent="0.25">
      <c r="A33" s="659"/>
      <c r="B33" s="62"/>
      <c r="C33" s="62"/>
      <c r="D33" s="62"/>
      <c r="E33" s="62"/>
      <c r="F33" s="62"/>
      <c r="G33" s="62"/>
      <c r="H33" s="62"/>
      <c r="I33" s="62"/>
      <c r="J33" s="62"/>
      <c r="K33" s="144">
        <f>SUM(G33,D33,J33,'UC Consolidated Sheet Page-3'!J33,'UC Consolidated Sheet Page-3'!G33,'UC Consolidated Sheet Page-3'!D33)</f>
        <v>0</v>
      </c>
      <c r="L33" s="158">
        <f>SUM('UC Consolidated Sheet Page-2'!K33,'UC Consolidated Sheet Page-4'!K33)</f>
        <v>0</v>
      </c>
    </row>
    <row r="34" spans="1:12" ht="52.5" hidden="1" customHeight="1" x14ac:dyDescent="0.25">
      <c r="A34" s="659"/>
      <c r="B34" s="62"/>
      <c r="C34" s="62"/>
      <c r="D34" s="62"/>
      <c r="E34" s="62"/>
      <c r="F34" s="62"/>
      <c r="G34" s="62"/>
      <c r="H34" s="62"/>
      <c r="I34" s="62"/>
      <c r="J34" s="62"/>
      <c r="K34" s="144">
        <f>SUM(G34,D34,J34,'UC Consolidated Sheet Page-3'!J34,'UC Consolidated Sheet Page-3'!G34,'UC Consolidated Sheet Page-3'!D34)</f>
        <v>0</v>
      </c>
      <c r="L34" s="158">
        <f>SUM('UC Consolidated Sheet Page-2'!K34,'UC Consolidated Sheet Page-4'!K34)</f>
        <v>0</v>
      </c>
    </row>
    <row r="35" spans="1:12" ht="52.5" hidden="1" customHeight="1" x14ac:dyDescent="0.25">
      <c r="A35" s="659"/>
      <c r="B35" s="63" t="s">
        <v>93</v>
      </c>
      <c r="C35" s="64"/>
      <c r="D35" s="144">
        <f>SUM(D31:D34)</f>
        <v>0</v>
      </c>
      <c r="E35" s="63" t="s">
        <v>93</v>
      </c>
      <c r="F35" s="64"/>
      <c r="G35" s="144">
        <f>SUM(G31:G34)</f>
        <v>0</v>
      </c>
      <c r="H35" s="63" t="s">
        <v>93</v>
      </c>
      <c r="I35" s="64"/>
      <c r="J35" s="144">
        <f>SUM(J31:J34)</f>
        <v>0</v>
      </c>
      <c r="K35" s="144">
        <f>SUM(G35,D35,J35,'UC Consolidated Sheet Page-3'!J35,'UC Consolidated Sheet Page-3'!G35,'UC Consolidated Sheet Page-3'!D35)</f>
        <v>0</v>
      </c>
      <c r="L35" s="158">
        <f>SUM('UC Consolidated Sheet Page-2'!K35,'UC Consolidated Sheet Page-4'!K35)</f>
        <v>0</v>
      </c>
    </row>
    <row r="36" spans="1:12" ht="52.5" customHeight="1" thickBot="1" x14ac:dyDescent="0.3">
      <c r="A36" s="656" t="s">
        <v>94</v>
      </c>
      <c r="B36" s="657"/>
      <c r="C36" s="65"/>
      <c r="D36" s="155">
        <f>SUM(D35,D30,D25,D20,D15,D10,)</f>
        <v>360</v>
      </c>
      <c r="E36" s="65"/>
      <c r="F36" s="65"/>
      <c r="G36" s="155">
        <f>SUM(G35,G30,G25,G20,G15,G10,)</f>
        <v>361</v>
      </c>
      <c r="H36" s="65"/>
      <c r="I36" s="65"/>
      <c r="J36" s="155">
        <f>SUM(J35,J30,J25,J20,J15,J10,)</f>
        <v>360</v>
      </c>
      <c r="K36" s="144">
        <f>SUM(G36,D36,J36,'UC Consolidated Sheet Page-3'!J36,'UC Consolidated Sheet Page-3'!G36,'UC Consolidated Sheet Page-3'!D36)</f>
        <v>2135</v>
      </c>
      <c r="L36" s="158">
        <f>SUM('UC Consolidated Sheet Page-2'!K36,'UC Consolidated Sheet Page-4'!K36)</f>
        <v>4264</v>
      </c>
    </row>
  </sheetData>
  <mergeCells count="16">
    <mergeCell ref="A36:B36"/>
    <mergeCell ref="A6:A10"/>
    <mergeCell ref="A11:A15"/>
    <mergeCell ref="A16:A20"/>
    <mergeCell ref="A21:A25"/>
    <mergeCell ref="A26:A30"/>
    <mergeCell ref="A31:A35"/>
    <mergeCell ref="A1:L1"/>
    <mergeCell ref="A2:L2"/>
    <mergeCell ref="B4:D4"/>
    <mergeCell ref="E4:G4"/>
    <mergeCell ref="H4:J4"/>
    <mergeCell ref="A3:B3"/>
    <mergeCell ref="C3:D3"/>
    <mergeCell ref="F3:G3"/>
    <mergeCell ref="I3:J3"/>
  </mergeCells>
  <printOptions horizontalCentered="1" verticalCentered="1"/>
  <pageMargins left="0" right="0" top="0" bottom="0" header="0" footer="0"/>
  <pageSetup paperSize="8" scale="54" orientation="landscape"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76"/>
  <sheetViews>
    <sheetView view="pageBreakPreview" topLeftCell="A58" zoomScale="90" zoomScaleSheetLayoutView="90" workbookViewId="0">
      <selection activeCell="G72" sqref="G72"/>
    </sheetView>
  </sheetViews>
  <sheetFormatPr defaultColWidth="9.140625" defaultRowHeight="15" x14ac:dyDescent="0.25"/>
  <cols>
    <col min="1" max="1" width="14" style="68" customWidth="1"/>
    <col min="2" max="2" width="14.5703125" style="68" customWidth="1"/>
    <col min="3" max="6" width="23.5703125" style="68" customWidth="1"/>
    <col min="7" max="250" width="9.140625" style="68"/>
    <col min="251" max="251" width="11" style="68" customWidth="1"/>
    <col min="252" max="252" width="18.28515625" style="68" customWidth="1"/>
    <col min="253" max="255" width="20.28515625" style="68" customWidth="1"/>
    <col min="256" max="256" width="13.85546875" style="68" customWidth="1"/>
    <col min="257" max="257" width="13.7109375" style="68" customWidth="1"/>
    <col min="258" max="258" width="12.42578125" style="68" customWidth="1"/>
    <col min="259" max="259" width="11.85546875" style="68" customWidth="1"/>
    <col min="260" max="260" width="13.85546875" style="68" customWidth="1"/>
    <col min="261" max="261" width="12.42578125" style="68" customWidth="1"/>
    <col min="262" max="506" width="9.140625" style="68"/>
    <col min="507" max="507" width="11" style="68" customWidth="1"/>
    <col min="508" max="508" width="18.28515625" style="68" customWidth="1"/>
    <col min="509" max="511" width="20.28515625" style="68" customWidth="1"/>
    <col min="512" max="512" width="13.85546875" style="68" customWidth="1"/>
    <col min="513" max="513" width="13.7109375" style="68" customWidth="1"/>
    <col min="514" max="514" width="12.42578125" style="68" customWidth="1"/>
    <col min="515" max="515" width="11.85546875" style="68" customWidth="1"/>
    <col min="516" max="516" width="13.85546875" style="68" customWidth="1"/>
    <col min="517" max="517" width="12.42578125" style="68" customWidth="1"/>
    <col min="518" max="762" width="9.140625" style="68"/>
    <col min="763" max="763" width="11" style="68" customWidth="1"/>
    <col min="764" max="764" width="18.28515625" style="68" customWidth="1"/>
    <col min="765" max="767" width="20.28515625" style="68" customWidth="1"/>
    <col min="768" max="768" width="13.85546875" style="68" customWidth="1"/>
    <col min="769" max="769" width="13.7109375" style="68" customWidth="1"/>
    <col min="770" max="770" width="12.42578125" style="68" customWidth="1"/>
    <col min="771" max="771" width="11.85546875" style="68" customWidth="1"/>
    <col min="772" max="772" width="13.85546875" style="68" customWidth="1"/>
    <col min="773" max="773" width="12.42578125" style="68" customWidth="1"/>
    <col min="774" max="1018" width="9.140625" style="68"/>
    <col min="1019" max="1019" width="11" style="68" customWidth="1"/>
    <col min="1020" max="1020" width="18.28515625" style="68" customWidth="1"/>
    <col min="1021" max="1023" width="20.28515625" style="68" customWidth="1"/>
    <col min="1024" max="1024" width="13.85546875" style="68" customWidth="1"/>
    <col min="1025" max="1025" width="13.7109375" style="68" customWidth="1"/>
    <col min="1026" max="1026" width="12.42578125" style="68" customWidth="1"/>
    <col min="1027" max="1027" width="11.85546875" style="68" customWidth="1"/>
    <col min="1028" max="1028" width="13.85546875" style="68" customWidth="1"/>
    <col min="1029" max="1029" width="12.42578125" style="68" customWidth="1"/>
    <col min="1030" max="1274" width="9.140625" style="68"/>
    <col min="1275" max="1275" width="11" style="68" customWidth="1"/>
    <col min="1276" max="1276" width="18.28515625" style="68" customWidth="1"/>
    <col min="1277" max="1279" width="20.28515625" style="68" customWidth="1"/>
    <col min="1280" max="1280" width="13.85546875" style="68" customWidth="1"/>
    <col min="1281" max="1281" width="13.7109375" style="68" customWidth="1"/>
    <col min="1282" max="1282" width="12.42578125" style="68" customWidth="1"/>
    <col min="1283" max="1283" width="11.85546875" style="68" customWidth="1"/>
    <col min="1284" max="1284" width="13.85546875" style="68" customWidth="1"/>
    <col min="1285" max="1285" width="12.42578125" style="68" customWidth="1"/>
    <col min="1286" max="1530" width="9.140625" style="68"/>
    <col min="1531" max="1531" width="11" style="68" customWidth="1"/>
    <col min="1532" max="1532" width="18.28515625" style="68" customWidth="1"/>
    <col min="1533" max="1535" width="20.28515625" style="68" customWidth="1"/>
    <col min="1536" max="1536" width="13.85546875" style="68" customWidth="1"/>
    <col min="1537" max="1537" width="13.7109375" style="68" customWidth="1"/>
    <col min="1538" max="1538" width="12.42578125" style="68" customWidth="1"/>
    <col min="1539" max="1539" width="11.85546875" style="68" customWidth="1"/>
    <col min="1540" max="1540" width="13.85546875" style="68" customWidth="1"/>
    <col min="1541" max="1541" width="12.42578125" style="68" customWidth="1"/>
    <col min="1542" max="1786" width="9.140625" style="68"/>
    <col min="1787" max="1787" width="11" style="68" customWidth="1"/>
    <col min="1788" max="1788" width="18.28515625" style="68" customWidth="1"/>
    <col min="1789" max="1791" width="20.28515625" style="68" customWidth="1"/>
    <col min="1792" max="1792" width="13.85546875" style="68" customWidth="1"/>
    <col min="1793" max="1793" width="13.7109375" style="68" customWidth="1"/>
    <col min="1794" max="1794" width="12.42578125" style="68" customWidth="1"/>
    <col min="1795" max="1795" width="11.85546875" style="68" customWidth="1"/>
    <col min="1796" max="1796" width="13.85546875" style="68" customWidth="1"/>
    <col min="1797" max="1797" width="12.42578125" style="68" customWidth="1"/>
    <col min="1798" max="2042" width="9.140625" style="68"/>
    <col min="2043" max="2043" width="11" style="68" customWidth="1"/>
    <col min="2044" max="2044" width="18.28515625" style="68" customWidth="1"/>
    <col min="2045" max="2047" width="20.28515625" style="68" customWidth="1"/>
    <col min="2048" max="2048" width="13.85546875" style="68" customWidth="1"/>
    <col min="2049" max="2049" width="13.7109375" style="68" customWidth="1"/>
    <col min="2050" max="2050" width="12.42578125" style="68" customWidth="1"/>
    <col min="2051" max="2051" width="11.85546875" style="68" customWidth="1"/>
    <col min="2052" max="2052" width="13.85546875" style="68" customWidth="1"/>
    <col min="2053" max="2053" width="12.42578125" style="68" customWidth="1"/>
    <col min="2054" max="2298" width="9.140625" style="68"/>
    <col min="2299" max="2299" width="11" style="68" customWidth="1"/>
    <col min="2300" max="2300" width="18.28515625" style="68" customWidth="1"/>
    <col min="2301" max="2303" width="20.28515625" style="68" customWidth="1"/>
    <col min="2304" max="2304" width="13.85546875" style="68" customWidth="1"/>
    <col min="2305" max="2305" width="13.7109375" style="68" customWidth="1"/>
    <col min="2306" max="2306" width="12.42578125" style="68" customWidth="1"/>
    <col min="2307" max="2307" width="11.85546875" style="68" customWidth="1"/>
    <col min="2308" max="2308" width="13.85546875" style="68" customWidth="1"/>
    <col min="2309" max="2309" width="12.42578125" style="68" customWidth="1"/>
    <col min="2310" max="2554" width="9.140625" style="68"/>
    <col min="2555" max="2555" width="11" style="68" customWidth="1"/>
    <col min="2556" max="2556" width="18.28515625" style="68" customWidth="1"/>
    <col min="2557" max="2559" width="20.28515625" style="68" customWidth="1"/>
    <col min="2560" max="2560" width="13.85546875" style="68" customWidth="1"/>
    <col min="2561" max="2561" width="13.7109375" style="68" customWidth="1"/>
    <col min="2562" max="2562" width="12.42578125" style="68" customWidth="1"/>
    <col min="2563" max="2563" width="11.85546875" style="68" customWidth="1"/>
    <col min="2564" max="2564" width="13.85546875" style="68" customWidth="1"/>
    <col min="2565" max="2565" width="12.42578125" style="68" customWidth="1"/>
    <col min="2566" max="2810" width="9.140625" style="68"/>
    <col min="2811" max="2811" width="11" style="68" customWidth="1"/>
    <col min="2812" max="2812" width="18.28515625" style="68" customWidth="1"/>
    <col min="2813" max="2815" width="20.28515625" style="68" customWidth="1"/>
    <col min="2816" max="2816" width="13.85546875" style="68" customWidth="1"/>
    <col min="2817" max="2817" width="13.7109375" style="68" customWidth="1"/>
    <col min="2818" max="2818" width="12.42578125" style="68" customWidth="1"/>
    <col min="2819" max="2819" width="11.85546875" style="68" customWidth="1"/>
    <col min="2820" max="2820" width="13.85546875" style="68" customWidth="1"/>
    <col min="2821" max="2821" width="12.42578125" style="68" customWidth="1"/>
    <col min="2822" max="3066" width="9.140625" style="68"/>
    <col min="3067" max="3067" width="11" style="68" customWidth="1"/>
    <col min="3068" max="3068" width="18.28515625" style="68" customWidth="1"/>
    <col min="3069" max="3071" width="20.28515625" style="68" customWidth="1"/>
    <col min="3072" max="3072" width="13.85546875" style="68" customWidth="1"/>
    <col min="3073" max="3073" width="13.7109375" style="68" customWidth="1"/>
    <col min="3074" max="3074" width="12.42578125" style="68" customWidth="1"/>
    <col min="3075" max="3075" width="11.85546875" style="68" customWidth="1"/>
    <col min="3076" max="3076" width="13.85546875" style="68" customWidth="1"/>
    <col min="3077" max="3077" width="12.42578125" style="68" customWidth="1"/>
    <col min="3078" max="3322" width="9.140625" style="68"/>
    <col min="3323" max="3323" width="11" style="68" customWidth="1"/>
    <col min="3324" max="3324" width="18.28515625" style="68" customWidth="1"/>
    <col min="3325" max="3327" width="20.28515625" style="68" customWidth="1"/>
    <col min="3328" max="3328" width="13.85546875" style="68" customWidth="1"/>
    <col min="3329" max="3329" width="13.7109375" style="68" customWidth="1"/>
    <col min="3330" max="3330" width="12.42578125" style="68" customWidth="1"/>
    <col min="3331" max="3331" width="11.85546875" style="68" customWidth="1"/>
    <col min="3332" max="3332" width="13.85546875" style="68" customWidth="1"/>
    <col min="3333" max="3333" width="12.42578125" style="68" customWidth="1"/>
    <col min="3334" max="3578" width="9.140625" style="68"/>
    <col min="3579" max="3579" width="11" style="68" customWidth="1"/>
    <col min="3580" max="3580" width="18.28515625" style="68" customWidth="1"/>
    <col min="3581" max="3583" width="20.28515625" style="68" customWidth="1"/>
    <col min="3584" max="3584" width="13.85546875" style="68" customWidth="1"/>
    <col min="3585" max="3585" width="13.7109375" style="68" customWidth="1"/>
    <col min="3586" max="3586" width="12.42578125" style="68" customWidth="1"/>
    <col min="3587" max="3587" width="11.85546875" style="68" customWidth="1"/>
    <col min="3588" max="3588" width="13.85546875" style="68" customWidth="1"/>
    <col min="3589" max="3589" width="12.42578125" style="68" customWidth="1"/>
    <col min="3590" max="3834" width="9.140625" style="68"/>
    <col min="3835" max="3835" width="11" style="68" customWidth="1"/>
    <col min="3836" max="3836" width="18.28515625" style="68" customWidth="1"/>
    <col min="3837" max="3839" width="20.28515625" style="68" customWidth="1"/>
    <col min="3840" max="3840" width="13.85546875" style="68" customWidth="1"/>
    <col min="3841" max="3841" width="13.7109375" style="68" customWidth="1"/>
    <col min="3842" max="3842" width="12.42578125" style="68" customWidth="1"/>
    <col min="3843" max="3843" width="11.85546875" style="68" customWidth="1"/>
    <col min="3844" max="3844" width="13.85546875" style="68" customWidth="1"/>
    <col min="3845" max="3845" width="12.42578125" style="68" customWidth="1"/>
    <col min="3846" max="4090" width="9.140625" style="68"/>
    <col min="4091" max="4091" width="11" style="68" customWidth="1"/>
    <col min="4092" max="4092" width="18.28515625" style="68" customWidth="1"/>
    <col min="4093" max="4095" width="20.28515625" style="68" customWidth="1"/>
    <col min="4096" max="4096" width="13.85546875" style="68" customWidth="1"/>
    <col min="4097" max="4097" width="13.7109375" style="68" customWidth="1"/>
    <col min="4098" max="4098" width="12.42578125" style="68" customWidth="1"/>
    <col min="4099" max="4099" width="11.85546875" style="68" customWidth="1"/>
    <col min="4100" max="4100" width="13.85546875" style="68" customWidth="1"/>
    <col min="4101" max="4101" width="12.42578125" style="68" customWidth="1"/>
    <col min="4102" max="4346" width="9.140625" style="68"/>
    <col min="4347" max="4347" width="11" style="68" customWidth="1"/>
    <col min="4348" max="4348" width="18.28515625" style="68" customWidth="1"/>
    <col min="4349" max="4351" width="20.28515625" style="68" customWidth="1"/>
    <col min="4352" max="4352" width="13.85546875" style="68" customWidth="1"/>
    <col min="4353" max="4353" width="13.7109375" style="68" customWidth="1"/>
    <col min="4354" max="4354" width="12.42578125" style="68" customWidth="1"/>
    <col min="4355" max="4355" width="11.85546875" style="68" customWidth="1"/>
    <col min="4356" max="4356" width="13.85546875" style="68" customWidth="1"/>
    <col min="4357" max="4357" width="12.42578125" style="68" customWidth="1"/>
    <col min="4358" max="4602" width="9.140625" style="68"/>
    <col min="4603" max="4603" width="11" style="68" customWidth="1"/>
    <col min="4604" max="4604" width="18.28515625" style="68" customWidth="1"/>
    <col min="4605" max="4607" width="20.28515625" style="68" customWidth="1"/>
    <col min="4608" max="4608" width="13.85546875" style="68" customWidth="1"/>
    <col min="4609" max="4609" width="13.7109375" style="68" customWidth="1"/>
    <col min="4610" max="4610" width="12.42578125" style="68" customWidth="1"/>
    <col min="4611" max="4611" width="11.85546875" style="68" customWidth="1"/>
    <col min="4612" max="4612" width="13.85546875" style="68" customWidth="1"/>
    <col min="4613" max="4613" width="12.42578125" style="68" customWidth="1"/>
    <col min="4614" max="4858" width="9.140625" style="68"/>
    <col min="4859" max="4859" width="11" style="68" customWidth="1"/>
    <col min="4860" max="4860" width="18.28515625" style="68" customWidth="1"/>
    <col min="4861" max="4863" width="20.28515625" style="68" customWidth="1"/>
    <col min="4864" max="4864" width="13.85546875" style="68" customWidth="1"/>
    <col min="4865" max="4865" width="13.7109375" style="68" customWidth="1"/>
    <col min="4866" max="4866" width="12.42578125" style="68" customWidth="1"/>
    <col min="4867" max="4867" width="11.85546875" style="68" customWidth="1"/>
    <col min="4868" max="4868" width="13.85546875" style="68" customWidth="1"/>
    <col min="4869" max="4869" width="12.42578125" style="68" customWidth="1"/>
    <col min="4870" max="5114" width="9.140625" style="68"/>
    <col min="5115" max="5115" width="11" style="68" customWidth="1"/>
    <col min="5116" max="5116" width="18.28515625" style="68" customWidth="1"/>
    <col min="5117" max="5119" width="20.28515625" style="68" customWidth="1"/>
    <col min="5120" max="5120" width="13.85546875" style="68" customWidth="1"/>
    <col min="5121" max="5121" width="13.7109375" style="68" customWidth="1"/>
    <col min="5122" max="5122" width="12.42578125" style="68" customWidth="1"/>
    <col min="5123" max="5123" width="11.85546875" style="68" customWidth="1"/>
    <col min="5124" max="5124" width="13.85546875" style="68" customWidth="1"/>
    <col min="5125" max="5125" width="12.42578125" style="68" customWidth="1"/>
    <col min="5126" max="5370" width="9.140625" style="68"/>
    <col min="5371" max="5371" width="11" style="68" customWidth="1"/>
    <col min="5372" max="5372" width="18.28515625" style="68" customWidth="1"/>
    <col min="5373" max="5375" width="20.28515625" style="68" customWidth="1"/>
    <col min="5376" max="5376" width="13.85546875" style="68" customWidth="1"/>
    <col min="5377" max="5377" width="13.7109375" style="68" customWidth="1"/>
    <col min="5378" max="5378" width="12.42578125" style="68" customWidth="1"/>
    <col min="5379" max="5379" width="11.85546875" style="68" customWidth="1"/>
    <col min="5380" max="5380" width="13.85546875" style="68" customWidth="1"/>
    <col min="5381" max="5381" width="12.42578125" style="68" customWidth="1"/>
    <col min="5382" max="5626" width="9.140625" style="68"/>
    <col min="5627" max="5627" width="11" style="68" customWidth="1"/>
    <col min="5628" max="5628" width="18.28515625" style="68" customWidth="1"/>
    <col min="5629" max="5631" width="20.28515625" style="68" customWidth="1"/>
    <col min="5632" max="5632" width="13.85546875" style="68" customWidth="1"/>
    <col min="5633" max="5633" width="13.7109375" style="68" customWidth="1"/>
    <col min="5634" max="5634" width="12.42578125" style="68" customWidth="1"/>
    <col min="5635" max="5635" width="11.85546875" style="68" customWidth="1"/>
    <col min="5636" max="5636" width="13.85546875" style="68" customWidth="1"/>
    <col min="5637" max="5637" width="12.42578125" style="68" customWidth="1"/>
    <col min="5638" max="5882" width="9.140625" style="68"/>
    <col min="5883" max="5883" width="11" style="68" customWidth="1"/>
    <col min="5884" max="5884" width="18.28515625" style="68" customWidth="1"/>
    <col min="5885" max="5887" width="20.28515625" style="68" customWidth="1"/>
    <col min="5888" max="5888" width="13.85546875" style="68" customWidth="1"/>
    <col min="5889" max="5889" width="13.7109375" style="68" customWidth="1"/>
    <col min="5890" max="5890" width="12.42578125" style="68" customWidth="1"/>
    <col min="5891" max="5891" width="11.85546875" style="68" customWidth="1"/>
    <col min="5892" max="5892" width="13.85546875" style="68" customWidth="1"/>
    <col min="5893" max="5893" width="12.42578125" style="68" customWidth="1"/>
    <col min="5894" max="6138" width="9.140625" style="68"/>
    <col min="6139" max="6139" width="11" style="68" customWidth="1"/>
    <col min="6140" max="6140" width="18.28515625" style="68" customWidth="1"/>
    <col min="6141" max="6143" width="20.28515625" style="68" customWidth="1"/>
    <col min="6144" max="6144" width="13.85546875" style="68" customWidth="1"/>
    <col min="6145" max="6145" width="13.7109375" style="68" customWidth="1"/>
    <col min="6146" max="6146" width="12.42578125" style="68" customWidth="1"/>
    <col min="6147" max="6147" width="11.85546875" style="68" customWidth="1"/>
    <col min="6148" max="6148" width="13.85546875" style="68" customWidth="1"/>
    <col min="6149" max="6149" width="12.42578125" style="68" customWidth="1"/>
    <col min="6150" max="6394" width="9.140625" style="68"/>
    <col min="6395" max="6395" width="11" style="68" customWidth="1"/>
    <col min="6396" max="6396" width="18.28515625" style="68" customWidth="1"/>
    <col min="6397" max="6399" width="20.28515625" style="68" customWidth="1"/>
    <col min="6400" max="6400" width="13.85546875" style="68" customWidth="1"/>
    <col min="6401" max="6401" width="13.7109375" style="68" customWidth="1"/>
    <col min="6402" max="6402" width="12.42578125" style="68" customWidth="1"/>
    <col min="6403" max="6403" width="11.85546875" style="68" customWidth="1"/>
    <col min="6404" max="6404" width="13.85546875" style="68" customWidth="1"/>
    <col min="6405" max="6405" width="12.42578125" style="68" customWidth="1"/>
    <col min="6406" max="6650" width="9.140625" style="68"/>
    <col min="6651" max="6651" width="11" style="68" customWidth="1"/>
    <col min="6652" max="6652" width="18.28515625" style="68" customWidth="1"/>
    <col min="6653" max="6655" width="20.28515625" style="68" customWidth="1"/>
    <col min="6656" max="6656" width="13.85546875" style="68" customWidth="1"/>
    <col min="6657" max="6657" width="13.7109375" style="68" customWidth="1"/>
    <col min="6658" max="6658" width="12.42578125" style="68" customWidth="1"/>
    <col min="6659" max="6659" width="11.85546875" style="68" customWidth="1"/>
    <col min="6660" max="6660" width="13.85546875" style="68" customWidth="1"/>
    <col min="6661" max="6661" width="12.42578125" style="68" customWidth="1"/>
    <col min="6662" max="6906" width="9.140625" style="68"/>
    <col min="6907" max="6907" width="11" style="68" customWidth="1"/>
    <col min="6908" max="6908" width="18.28515625" style="68" customWidth="1"/>
    <col min="6909" max="6911" width="20.28515625" style="68" customWidth="1"/>
    <col min="6912" max="6912" width="13.85546875" style="68" customWidth="1"/>
    <col min="6913" max="6913" width="13.7109375" style="68" customWidth="1"/>
    <col min="6914" max="6914" width="12.42578125" style="68" customWidth="1"/>
    <col min="6915" max="6915" width="11.85546875" style="68" customWidth="1"/>
    <col min="6916" max="6916" width="13.85546875" style="68" customWidth="1"/>
    <col min="6917" max="6917" width="12.42578125" style="68" customWidth="1"/>
    <col min="6918" max="7162" width="9.140625" style="68"/>
    <col min="7163" max="7163" width="11" style="68" customWidth="1"/>
    <col min="7164" max="7164" width="18.28515625" style="68" customWidth="1"/>
    <col min="7165" max="7167" width="20.28515625" style="68" customWidth="1"/>
    <col min="7168" max="7168" width="13.85546875" style="68" customWidth="1"/>
    <col min="7169" max="7169" width="13.7109375" style="68" customWidth="1"/>
    <col min="7170" max="7170" width="12.42578125" style="68" customWidth="1"/>
    <col min="7171" max="7171" width="11.85546875" style="68" customWidth="1"/>
    <col min="7172" max="7172" width="13.85546875" style="68" customWidth="1"/>
    <col min="7173" max="7173" width="12.42578125" style="68" customWidth="1"/>
    <col min="7174" max="7418" width="9.140625" style="68"/>
    <col min="7419" max="7419" width="11" style="68" customWidth="1"/>
    <col min="7420" max="7420" width="18.28515625" style="68" customWidth="1"/>
    <col min="7421" max="7423" width="20.28515625" style="68" customWidth="1"/>
    <col min="7424" max="7424" width="13.85546875" style="68" customWidth="1"/>
    <col min="7425" max="7425" width="13.7109375" style="68" customWidth="1"/>
    <col min="7426" max="7426" width="12.42578125" style="68" customWidth="1"/>
    <col min="7427" max="7427" width="11.85546875" style="68" customWidth="1"/>
    <col min="7428" max="7428" width="13.85546875" style="68" customWidth="1"/>
    <col min="7429" max="7429" width="12.42578125" style="68" customWidth="1"/>
    <col min="7430" max="7674" width="9.140625" style="68"/>
    <col min="7675" max="7675" width="11" style="68" customWidth="1"/>
    <col min="7676" max="7676" width="18.28515625" style="68" customWidth="1"/>
    <col min="7677" max="7679" width="20.28515625" style="68" customWidth="1"/>
    <col min="7680" max="7680" width="13.85546875" style="68" customWidth="1"/>
    <col min="7681" max="7681" width="13.7109375" style="68" customWidth="1"/>
    <col min="7682" max="7682" width="12.42578125" style="68" customWidth="1"/>
    <col min="7683" max="7683" width="11.85546875" style="68" customWidth="1"/>
    <col min="7684" max="7684" width="13.85546875" style="68" customWidth="1"/>
    <col min="7685" max="7685" width="12.42578125" style="68" customWidth="1"/>
    <col min="7686" max="7930" width="9.140625" style="68"/>
    <col min="7931" max="7931" width="11" style="68" customWidth="1"/>
    <col min="7932" max="7932" width="18.28515625" style="68" customWidth="1"/>
    <col min="7933" max="7935" width="20.28515625" style="68" customWidth="1"/>
    <col min="7936" max="7936" width="13.85546875" style="68" customWidth="1"/>
    <col min="7937" max="7937" width="13.7109375" style="68" customWidth="1"/>
    <col min="7938" max="7938" width="12.42578125" style="68" customWidth="1"/>
    <col min="7939" max="7939" width="11.85546875" style="68" customWidth="1"/>
    <col min="7940" max="7940" width="13.85546875" style="68" customWidth="1"/>
    <col min="7941" max="7941" width="12.42578125" style="68" customWidth="1"/>
    <col min="7942" max="8186" width="9.140625" style="68"/>
    <col min="8187" max="8187" width="11" style="68" customWidth="1"/>
    <col min="8188" max="8188" width="18.28515625" style="68" customWidth="1"/>
    <col min="8189" max="8191" width="20.28515625" style="68" customWidth="1"/>
    <col min="8192" max="8192" width="13.85546875" style="68" customWidth="1"/>
    <col min="8193" max="8193" width="13.7109375" style="68" customWidth="1"/>
    <col min="8194" max="8194" width="12.42578125" style="68" customWidth="1"/>
    <col min="8195" max="8195" width="11.85546875" style="68" customWidth="1"/>
    <col min="8196" max="8196" width="13.85546875" style="68" customWidth="1"/>
    <col min="8197" max="8197" width="12.42578125" style="68" customWidth="1"/>
    <col min="8198" max="8442" width="9.140625" style="68"/>
    <col min="8443" max="8443" width="11" style="68" customWidth="1"/>
    <col min="8444" max="8444" width="18.28515625" style="68" customWidth="1"/>
    <col min="8445" max="8447" width="20.28515625" style="68" customWidth="1"/>
    <col min="8448" max="8448" width="13.85546875" style="68" customWidth="1"/>
    <col min="8449" max="8449" width="13.7109375" style="68" customWidth="1"/>
    <col min="8450" max="8450" width="12.42578125" style="68" customWidth="1"/>
    <col min="8451" max="8451" width="11.85546875" style="68" customWidth="1"/>
    <col min="8452" max="8452" width="13.85546875" style="68" customWidth="1"/>
    <col min="8453" max="8453" width="12.42578125" style="68" customWidth="1"/>
    <col min="8454" max="8698" width="9.140625" style="68"/>
    <col min="8699" max="8699" width="11" style="68" customWidth="1"/>
    <col min="8700" max="8700" width="18.28515625" style="68" customWidth="1"/>
    <col min="8701" max="8703" width="20.28515625" style="68" customWidth="1"/>
    <col min="8704" max="8704" width="13.85546875" style="68" customWidth="1"/>
    <col min="8705" max="8705" width="13.7109375" style="68" customWidth="1"/>
    <col min="8706" max="8706" width="12.42578125" style="68" customWidth="1"/>
    <col min="8707" max="8707" width="11.85546875" style="68" customWidth="1"/>
    <col min="8708" max="8708" width="13.85546875" style="68" customWidth="1"/>
    <col min="8709" max="8709" width="12.42578125" style="68" customWidth="1"/>
    <col min="8710" max="8954" width="9.140625" style="68"/>
    <col min="8955" max="8955" width="11" style="68" customWidth="1"/>
    <col min="8956" max="8956" width="18.28515625" style="68" customWidth="1"/>
    <col min="8957" max="8959" width="20.28515625" style="68" customWidth="1"/>
    <col min="8960" max="8960" width="13.85546875" style="68" customWidth="1"/>
    <col min="8961" max="8961" width="13.7109375" style="68" customWidth="1"/>
    <col min="8962" max="8962" width="12.42578125" style="68" customWidth="1"/>
    <col min="8963" max="8963" width="11.85546875" style="68" customWidth="1"/>
    <col min="8964" max="8964" width="13.85546875" style="68" customWidth="1"/>
    <col min="8965" max="8965" width="12.42578125" style="68" customWidth="1"/>
    <col min="8966" max="9210" width="9.140625" style="68"/>
    <col min="9211" max="9211" width="11" style="68" customWidth="1"/>
    <col min="9212" max="9212" width="18.28515625" style="68" customWidth="1"/>
    <col min="9213" max="9215" width="20.28515625" style="68" customWidth="1"/>
    <col min="9216" max="9216" width="13.85546875" style="68" customWidth="1"/>
    <col min="9217" max="9217" width="13.7109375" style="68" customWidth="1"/>
    <col min="9218" max="9218" width="12.42578125" style="68" customWidth="1"/>
    <col min="9219" max="9219" width="11.85546875" style="68" customWidth="1"/>
    <col min="9220" max="9220" width="13.85546875" style="68" customWidth="1"/>
    <col min="9221" max="9221" width="12.42578125" style="68" customWidth="1"/>
    <col min="9222" max="9466" width="9.140625" style="68"/>
    <col min="9467" max="9467" width="11" style="68" customWidth="1"/>
    <col min="9468" max="9468" width="18.28515625" style="68" customWidth="1"/>
    <col min="9469" max="9471" width="20.28515625" style="68" customWidth="1"/>
    <col min="9472" max="9472" width="13.85546875" style="68" customWidth="1"/>
    <col min="9473" max="9473" width="13.7109375" style="68" customWidth="1"/>
    <col min="9474" max="9474" width="12.42578125" style="68" customWidth="1"/>
    <col min="9475" max="9475" width="11.85546875" style="68" customWidth="1"/>
    <col min="9476" max="9476" width="13.85546875" style="68" customWidth="1"/>
    <col min="9477" max="9477" width="12.42578125" style="68" customWidth="1"/>
    <col min="9478" max="9722" width="9.140625" style="68"/>
    <col min="9723" max="9723" width="11" style="68" customWidth="1"/>
    <col min="9724" max="9724" width="18.28515625" style="68" customWidth="1"/>
    <col min="9725" max="9727" width="20.28515625" style="68" customWidth="1"/>
    <col min="9728" max="9728" width="13.85546875" style="68" customWidth="1"/>
    <col min="9729" max="9729" width="13.7109375" style="68" customWidth="1"/>
    <col min="9730" max="9730" width="12.42578125" style="68" customWidth="1"/>
    <col min="9731" max="9731" width="11.85546875" style="68" customWidth="1"/>
    <col min="9732" max="9732" width="13.85546875" style="68" customWidth="1"/>
    <col min="9733" max="9733" width="12.42578125" style="68" customWidth="1"/>
    <col min="9734" max="9978" width="9.140625" style="68"/>
    <col min="9979" max="9979" width="11" style="68" customWidth="1"/>
    <col min="9980" max="9980" width="18.28515625" style="68" customWidth="1"/>
    <col min="9981" max="9983" width="20.28515625" style="68" customWidth="1"/>
    <col min="9984" max="9984" width="13.85546875" style="68" customWidth="1"/>
    <col min="9985" max="9985" width="13.7109375" style="68" customWidth="1"/>
    <col min="9986" max="9986" width="12.42578125" style="68" customWidth="1"/>
    <col min="9987" max="9987" width="11.85546875" style="68" customWidth="1"/>
    <col min="9988" max="9988" width="13.85546875" style="68" customWidth="1"/>
    <col min="9989" max="9989" width="12.42578125" style="68" customWidth="1"/>
    <col min="9990" max="10234" width="9.140625" style="68"/>
    <col min="10235" max="10235" width="11" style="68" customWidth="1"/>
    <col min="10236" max="10236" width="18.28515625" style="68" customWidth="1"/>
    <col min="10237" max="10239" width="20.28515625" style="68" customWidth="1"/>
    <col min="10240" max="10240" width="13.85546875" style="68" customWidth="1"/>
    <col min="10241" max="10241" width="13.7109375" style="68" customWidth="1"/>
    <col min="10242" max="10242" width="12.42578125" style="68" customWidth="1"/>
    <col min="10243" max="10243" width="11.85546875" style="68" customWidth="1"/>
    <col min="10244" max="10244" width="13.85546875" style="68" customWidth="1"/>
    <col min="10245" max="10245" width="12.42578125" style="68" customWidth="1"/>
    <col min="10246" max="10490" width="9.140625" style="68"/>
    <col min="10491" max="10491" width="11" style="68" customWidth="1"/>
    <col min="10492" max="10492" width="18.28515625" style="68" customWidth="1"/>
    <col min="10493" max="10495" width="20.28515625" style="68" customWidth="1"/>
    <col min="10496" max="10496" width="13.85546875" style="68" customWidth="1"/>
    <col min="10497" max="10497" width="13.7109375" style="68" customWidth="1"/>
    <col min="10498" max="10498" width="12.42578125" style="68" customWidth="1"/>
    <col min="10499" max="10499" width="11.85546875" style="68" customWidth="1"/>
    <col min="10500" max="10500" width="13.85546875" style="68" customWidth="1"/>
    <col min="10501" max="10501" width="12.42578125" style="68" customWidth="1"/>
    <col min="10502" max="10746" width="9.140625" style="68"/>
    <col min="10747" max="10747" width="11" style="68" customWidth="1"/>
    <col min="10748" max="10748" width="18.28515625" style="68" customWidth="1"/>
    <col min="10749" max="10751" width="20.28515625" style="68" customWidth="1"/>
    <col min="10752" max="10752" width="13.85546875" style="68" customWidth="1"/>
    <col min="10753" max="10753" width="13.7109375" style="68" customWidth="1"/>
    <col min="10754" max="10754" width="12.42578125" style="68" customWidth="1"/>
    <col min="10755" max="10755" width="11.85546875" style="68" customWidth="1"/>
    <col min="10756" max="10756" width="13.85546875" style="68" customWidth="1"/>
    <col min="10757" max="10757" width="12.42578125" style="68" customWidth="1"/>
    <col min="10758" max="11002" width="9.140625" style="68"/>
    <col min="11003" max="11003" width="11" style="68" customWidth="1"/>
    <col min="11004" max="11004" width="18.28515625" style="68" customWidth="1"/>
    <col min="11005" max="11007" width="20.28515625" style="68" customWidth="1"/>
    <col min="11008" max="11008" width="13.85546875" style="68" customWidth="1"/>
    <col min="11009" max="11009" width="13.7109375" style="68" customWidth="1"/>
    <col min="11010" max="11010" width="12.42578125" style="68" customWidth="1"/>
    <col min="11011" max="11011" width="11.85546875" style="68" customWidth="1"/>
    <col min="11012" max="11012" width="13.85546875" style="68" customWidth="1"/>
    <col min="11013" max="11013" width="12.42578125" style="68" customWidth="1"/>
    <col min="11014" max="11258" width="9.140625" style="68"/>
    <col min="11259" max="11259" width="11" style="68" customWidth="1"/>
    <col min="11260" max="11260" width="18.28515625" style="68" customWidth="1"/>
    <col min="11261" max="11263" width="20.28515625" style="68" customWidth="1"/>
    <col min="11264" max="11264" width="13.85546875" style="68" customWidth="1"/>
    <col min="11265" max="11265" width="13.7109375" style="68" customWidth="1"/>
    <col min="11266" max="11266" width="12.42578125" style="68" customWidth="1"/>
    <col min="11267" max="11267" width="11.85546875" style="68" customWidth="1"/>
    <col min="11268" max="11268" width="13.85546875" style="68" customWidth="1"/>
    <col min="11269" max="11269" width="12.42578125" style="68" customWidth="1"/>
    <col min="11270" max="11514" width="9.140625" style="68"/>
    <col min="11515" max="11515" width="11" style="68" customWidth="1"/>
    <col min="11516" max="11516" width="18.28515625" style="68" customWidth="1"/>
    <col min="11517" max="11519" width="20.28515625" style="68" customWidth="1"/>
    <col min="11520" max="11520" width="13.85546875" style="68" customWidth="1"/>
    <col min="11521" max="11521" width="13.7109375" style="68" customWidth="1"/>
    <col min="11522" max="11522" width="12.42578125" style="68" customWidth="1"/>
    <col min="11523" max="11523" width="11.85546875" style="68" customWidth="1"/>
    <col min="11524" max="11524" width="13.85546875" style="68" customWidth="1"/>
    <col min="11525" max="11525" width="12.42578125" style="68" customWidth="1"/>
    <col min="11526" max="11770" width="9.140625" style="68"/>
    <col min="11771" max="11771" width="11" style="68" customWidth="1"/>
    <col min="11772" max="11772" width="18.28515625" style="68" customWidth="1"/>
    <col min="11773" max="11775" width="20.28515625" style="68" customWidth="1"/>
    <col min="11776" max="11776" width="13.85546875" style="68" customWidth="1"/>
    <col min="11777" max="11777" width="13.7109375" style="68" customWidth="1"/>
    <col min="11778" max="11778" width="12.42578125" style="68" customWidth="1"/>
    <col min="11779" max="11779" width="11.85546875" style="68" customWidth="1"/>
    <col min="11780" max="11780" width="13.85546875" style="68" customWidth="1"/>
    <col min="11781" max="11781" width="12.42578125" style="68" customWidth="1"/>
    <col min="11782" max="12026" width="9.140625" style="68"/>
    <col min="12027" max="12027" width="11" style="68" customWidth="1"/>
    <col min="12028" max="12028" width="18.28515625" style="68" customWidth="1"/>
    <col min="12029" max="12031" width="20.28515625" style="68" customWidth="1"/>
    <col min="12032" max="12032" width="13.85546875" style="68" customWidth="1"/>
    <col min="12033" max="12033" width="13.7109375" style="68" customWidth="1"/>
    <col min="12034" max="12034" width="12.42578125" style="68" customWidth="1"/>
    <col min="12035" max="12035" width="11.85546875" style="68" customWidth="1"/>
    <col min="12036" max="12036" width="13.85546875" style="68" customWidth="1"/>
    <col min="12037" max="12037" width="12.42578125" style="68" customWidth="1"/>
    <col min="12038" max="12282" width="9.140625" style="68"/>
    <col min="12283" max="12283" width="11" style="68" customWidth="1"/>
    <col min="12284" max="12284" width="18.28515625" style="68" customWidth="1"/>
    <col min="12285" max="12287" width="20.28515625" style="68" customWidth="1"/>
    <col min="12288" max="12288" width="13.85546875" style="68" customWidth="1"/>
    <col min="12289" max="12289" width="13.7109375" style="68" customWidth="1"/>
    <col min="12290" max="12290" width="12.42578125" style="68" customWidth="1"/>
    <col min="12291" max="12291" width="11.85546875" style="68" customWidth="1"/>
    <col min="12292" max="12292" width="13.85546875" style="68" customWidth="1"/>
    <col min="12293" max="12293" width="12.42578125" style="68" customWidth="1"/>
    <col min="12294" max="12538" width="9.140625" style="68"/>
    <col min="12539" max="12539" width="11" style="68" customWidth="1"/>
    <col min="12540" max="12540" width="18.28515625" style="68" customWidth="1"/>
    <col min="12541" max="12543" width="20.28515625" style="68" customWidth="1"/>
    <col min="12544" max="12544" width="13.85546875" style="68" customWidth="1"/>
    <col min="12545" max="12545" width="13.7109375" style="68" customWidth="1"/>
    <col min="12546" max="12546" width="12.42578125" style="68" customWidth="1"/>
    <col min="12547" max="12547" width="11.85546875" style="68" customWidth="1"/>
    <col min="12548" max="12548" width="13.85546875" style="68" customWidth="1"/>
    <col min="12549" max="12549" width="12.42578125" style="68" customWidth="1"/>
    <col min="12550" max="12794" width="9.140625" style="68"/>
    <col min="12795" max="12795" width="11" style="68" customWidth="1"/>
    <col min="12796" max="12796" width="18.28515625" style="68" customWidth="1"/>
    <col min="12797" max="12799" width="20.28515625" style="68" customWidth="1"/>
    <col min="12800" max="12800" width="13.85546875" style="68" customWidth="1"/>
    <col min="12801" max="12801" width="13.7109375" style="68" customWidth="1"/>
    <col min="12802" max="12802" width="12.42578125" style="68" customWidth="1"/>
    <col min="12803" max="12803" width="11.85546875" style="68" customWidth="1"/>
    <col min="12804" max="12804" width="13.85546875" style="68" customWidth="1"/>
    <col min="12805" max="12805" width="12.42578125" style="68" customWidth="1"/>
    <col min="12806" max="13050" width="9.140625" style="68"/>
    <col min="13051" max="13051" width="11" style="68" customWidth="1"/>
    <col min="13052" max="13052" width="18.28515625" style="68" customWidth="1"/>
    <col min="13053" max="13055" width="20.28515625" style="68" customWidth="1"/>
    <col min="13056" max="13056" width="13.85546875" style="68" customWidth="1"/>
    <col min="13057" max="13057" width="13.7109375" style="68" customWidth="1"/>
    <col min="13058" max="13058" width="12.42578125" style="68" customWidth="1"/>
    <col min="13059" max="13059" width="11.85546875" style="68" customWidth="1"/>
    <col min="13060" max="13060" width="13.85546875" style="68" customWidth="1"/>
    <col min="13061" max="13061" width="12.42578125" style="68" customWidth="1"/>
    <col min="13062" max="13306" width="9.140625" style="68"/>
    <col min="13307" max="13307" width="11" style="68" customWidth="1"/>
    <col min="13308" max="13308" width="18.28515625" style="68" customWidth="1"/>
    <col min="13309" max="13311" width="20.28515625" style="68" customWidth="1"/>
    <col min="13312" max="13312" width="13.85546875" style="68" customWidth="1"/>
    <col min="13313" max="13313" width="13.7109375" style="68" customWidth="1"/>
    <col min="13314" max="13314" width="12.42578125" style="68" customWidth="1"/>
    <col min="13315" max="13315" width="11.85546875" style="68" customWidth="1"/>
    <col min="13316" max="13316" width="13.85546875" style="68" customWidth="1"/>
    <col min="13317" max="13317" width="12.42578125" style="68" customWidth="1"/>
    <col min="13318" max="13562" width="9.140625" style="68"/>
    <col min="13563" max="13563" width="11" style="68" customWidth="1"/>
    <col min="13564" max="13564" width="18.28515625" style="68" customWidth="1"/>
    <col min="13565" max="13567" width="20.28515625" style="68" customWidth="1"/>
    <col min="13568" max="13568" width="13.85546875" style="68" customWidth="1"/>
    <col min="13569" max="13569" width="13.7109375" style="68" customWidth="1"/>
    <col min="13570" max="13570" width="12.42578125" style="68" customWidth="1"/>
    <col min="13571" max="13571" width="11.85546875" style="68" customWidth="1"/>
    <col min="13572" max="13572" width="13.85546875" style="68" customWidth="1"/>
    <col min="13573" max="13573" width="12.42578125" style="68" customWidth="1"/>
    <col min="13574" max="13818" width="9.140625" style="68"/>
    <col min="13819" max="13819" width="11" style="68" customWidth="1"/>
    <col min="13820" max="13820" width="18.28515625" style="68" customWidth="1"/>
    <col min="13821" max="13823" width="20.28515625" style="68" customWidth="1"/>
    <col min="13824" max="13824" width="13.85546875" style="68" customWidth="1"/>
    <col min="13825" max="13825" width="13.7109375" style="68" customWidth="1"/>
    <col min="13826" max="13826" width="12.42578125" style="68" customWidth="1"/>
    <col min="13827" max="13827" width="11.85546875" style="68" customWidth="1"/>
    <col min="13828" max="13828" width="13.85546875" style="68" customWidth="1"/>
    <col min="13829" max="13829" width="12.42578125" style="68" customWidth="1"/>
    <col min="13830" max="14074" width="9.140625" style="68"/>
    <col min="14075" max="14075" width="11" style="68" customWidth="1"/>
    <col min="14076" max="14076" width="18.28515625" style="68" customWidth="1"/>
    <col min="14077" max="14079" width="20.28515625" style="68" customWidth="1"/>
    <col min="14080" max="14080" width="13.85546875" style="68" customWidth="1"/>
    <col min="14081" max="14081" width="13.7109375" style="68" customWidth="1"/>
    <col min="14082" max="14082" width="12.42578125" style="68" customWidth="1"/>
    <col min="14083" max="14083" width="11.85546875" style="68" customWidth="1"/>
    <col min="14084" max="14084" width="13.85546875" style="68" customWidth="1"/>
    <col min="14085" max="14085" width="12.42578125" style="68" customWidth="1"/>
    <col min="14086" max="14330" width="9.140625" style="68"/>
    <col min="14331" max="14331" width="11" style="68" customWidth="1"/>
    <col min="14332" max="14332" width="18.28515625" style="68" customWidth="1"/>
    <col min="14333" max="14335" width="20.28515625" style="68" customWidth="1"/>
    <col min="14336" max="14336" width="13.85546875" style="68" customWidth="1"/>
    <col min="14337" max="14337" width="13.7109375" style="68" customWidth="1"/>
    <col min="14338" max="14338" width="12.42578125" style="68" customWidth="1"/>
    <col min="14339" max="14339" width="11.85546875" style="68" customWidth="1"/>
    <col min="14340" max="14340" width="13.85546875" style="68" customWidth="1"/>
    <col min="14341" max="14341" width="12.42578125" style="68" customWidth="1"/>
    <col min="14342" max="14586" width="9.140625" style="68"/>
    <col min="14587" max="14587" width="11" style="68" customWidth="1"/>
    <col min="14588" max="14588" width="18.28515625" style="68" customWidth="1"/>
    <col min="14589" max="14591" width="20.28515625" style="68" customWidth="1"/>
    <col min="14592" max="14592" width="13.85546875" style="68" customWidth="1"/>
    <col min="14593" max="14593" width="13.7109375" style="68" customWidth="1"/>
    <col min="14594" max="14594" width="12.42578125" style="68" customWidth="1"/>
    <col min="14595" max="14595" width="11.85546875" style="68" customWidth="1"/>
    <col min="14596" max="14596" width="13.85546875" style="68" customWidth="1"/>
    <col min="14597" max="14597" width="12.42578125" style="68" customWidth="1"/>
    <col min="14598" max="14842" width="9.140625" style="68"/>
    <col min="14843" max="14843" width="11" style="68" customWidth="1"/>
    <col min="14844" max="14844" width="18.28515625" style="68" customWidth="1"/>
    <col min="14845" max="14847" width="20.28515625" style="68" customWidth="1"/>
    <col min="14848" max="14848" width="13.85546875" style="68" customWidth="1"/>
    <col min="14849" max="14849" width="13.7109375" style="68" customWidth="1"/>
    <col min="14850" max="14850" width="12.42578125" style="68" customWidth="1"/>
    <col min="14851" max="14851" width="11.85546875" style="68" customWidth="1"/>
    <col min="14852" max="14852" width="13.85546875" style="68" customWidth="1"/>
    <col min="14853" max="14853" width="12.42578125" style="68" customWidth="1"/>
    <col min="14854" max="15098" width="9.140625" style="68"/>
    <col min="15099" max="15099" width="11" style="68" customWidth="1"/>
    <col min="15100" max="15100" width="18.28515625" style="68" customWidth="1"/>
    <col min="15101" max="15103" width="20.28515625" style="68" customWidth="1"/>
    <col min="15104" max="15104" width="13.85546875" style="68" customWidth="1"/>
    <col min="15105" max="15105" width="13.7109375" style="68" customWidth="1"/>
    <col min="15106" max="15106" width="12.42578125" style="68" customWidth="1"/>
    <col min="15107" max="15107" width="11.85546875" style="68" customWidth="1"/>
    <col min="15108" max="15108" width="13.85546875" style="68" customWidth="1"/>
    <col min="15109" max="15109" width="12.42578125" style="68" customWidth="1"/>
    <col min="15110" max="15354" width="9.140625" style="68"/>
    <col min="15355" max="15355" width="11" style="68" customWidth="1"/>
    <col min="15356" max="15356" width="18.28515625" style="68" customWidth="1"/>
    <col min="15357" max="15359" width="20.28515625" style="68" customWidth="1"/>
    <col min="15360" max="15360" width="13.85546875" style="68" customWidth="1"/>
    <col min="15361" max="15361" width="13.7109375" style="68" customWidth="1"/>
    <col min="15362" max="15362" width="12.42578125" style="68" customWidth="1"/>
    <col min="15363" max="15363" width="11.85546875" style="68" customWidth="1"/>
    <col min="15364" max="15364" width="13.85546875" style="68" customWidth="1"/>
    <col min="15365" max="15365" width="12.42578125" style="68" customWidth="1"/>
    <col min="15366" max="15610" width="9.140625" style="68"/>
    <col min="15611" max="15611" width="11" style="68" customWidth="1"/>
    <col min="15612" max="15612" width="18.28515625" style="68" customWidth="1"/>
    <col min="15613" max="15615" width="20.28515625" style="68" customWidth="1"/>
    <col min="15616" max="15616" width="13.85546875" style="68" customWidth="1"/>
    <col min="15617" max="15617" width="13.7109375" style="68" customWidth="1"/>
    <col min="15618" max="15618" width="12.42578125" style="68" customWidth="1"/>
    <col min="15619" max="15619" width="11.85546875" style="68" customWidth="1"/>
    <col min="15620" max="15620" width="13.85546875" style="68" customWidth="1"/>
    <col min="15621" max="15621" width="12.42578125" style="68" customWidth="1"/>
    <col min="15622" max="15866" width="9.140625" style="68"/>
    <col min="15867" max="15867" width="11" style="68" customWidth="1"/>
    <col min="15868" max="15868" width="18.28515625" style="68" customWidth="1"/>
    <col min="15869" max="15871" width="20.28515625" style="68" customWidth="1"/>
    <col min="15872" max="15872" width="13.85546875" style="68" customWidth="1"/>
    <col min="15873" max="15873" width="13.7109375" style="68" customWidth="1"/>
    <col min="15874" max="15874" width="12.42578125" style="68" customWidth="1"/>
    <col min="15875" max="15875" width="11.85546875" style="68" customWidth="1"/>
    <col min="15876" max="15876" width="13.85546875" style="68" customWidth="1"/>
    <col min="15877" max="15877" width="12.42578125" style="68" customWidth="1"/>
    <col min="15878" max="16122" width="9.140625" style="68"/>
    <col min="16123" max="16123" width="11" style="68" customWidth="1"/>
    <col min="16124" max="16124" width="18.28515625" style="68" customWidth="1"/>
    <col min="16125" max="16127" width="20.28515625" style="68" customWidth="1"/>
    <col min="16128" max="16128" width="13.85546875" style="68" customWidth="1"/>
    <col min="16129" max="16129" width="13.7109375" style="68" customWidth="1"/>
    <col min="16130" max="16130" width="12.42578125" style="68" customWidth="1"/>
    <col min="16131" max="16131" width="11.85546875" style="68" customWidth="1"/>
    <col min="16132" max="16132" width="13.85546875" style="68" customWidth="1"/>
    <col min="16133" max="16133" width="12.42578125" style="68" customWidth="1"/>
    <col min="16134" max="16384" width="9.140625" style="68"/>
  </cols>
  <sheetData>
    <row r="1" spans="1:9" ht="20.25" x14ac:dyDescent="0.3">
      <c r="A1" s="669" t="s">
        <v>405</v>
      </c>
      <c r="B1" s="669"/>
      <c r="C1" s="669"/>
      <c r="D1" s="669"/>
      <c r="E1" s="669"/>
      <c r="F1" s="669"/>
    </row>
    <row r="2" spans="1:9" ht="21" customHeight="1" x14ac:dyDescent="0.3">
      <c r="A2" s="670" t="s">
        <v>435</v>
      </c>
      <c r="B2" s="670"/>
      <c r="C2" s="670"/>
      <c r="D2" s="670"/>
      <c r="E2" s="670"/>
      <c r="F2" s="670"/>
    </row>
    <row r="3" spans="1:9" ht="15.75" thickBot="1" x14ac:dyDescent="0.3">
      <c r="A3" s="69"/>
      <c r="B3" s="69"/>
      <c r="C3" s="69"/>
      <c r="D3" s="69"/>
      <c r="E3" s="69"/>
      <c r="F3" s="69"/>
    </row>
    <row r="4" spans="1:9" ht="25.5" x14ac:dyDescent="0.25">
      <c r="A4" s="496" t="s">
        <v>100</v>
      </c>
      <c r="B4" s="497" t="s">
        <v>101</v>
      </c>
      <c r="C4" s="498" t="s">
        <v>429</v>
      </c>
      <c r="D4" s="498" t="s">
        <v>430</v>
      </c>
      <c r="E4" s="498" t="s">
        <v>431</v>
      </c>
      <c r="F4" s="498" t="s">
        <v>3</v>
      </c>
    </row>
    <row r="5" spans="1:9" ht="15.75" thickBot="1" x14ac:dyDescent="0.3">
      <c r="A5" s="499" t="s">
        <v>102</v>
      </c>
      <c r="B5" s="500" t="s">
        <v>103</v>
      </c>
      <c r="C5" s="500" t="s">
        <v>104</v>
      </c>
      <c r="D5" s="501" t="s">
        <v>105</v>
      </c>
      <c r="E5" s="501" t="s">
        <v>106</v>
      </c>
      <c r="F5" s="501" t="s">
        <v>107</v>
      </c>
    </row>
    <row r="6" spans="1:9" ht="89.45" customHeight="1" thickTop="1" thickBot="1" x14ac:dyDescent="0.3">
      <c r="A6" s="71"/>
      <c r="B6" s="72"/>
      <c r="C6" s="495" t="s">
        <v>432</v>
      </c>
      <c r="D6" s="495" t="s">
        <v>690</v>
      </c>
      <c r="E6" s="495" t="s">
        <v>433</v>
      </c>
      <c r="F6" s="495" t="s">
        <v>434</v>
      </c>
    </row>
    <row r="7" spans="1:9" ht="38.1" customHeight="1" thickBot="1" x14ac:dyDescent="0.3">
      <c r="A7" s="666" t="s">
        <v>58</v>
      </c>
      <c r="B7" s="70" t="s">
        <v>108</v>
      </c>
      <c r="C7" s="159">
        <f>'UC Consolidated Sheet Page-1'!D10</f>
        <v>88</v>
      </c>
      <c r="D7" s="159">
        <f>SUM(C7*90%*1.05)</f>
        <v>83.160000000000011</v>
      </c>
      <c r="E7" s="159">
        <f>D7</f>
        <v>83.160000000000011</v>
      </c>
      <c r="F7" s="505">
        <f>ROUNDUP(E7/100,0)</f>
        <v>1</v>
      </c>
      <c r="I7" s="73"/>
    </row>
    <row r="8" spans="1:9" ht="38.1" customHeight="1" x14ac:dyDescent="0.25">
      <c r="A8" s="667"/>
      <c r="B8" s="74" t="s">
        <v>109</v>
      </c>
      <c r="C8" s="160">
        <f>'UC Consolidated Sheet Page-1'!D15</f>
        <v>92</v>
      </c>
      <c r="D8" s="159">
        <f>SUM(C8*90%*1.05)</f>
        <v>86.94</v>
      </c>
      <c r="E8" s="161">
        <f t="shared" ref="E8:E65" si="0">D8</f>
        <v>86.94</v>
      </c>
      <c r="F8" s="506">
        <f t="shared" ref="F8:F65" si="1">ROUNDUP(E8/100,0)</f>
        <v>1</v>
      </c>
      <c r="I8" s="73"/>
    </row>
    <row r="9" spans="1:9" ht="38.1" customHeight="1" x14ac:dyDescent="0.25">
      <c r="A9" s="667"/>
      <c r="B9" s="74" t="s">
        <v>110</v>
      </c>
      <c r="C9" s="502">
        <f>'UC Consolidated Sheet Page-1'!D20</f>
        <v>92</v>
      </c>
      <c r="D9" s="502">
        <f t="shared" ref="D9:D65" si="2">SUM(C9*1.05)</f>
        <v>96.600000000000009</v>
      </c>
      <c r="E9" s="503">
        <f t="shared" si="0"/>
        <v>96.600000000000009</v>
      </c>
      <c r="F9" s="507">
        <f t="shared" si="1"/>
        <v>1</v>
      </c>
      <c r="I9" s="73"/>
    </row>
    <row r="10" spans="1:9" ht="38.1" customHeight="1" x14ac:dyDescent="0.25">
      <c r="A10" s="667"/>
      <c r="B10" s="74" t="s">
        <v>111</v>
      </c>
      <c r="C10" s="502">
        <f>'UC Consolidated Sheet Page-1'!D25</f>
        <v>85</v>
      </c>
      <c r="D10" s="502">
        <f t="shared" si="2"/>
        <v>89.25</v>
      </c>
      <c r="E10" s="503">
        <f t="shared" si="0"/>
        <v>89.25</v>
      </c>
      <c r="F10" s="507">
        <f t="shared" si="1"/>
        <v>1</v>
      </c>
      <c r="I10" s="73"/>
    </row>
    <row r="11" spans="1:9" ht="38.1" customHeight="1" thickBot="1" x14ac:dyDescent="0.3">
      <c r="A11" s="668"/>
      <c r="B11" s="75" t="s">
        <v>112</v>
      </c>
      <c r="C11" s="504">
        <f>'UC Consolidated Sheet Page-1'!D30</f>
        <v>0</v>
      </c>
      <c r="D11" s="502">
        <f t="shared" si="2"/>
        <v>0</v>
      </c>
      <c r="E11" s="508">
        <f t="shared" si="0"/>
        <v>0</v>
      </c>
      <c r="F11" s="509">
        <f t="shared" si="1"/>
        <v>0</v>
      </c>
    </row>
    <row r="12" spans="1:9" ht="38.1" customHeight="1" thickBot="1" x14ac:dyDescent="0.3">
      <c r="A12" s="666" t="s">
        <v>90</v>
      </c>
      <c r="B12" s="70" t="s">
        <v>108</v>
      </c>
      <c r="C12" s="159">
        <f>'UC Consolidated Sheet Page-1'!G10</f>
        <v>82</v>
      </c>
      <c r="D12" s="159">
        <f>SUM(C12*90%*1.05)</f>
        <v>77.489999999999995</v>
      </c>
      <c r="E12" s="159">
        <f t="shared" si="0"/>
        <v>77.489999999999995</v>
      </c>
      <c r="F12" s="505">
        <f t="shared" si="1"/>
        <v>1</v>
      </c>
    </row>
    <row r="13" spans="1:9" ht="38.1" customHeight="1" x14ac:dyDescent="0.25">
      <c r="A13" s="667"/>
      <c r="B13" s="74" t="s">
        <v>109</v>
      </c>
      <c r="C13" s="160">
        <f>'UC Consolidated Sheet Page-1'!G15</f>
        <v>88</v>
      </c>
      <c r="D13" s="159">
        <f>SUM(C13*90%*1.05)</f>
        <v>83.160000000000011</v>
      </c>
      <c r="E13" s="161">
        <f t="shared" si="0"/>
        <v>83.160000000000011</v>
      </c>
      <c r="F13" s="506">
        <f t="shared" si="1"/>
        <v>1</v>
      </c>
    </row>
    <row r="14" spans="1:9" ht="38.1" customHeight="1" x14ac:dyDescent="0.25">
      <c r="A14" s="667"/>
      <c r="B14" s="74" t="s">
        <v>110</v>
      </c>
      <c r="C14" s="502">
        <f>'UC Consolidated Sheet Page-1'!G20</f>
        <v>82</v>
      </c>
      <c r="D14" s="502">
        <f t="shared" si="2"/>
        <v>86.100000000000009</v>
      </c>
      <c r="E14" s="503">
        <f t="shared" si="0"/>
        <v>86.100000000000009</v>
      </c>
      <c r="F14" s="507">
        <f t="shared" si="1"/>
        <v>1</v>
      </c>
    </row>
    <row r="15" spans="1:9" ht="38.1" customHeight="1" x14ac:dyDescent="0.25">
      <c r="A15" s="667"/>
      <c r="B15" s="74" t="s">
        <v>111</v>
      </c>
      <c r="C15" s="502">
        <f>'UC Consolidated Sheet Page-1'!G25</f>
        <v>87</v>
      </c>
      <c r="D15" s="502">
        <f t="shared" si="2"/>
        <v>91.350000000000009</v>
      </c>
      <c r="E15" s="503">
        <f t="shared" si="0"/>
        <v>91.350000000000009</v>
      </c>
      <c r="F15" s="507">
        <f t="shared" si="1"/>
        <v>1</v>
      </c>
    </row>
    <row r="16" spans="1:9" ht="38.1" customHeight="1" thickBot="1" x14ac:dyDescent="0.3">
      <c r="A16" s="668"/>
      <c r="B16" s="75" t="s">
        <v>112</v>
      </c>
      <c r="C16" s="504">
        <f>'UC Consolidated Sheet Page-1'!G30</f>
        <v>0</v>
      </c>
      <c r="D16" s="502">
        <f t="shared" si="2"/>
        <v>0</v>
      </c>
      <c r="E16" s="508">
        <f t="shared" si="0"/>
        <v>0</v>
      </c>
      <c r="F16" s="509">
        <f t="shared" si="1"/>
        <v>0</v>
      </c>
    </row>
    <row r="17" spans="1:6" ht="38.1" customHeight="1" thickBot="1" x14ac:dyDescent="0.3">
      <c r="A17" s="666" t="s">
        <v>59</v>
      </c>
      <c r="B17" s="70" t="s">
        <v>108</v>
      </c>
      <c r="C17" s="159">
        <f>'UC Consolidated Sheet Page-1'!J10</f>
        <v>88</v>
      </c>
      <c r="D17" s="159">
        <f>SUM(C17*90%*1.05)</f>
        <v>83.160000000000011</v>
      </c>
      <c r="E17" s="159">
        <f t="shared" si="0"/>
        <v>83.160000000000011</v>
      </c>
      <c r="F17" s="505">
        <f t="shared" si="1"/>
        <v>1</v>
      </c>
    </row>
    <row r="18" spans="1:6" ht="38.1" customHeight="1" x14ac:dyDescent="0.25">
      <c r="A18" s="667"/>
      <c r="B18" s="74" t="s">
        <v>109</v>
      </c>
      <c r="C18" s="160">
        <f>'UC Consolidated Sheet Page-1'!J15</f>
        <v>92</v>
      </c>
      <c r="D18" s="159">
        <f>SUM(C18*90%*1.05)</f>
        <v>86.94</v>
      </c>
      <c r="E18" s="161">
        <f t="shared" si="0"/>
        <v>86.94</v>
      </c>
      <c r="F18" s="506">
        <f t="shared" si="1"/>
        <v>1</v>
      </c>
    </row>
    <row r="19" spans="1:6" ht="38.1" customHeight="1" x14ac:dyDescent="0.25">
      <c r="A19" s="667"/>
      <c r="B19" s="74" t="s">
        <v>110</v>
      </c>
      <c r="C19" s="502">
        <f>'UC Consolidated Sheet Page-1'!J20</f>
        <v>87</v>
      </c>
      <c r="D19" s="502">
        <f t="shared" si="2"/>
        <v>91.350000000000009</v>
      </c>
      <c r="E19" s="503">
        <f t="shared" si="0"/>
        <v>91.350000000000009</v>
      </c>
      <c r="F19" s="507">
        <f t="shared" si="1"/>
        <v>1</v>
      </c>
    </row>
    <row r="20" spans="1:6" ht="38.1" customHeight="1" x14ac:dyDescent="0.25">
      <c r="A20" s="667"/>
      <c r="B20" s="74" t="s">
        <v>111</v>
      </c>
      <c r="C20" s="502">
        <f>'UC Consolidated Sheet Page-1'!J25</f>
        <v>85</v>
      </c>
      <c r="D20" s="502">
        <f t="shared" si="2"/>
        <v>89.25</v>
      </c>
      <c r="E20" s="503">
        <f t="shared" si="0"/>
        <v>89.25</v>
      </c>
      <c r="F20" s="507">
        <f t="shared" si="1"/>
        <v>1</v>
      </c>
    </row>
    <row r="21" spans="1:6" ht="38.1" customHeight="1" thickBot="1" x14ac:dyDescent="0.3">
      <c r="A21" s="668"/>
      <c r="B21" s="75" t="s">
        <v>112</v>
      </c>
      <c r="C21" s="504">
        <f>'UC Consolidated Sheet Page-1'!J30</f>
        <v>0</v>
      </c>
      <c r="D21" s="502">
        <f t="shared" si="2"/>
        <v>0</v>
      </c>
      <c r="E21" s="508">
        <f t="shared" si="0"/>
        <v>0</v>
      </c>
      <c r="F21" s="509">
        <f t="shared" si="1"/>
        <v>0</v>
      </c>
    </row>
    <row r="22" spans="1:6" ht="38.1" customHeight="1" thickBot="1" x14ac:dyDescent="0.3">
      <c r="A22" s="666" t="s">
        <v>60</v>
      </c>
      <c r="B22" s="70" t="s">
        <v>108</v>
      </c>
      <c r="C22" s="159">
        <f>'UC Consolidated Sheet Page-2'!D10</f>
        <v>88</v>
      </c>
      <c r="D22" s="159">
        <f>SUM(C22*90%*1.05)</f>
        <v>83.160000000000011</v>
      </c>
      <c r="E22" s="159">
        <f t="shared" si="0"/>
        <v>83.160000000000011</v>
      </c>
      <c r="F22" s="505">
        <f t="shared" si="1"/>
        <v>1</v>
      </c>
    </row>
    <row r="23" spans="1:6" ht="38.1" customHeight="1" x14ac:dyDescent="0.25">
      <c r="A23" s="667"/>
      <c r="B23" s="74" t="s">
        <v>109</v>
      </c>
      <c r="C23" s="160">
        <f>'UC Consolidated Sheet Page-2'!D15</f>
        <v>93</v>
      </c>
      <c r="D23" s="159">
        <f>SUM(C23*90%*1.05)</f>
        <v>87.885000000000005</v>
      </c>
      <c r="E23" s="161">
        <f t="shared" si="0"/>
        <v>87.885000000000005</v>
      </c>
      <c r="F23" s="506">
        <f t="shared" si="1"/>
        <v>1</v>
      </c>
    </row>
    <row r="24" spans="1:6" ht="38.1" customHeight="1" x14ac:dyDescent="0.25">
      <c r="A24" s="667"/>
      <c r="B24" s="74" t="s">
        <v>110</v>
      </c>
      <c r="C24" s="502">
        <f>'UC Consolidated Sheet Page-2'!D20</f>
        <v>93</v>
      </c>
      <c r="D24" s="502">
        <f t="shared" si="2"/>
        <v>97.65</v>
      </c>
      <c r="E24" s="503">
        <f t="shared" si="0"/>
        <v>97.65</v>
      </c>
      <c r="F24" s="507">
        <f t="shared" si="1"/>
        <v>1</v>
      </c>
    </row>
    <row r="25" spans="1:6" ht="38.1" customHeight="1" thickBot="1" x14ac:dyDescent="0.3">
      <c r="A25" s="668"/>
      <c r="B25" s="75" t="s">
        <v>111</v>
      </c>
      <c r="C25" s="504">
        <f>'UC Consolidated Sheet Page-2'!D25</f>
        <v>85</v>
      </c>
      <c r="D25" s="502">
        <f t="shared" si="2"/>
        <v>89.25</v>
      </c>
      <c r="E25" s="508">
        <f t="shared" si="0"/>
        <v>89.25</v>
      </c>
      <c r="F25" s="509">
        <f t="shared" si="1"/>
        <v>1</v>
      </c>
    </row>
    <row r="26" spans="1:6" ht="38.1" customHeight="1" thickBot="1" x14ac:dyDescent="0.3">
      <c r="A26" s="666" t="s">
        <v>61</v>
      </c>
      <c r="B26" s="70" t="s">
        <v>108</v>
      </c>
      <c r="C26" s="159">
        <f>'UC Consolidated Sheet Page-2'!G10</f>
        <v>88</v>
      </c>
      <c r="D26" s="159">
        <f>SUM(C26*90%*1.05)</f>
        <v>83.160000000000011</v>
      </c>
      <c r="E26" s="159">
        <f t="shared" si="0"/>
        <v>83.160000000000011</v>
      </c>
      <c r="F26" s="505">
        <f t="shared" si="1"/>
        <v>1</v>
      </c>
    </row>
    <row r="27" spans="1:6" ht="38.1" customHeight="1" x14ac:dyDescent="0.25">
      <c r="A27" s="667"/>
      <c r="B27" s="74" t="s">
        <v>109</v>
      </c>
      <c r="C27" s="160">
        <f>'UC Consolidated Sheet Page-2'!G15</f>
        <v>92</v>
      </c>
      <c r="D27" s="159">
        <f>SUM(C27*90%*1.05)</f>
        <v>86.94</v>
      </c>
      <c r="E27" s="161">
        <f t="shared" si="0"/>
        <v>86.94</v>
      </c>
      <c r="F27" s="506">
        <f t="shared" si="1"/>
        <v>1</v>
      </c>
    </row>
    <row r="28" spans="1:6" ht="38.1" customHeight="1" x14ac:dyDescent="0.25">
      <c r="A28" s="667"/>
      <c r="B28" s="74" t="s">
        <v>110</v>
      </c>
      <c r="C28" s="502">
        <f>'UC Consolidated Sheet Page-2'!G20</f>
        <v>92</v>
      </c>
      <c r="D28" s="502">
        <f t="shared" si="2"/>
        <v>96.600000000000009</v>
      </c>
      <c r="E28" s="503">
        <f t="shared" si="0"/>
        <v>96.600000000000009</v>
      </c>
      <c r="F28" s="507">
        <f t="shared" si="1"/>
        <v>1</v>
      </c>
    </row>
    <row r="29" spans="1:6" ht="38.1" customHeight="1" x14ac:dyDescent="0.25">
      <c r="A29" s="667"/>
      <c r="B29" s="74" t="s">
        <v>111</v>
      </c>
      <c r="C29" s="502">
        <f>'UC Consolidated Sheet Page-2'!G25</f>
        <v>89</v>
      </c>
      <c r="D29" s="502">
        <f t="shared" si="2"/>
        <v>93.45</v>
      </c>
      <c r="E29" s="503">
        <f t="shared" si="0"/>
        <v>93.45</v>
      </c>
      <c r="F29" s="507">
        <f t="shared" si="1"/>
        <v>1</v>
      </c>
    </row>
    <row r="30" spans="1:6" ht="38.1" customHeight="1" thickBot="1" x14ac:dyDescent="0.3">
      <c r="A30" s="668"/>
      <c r="B30" s="75" t="s">
        <v>112</v>
      </c>
      <c r="C30" s="504">
        <f>'UC Consolidated Sheet Page-2'!G30</f>
        <v>0</v>
      </c>
      <c r="D30" s="502">
        <f t="shared" si="2"/>
        <v>0</v>
      </c>
      <c r="E30" s="504">
        <f t="shared" si="0"/>
        <v>0</v>
      </c>
      <c r="F30" s="510">
        <f t="shared" si="1"/>
        <v>0</v>
      </c>
    </row>
    <row r="31" spans="1:6" ht="38.1" customHeight="1" thickBot="1" x14ac:dyDescent="0.3">
      <c r="A31" s="666" t="s">
        <v>62</v>
      </c>
      <c r="B31" s="70" t="s">
        <v>108</v>
      </c>
      <c r="C31" s="159">
        <f>'UC Consolidated Sheet Page-2'!J10</f>
        <v>93</v>
      </c>
      <c r="D31" s="159">
        <f>SUM(C31*90%*1.05)</f>
        <v>87.885000000000005</v>
      </c>
      <c r="E31" s="159">
        <f t="shared" si="0"/>
        <v>87.885000000000005</v>
      </c>
      <c r="F31" s="505">
        <f t="shared" si="1"/>
        <v>1</v>
      </c>
    </row>
    <row r="32" spans="1:6" ht="38.1" customHeight="1" x14ac:dyDescent="0.25">
      <c r="A32" s="667"/>
      <c r="B32" s="74" t="s">
        <v>109</v>
      </c>
      <c r="C32" s="160">
        <f>'UC Consolidated Sheet Page-2'!J15</f>
        <v>92</v>
      </c>
      <c r="D32" s="159">
        <f>SUM(C32*90%*1.05)</f>
        <v>86.94</v>
      </c>
      <c r="E32" s="161">
        <f t="shared" si="0"/>
        <v>86.94</v>
      </c>
      <c r="F32" s="506">
        <f t="shared" si="1"/>
        <v>1</v>
      </c>
    </row>
    <row r="33" spans="1:6" ht="38.1" customHeight="1" x14ac:dyDescent="0.25">
      <c r="A33" s="667"/>
      <c r="B33" s="74" t="s">
        <v>110</v>
      </c>
      <c r="C33" s="502">
        <f>'UC Consolidated Sheet Page-2'!J20</f>
        <v>92</v>
      </c>
      <c r="D33" s="502">
        <f t="shared" si="2"/>
        <v>96.600000000000009</v>
      </c>
      <c r="E33" s="503">
        <f t="shared" si="0"/>
        <v>96.600000000000009</v>
      </c>
      <c r="F33" s="507">
        <f t="shared" si="1"/>
        <v>1</v>
      </c>
    </row>
    <row r="34" spans="1:6" ht="38.1" customHeight="1" x14ac:dyDescent="0.25">
      <c r="A34" s="667"/>
      <c r="B34" s="74" t="s">
        <v>111</v>
      </c>
      <c r="C34" s="502">
        <f>'UC Consolidated Sheet Page-2'!J25</f>
        <v>84</v>
      </c>
      <c r="D34" s="502">
        <f t="shared" si="2"/>
        <v>88.2</v>
      </c>
      <c r="E34" s="503">
        <f t="shared" si="0"/>
        <v>88.2</v>
      </c>
      <c r="F34" s="507">
        <f t="shared" si="1"/>
        <v>1</v>
      </c>
    </row>
    <row r="35" spans="1:6" ht="38.1" customHeight="1" thickBot="1" x14ac:dyDescent="0.3">
      <c r="A35" s="668"/>
      <c r="B35" s="75" t="s">
        <v>112</v>
      </c>
      <c r="C35" s="504">
        <f>'UC Consolidated Sheet Page-2'!J30</f>
        <v>0</v>
      </c>
      <c r="D35" s="502">
        <f t="shared" si="2"/>
        <v>0</v>
      </c>
      <c r="E35" s="504">
        <f t="shared" si="0"/>
        <v>0</v>
      </c>
      <c r="F35" s="510">
        <f t="shared" si="1"/>
        <v>0</v>
      </c>
    </row>
    <row r="36" spans="1:6" ht="38.1" customHeight="1" thickBot="1" x14ac:dyDescent="0.3">
      <c r="A36" s="666" t="s">
        <v>63</v>
      </c>
      <c r="B36" s="70" t="s">
        <v>108</v>
      </c>
      <c r="C36" s="159">
        <f>'UC Consolidated Sheet Page-3'!D10</f>
        <v>87</v>
      </c>
      <c r="D36" s="159">
        <f>SUM(C36*90%*1.05)</f>
        <v>82.215000000000003</v>
      </c>
      <c r="E36" s="159">
        <f t="shared" si="0"/>
        <v>82.215000000000003</v>
      </c>
      <c r="F36" s="505">
        <f t="shared" si="1"/>
        <v>1</v>
      </c>
    </row>
    <row r="37" spans="1:6" ht="38.1" customHeight="1" x14ac:dyDescent="0.25">
      <c r="A37" s="667"/>
      <c r="B37" s="74" t="s">
        <v>109</v>
      </c>
      <c r="C37" s="160">
        <f>'UC Consolidated Sheet Page-3'!D15</f>
        <v>93</v>
      </c>
      <c r="D37" s="159">
        <f>SUM(C37*90%*1.05)</f>
        <v>87.885000000000005</v>
      </c>
      <c r="E37" s="161">
        <f t="shared" si="0"/>
        <v>87.885000000000005</v>
      </c>
      <c r="F37" s="506">
        <f t="shared" si="1"/>
        <v>1</v>
      </c>
    </row>
    <row r="38" spans="1:6" ht="38.1" customHeight="1" x14ac:dyDescent="0.25">
      <c r="A38" s="667"/>
      <c r="B38" s="74" t="s">
        <v>110</v>
      </c>
      <c r="C38" s="502">
        <f>'UC Consolidated Sheet Page-3'!D20</f>
        <v>91</v>
      </c>
      <c r="D38" s="502">
        <f t="shared" si="2"/>
        <v>95.55</v>
      </c>
      <c r="E38" s="503">
        <f t="shared" si="0"/>
        <v>95.55</v>
      </c>
      <c r="F38" s="507">
        <f t="shared" si="1"/>
        <v>1</v>
      </c>
    </row>
    <row r="39" spans="1:6" ht="38.1" customHeight="1" x14ac:dyDescent="0.25">
      <c r="A39" s="667"/>
      <c r="B39" s="74" t="s">
        <v>111</v>
      </c>
      <c r="C39" s="502">
        <f>'UC Consolidated Sheet Page-3'!D25</f>
        <v>85</v>
      </c>
      <c r="D39" s="502">
        <f t="shared" si="2"/>
        <v>89.25</v>
      </c>
      <c r="E39" s="503">
        <f t="shared" si="0"/>
        <v>89.25</v>
      </c>
      <c r="F39" s="507">
        <f t="shared" si="1"/>
        <v>1</v>
      </c>
    </row>
    <row r="40" spans="1:6" ht="38.1" customHeight="1" thickBot="1" x14ac:dyDescent="0.3">
      <c r="A40" s="668"/>
      <c r="B40" s="75" t="s">
        <v>112</v>
      </c>
      <c r="C40" s="504">
        <f>'UC Consolidated Sheet Page-3'!D30</f>
        <v>0</v>
      </c>
      <c r="D40" s="502">
        <f t="shared" si="2"/>
        <v>0</v>
      </c>
      <c r="E40" s="504">
        <f t="shared" si="0"/>
        <v>0</v>
      </c>
      <c r="F40" s="510">
        <f t="shared" si="1"/>
        <v>0</v>
      </c>
    </row>
    <row r="41" spans="1:6" ht="38.1" customHeight="1" thickBot="1" x14ac:dyDescent="0.3">
      <c r="A41" s="666" t="s">
        <v>64</v>
      </c>
      <c r="B41" s="70" t="s">
        <v>108</v>
      </c>
      <c r="C41" s="159">
        <f>'UC Consolidated Sheet Page-3'!G10</f>
        <v>82</v>
      </c>
      <c r="D41" s="159">
        <f>SUM(C41*90%*1.05)</f>
        <v>77.489999999999995</v>
      </c>
      <c r="E41" s="159">
        <f t="shared" si="0"/>
        <v>77.489999999999995</v>
      </c>
      <c r="F41" s="505">
        <f t="shared" si="1"/>
        <v>1</v>
      </c>
    </row>
    <row r="42" spans="1:6" ht="38.1" customHeight="1" x14ac:dyDescent="0.25">
      <c r="A42" s="667"/>
      <c r="B42" s="74" t="s">
        <v>109</v>
      </c>
      <c r="C42" s="160">
        <f>'UC Consolidated Sheet Page-3'!G15</f>
        <v>88</v>
      </c>
      <c r="D42" s="159">
        <f>SUM(C42*90%*1.05)</f>
        <v>83.160000000000011</v>
      </c>
      <c r="E42" s="161">
        <f t="shared" si="0"/>
        <v>83.160000000000011</v>
      </c>
      <c r="F42" s="506">
        <f t="shared" si="1"/>
        <v>1</v>
      </c>
    </row>
    <row r="43" spans="1:6" ht="38.1" customHeight="1" x14ac:dyDescent="0.25">
      <c r="A43" s="667"/>
      <c r="B43" s="74" t="s">
        <v>110</v>
      </c>
      <c r="C43" s="502">
        <f>'UC Consolidated Sheet Page-3'!G20</f>
        <v>84</v>
      </c>
      <c r="D43" s="502">
        <f t="shared" si="2"/>
        <v>88.2</v>
      </c>
      <c r="E43" s="503">
        <f t="shared" si="0"/>
        <v>88.2</v>
      </c>
      <c r="F43" s="507">
        <f t="shared" si="1"/>
        <v>1</v>
      </c>
    </row>
    <row r="44" spans="1:6" ht="38.1" customHeight="1" x14ac:dyDescent="0.25">
      <c r="A44" s="667"/>
      <c r="B44" s="74" t="s">
        <v>111</v>
      </c>
      <c r="C44" s="502">
        <f>'UC Consolidated Sheet Page-3'!G25</f>
        <v>88</v>
      </c>
      <c r="D44" s="502">
        <f t="shared" si="2"/>
        <v>92.4</v>
      </c>
      <c r="E44" s="503">
        <f t="shared" si="0"/>
        <v>92.4</v>
      </c>
      <c r="F44" s="507">
        <f t="shared" si="1"/>
        <v>1</v>
      </c>
    </row>
    <row r="45" spans="1:6" ht="38.1" customHeight="1" thickBot="1" x14ac:dyDescent="0.3">
      <c r="A45" s="668"/>
      <c r="B45" s="75" t="s">
        <v>112</v>
      </c>
      <c r="C45" s="504">
        <f>'UC Consolidated Sheet Page-3'!G30</f>
        <v>0</v>
      </c>
      <c r="D45" s="502">
        <f t="shared" si="2"/>
        <v>0</v>
      </c>
      <c r="E45" s="504">
        <f t="shared" si="0"/>
        <v>0</v>
      </c>
      <c r="F45" s="510">
        <f t="shared" si="1"/>
        <v>0</v>
      </c>
    </row>
    <row r="46" spans="1:6" ht="38.1" customHeight="1" thickBot="1" x14ac:dyDescent="0.3">
      <c r="A46" s="666" t="s">
        <v>65</v>
      </c>
      <c r="B46" s="70" t="s">
        <v>108</v>
      </c>
      <c r="C46" s="159">
        <f>'UC Consolidated Sheet Page-3'!J10</f>
        <v>88</v>
      </c>
      <c r="D46" s="159">
        <f>SUM(C46*90%*1.05)</f>
        <v>83.160000000000011</v>
      </c>
      <c r="E46" s="159">
        <f t="shared" si="0"/>
        <v>83.160000000000011</v>
      </c>
      <c r="F46" s="505">
        <f t="shared" si="1"/>
        <v>1</v>
      </c>
    </row>
    <row r="47" spans="1:6" ht="38.1" customHeight="1" x14ac:dyDescent="0.25">
      <c r="A47" s="667"/>
      <c r="B47" s="74" t="s">
        <v>109</v>
      </c>
      <c r="C47" s="160">
        <f>'UC Consolidated Sheet Page-3'!J15</f>
        <v>92</v>
      </c>
      <c r="D47" s="159">
        <f>SUM(C47*90%*1.05)</f>
        <v>86.94</v>
      </c>
      <c r="E47" s="161">
        <f t="shared" si="0"/>
        <v>86.94</v>
      </c>
      <c r="F47" s="506">
        <f t="shared" si="1"/>
        <v>1</v>
      </c>
    </row>
    <row r="48" spans="1:6" ht="38.1" customHeight="1" x14ac:dyDescent="0.25">
      <c r="A48" s="667"/>
      <c r="B48" s="74" t="s">
        <v>110</v>
      </c>
      <c r="C48" s="502">
        <f>'UC Consolidated Sheet Page-3'!J20</f>
        <v>87</v>
      </c>
      <c r="D48" s="502">
        <f t="shared" si="2"/>
        <v>91.350000000000009</v>
      </c>
      <c r="E48" s="503">
        <f t="shared" si="0"/>
        <v>91.350000000000009</v>
      </c>
      <c r="F48" s="507">
        <f t="shared" si="1"/>
        <v>1</v>
      </c>
    </row>
    <row r="49" spans="1:6" ht="38.1" customHeight="1" x14ac:dyDescent="0.25">
      <c r="A49" s="667"/>
      <c r="B49" s="74" t="s">
        <v>111</v>
      </c>
      <c r="C49" s="502">
        <f>'UC Consolidated Sheet Page-3'!J25</f>
        <v>89</v>
      </c>
      <c r="D49" s="502">
        <f t="shared" si="2"/>
        <v>93.45</v>
      </c>
      <c r="E49" s="503">
        <f t="shared" si="0"/>
        <v>93.45</v>
      </c>
      <c r="F49" s="507">
        <f t="shared" si="1"/>
        <v>1</v>
      </c>
    </row>
    <row r="50" spans="1:6" ht="38.1" customHeight="1" thickBot="1" x14ac:dyDescent="0.3">
      <c r="A50" s="668"/>
      <c r="B50" s="75" t="s">
        <v>112</v>
      </c>
      <c r="C50" s="504">
        <f>'UC Consolidated Sheet Page-3'!J30</f>
        <v>0</v>
      </c>
      <c r="D50" s="502">
        <f t="shared" si="2"/>
        <v>0</v>
      </c>
      <c r="E50" s="504">
        <f t="shared" si="0"/>
        <v>0</v>
      </c>
      <c r="F50" s="510">
        <f t="shared" si="1"/>
        <v>0</v>
      </c>
    </row>
    <row r="51" spans="1:6" ht="38.1" customHeight="1" thickBot="1" x14ac:dyDescent="0.3">
      <c r="A51" s="671" t="s">
        <v>55</v>
      </c>
      <c r="B51" s="70" t="s">
        <v>108</v>
      </c>
      <c r="C51" s="159">
        <f>'UC Consolidated Sheet Page-4'!D10</f>
        <v>88</v>
      </c>
      <c r="D51" s="159">
        <f>SUM(C51*90%*1.05)</f>
        <v>83.160000000000011</v>
      </c>
      <c r="E51" s="159">
        <f t="shared" si="0"/>
        <v>83.160000000000011</v>
      </c>
      <c r="F51" s="505">
        <f t="shared" si="1"/>
        <v>1</v>
      </c>
    </row>
    <row r="52" spans="1:6" ht="38.1" customHeight="1" x14ac:dyDescent="0.25">
      <c r="A52" s="672"/>
      <c r="B52" s="74" t="s">
        <v>109</v>
      </c>
      <c r="C52" s="160">
        <f>'UC Consolidated Sheet Page-4'!D15</f>
        <v>94</v>
      </c>
      <c r="D52" s="159">
        <f>SUM(C52*90%*1.05)</f>
        <v>88.830000000000013</v>
      </c>
      <c r="E52" s="161">
        <f t="shared" si="0"/>
        <v>88.830000000000013</v>
      </c>
      <c r="F52" s="506">
        <f t="shared" si="1"/>
        <v>1</v>
      </c>
    </row>
    <row r="53" spans="1:6" ht="38.1" customHeight="1" x14ac:dyDescent="0.25">
      <c r="A53" s="672"/>
      <c r="B53" s="74" t="s">
        <v>110</v>
      </c>
      <c r="C53" s="502">
        <f>'UC Consolidated Sheet Page-4'!D20</f>
        <v>93</v>
      </c>
      <c r="D53" s="502">
        <f t="shared" si="2"/>
        <v>97.65</v>
      </c>
      <c r="E53" s="503">
        <f t="shared" si="0"/>
        <v>97.65</v>
      </c>
      <c r="F53" s="507">
        <f t="shared" si="1"/>
        <v>1</v>
      </c>
    </row>
    <row r="54" spans="1:6" ht="38.1" customHeight="1" x14ac:dyDescent="0.25">
      <c r="A54" s="673"/>
      <c r="B54" s="74" t="s">
        <v>111</v>
      </c>
      <c r="C54" s="502">
        <f>'UC Consolidated Sheet Page-4'!D25</f>
        <v>85</v>
      </c>
      <c r="D54" s="502">
        <f t="shared" si="2"/>
        <v>89.25</v>
      </c>
      <c r="E54" s="503">
        <f t="shared" si="0"/>
        <v>89.25</v>
      </c>
      <c r="F54" s="507">
        <f t="shared" si="1"/>
        <v>1</v>
      </c>
    </row>
    <row r="55" spans="1:6" ht="38.1" customHeight="1" thickBot="1" x14ac:dyDescent="0.3">
      <c r="A55" s="675"/>
      <c r="B55" s="75" t="s">
        <v>112</v>
      </c>
      <c r="C55" s="504">
        <f>'UC Consolidated Sheet Page-4'!D30</f>
        <v>0</v>
      </c>
      <c r="D55" s="502">
        <f t="shared" si="2"/>
        <v>0</v>
      </c>
      <c r="E55" s="504">
        <f t="shared" si="0"/>
        <v>0</v>
      </c>
      <c r="F55" s="510">
        <f t="shared" si="1"/>
        <v>0</v>
      </c>
    </row>
    <row r="56" spans="1:6" ht="38.1" customHeight="1" thickBot="1" x14ac:dyDescent="0.3">
      <c r="A56" s="671" t="s">
        <v>56</v>
      </c>
      <c r="B56" s="70" t="s">
        <v>108</v>
      </c>
      <c r="C56" s="159">
        <f>'UC Consolidated Sheet Page-4'!G10</f>
        <v>88</v>
      </c>
      <c r="D56" s="159">
        <f>SUM(C56*90%*1.05)</f>
        <v>83.160000000000011</v>
      </c>
      <c r="E56" s="159">
        <f t="shared" si="0"/>
        <v>83.160000000000011</v>
      </c>
      <c r="F56" s="505">
        <f t="shared" si="1"/>
        <v>1</v>
      </c>
    </row>
    <row r="57" spans="1:6" ht="38.1" customHeight="1" x14ac:dyDescent="0.25">
      <c r="A57" s="672"/>
      <c r="B57" s="74" t="s">
        <v>109</v>
      </c>
      <c r="C57" s="160">
        <f>'UC Consolidated Sheet Page-4'!G15</f>
        <v>92</v>
      </c>
      <c r="D57" s="159">
        <f>SUM(C57*90%*1.05)</f>
        <v>86.94</v>
      </c>
      <c r="E57" s="161">
        <f t="shared" si="0"/>
        <v>86.94</v>
      </c>
      <c r="F57" s="506">
        <f t="shared" si="1"/>
        <v>1</v>
      </c>
    </row>
    <row r="58" spans="1:6" ht="38.1" customHeight="1" x14ac:dyDescent="0.25">
      <c r="A58" s="672"/>
      <c r="B58" s="74" t="s">
        <v>110</v>
      </c>
      <c r="C58" s="502">
        <f>'UC Consolidated Sheet Page-4'!G20</f>
        <v>92</v>
      </c>
      <c r="D58" s="502">
        <f t="shared" si="2"/>
        <v>96.600000000000009</v>
      </c>
      <c r="E58" s="503">
        <f t="shared" si="0"/>
        <v>96.600000000000009</v>
      </c>
      <c r="F58" s="507">
        <f t="shared" si="1"/>
        <v>1</v>
      </c>
    </row>
    <row r="59" spans="1:6" ht="38.1" customHeight="1" x14ac:dyDescent="0.25">
      <c r="A59" s="673"/>
      <c r="B59" s="74" t="s">
        <v>111</v>
      </c>
      <c r="C59" s="502">
        <f>'UC Consolidated Sheet Page-4'!G25</f>
        <v>89</v>
      </c>
      <c r="D59" s="502">
        <f t="shared" si="2"/>
        <v>93.45</v>
      </c>
      <c r="E59" s="503">
        <f t="shared" si="0"/>
        <v>93.45</v>
      </c>
      <c r="F59" s="507">
        <f t="shared" si="1"/>
        <v>1</v>
      </c>
    </row>
    <row r="60" spans="1:6" ht="38.1" customHeight="1" thickBot="1" x14ac:dyDescent="0.3">
      <c r="A60" s="674"/>
      <c r="B60" s="511" t="s">
        <v>112</v>
      </c>
      <c r="C60" s="512">
        <f>'UC Consolidated Sheet Page-4'!G30</f>
        <v>0</v>
      </c>
      <c r="D60" s="502">
        <f t="shared" si="2"/>
        <v>0</v>
      </c>
      <c r="E60" s="512">
        <f t="shared" si="0"/>
        <v>0</v>
      </c>
      <c r="F60" s="513">
        <f t="shared" si="1"/>
        <v>0</v>
      </c>
    </row>
    <row r="61" spans="1:6" ht="38.1" customHeight="1" thickBot="1" x14ac:dyDescent="0.3">
      <c r="A61" s="671" t="s">
        <v>57</v>
      </c>
      <c r="B61" s="70" t="s">
        <v>108</v>
      </c>
      <c r="C61" s="159">
        <f>'UC Consolidated Sheet Page-4'!J10</f>
        <v>93</v>
      </c>
      <c r="D61" s="159">
        <f>SUM(C61*90%*1.05)</f>
        <v>87.885000000000005</v>
      </c>
      <c r="E61" s="159">
        <f t="shared" si="0"/>
        <v>87.885000000000005</v>
      </c>
      <c r="F61" s="159">
        <f t="shared" si="1"/>
        <v>1</v>
      </c>
    </row>
    <row r="62" spans="1:6" ht="38.1" customHeight="1" x14ac:dyDescent="0.25">
      <c r="A62" s="672"/>
      <c r="B62" s="74" t="s">
        <v>109</v>
      </c>
      <c r="C62" s="160">
        <f>'UC Consolidated Sheet Page-4'!J15</f>
        <v>92</v>
      </c>
      <c r="D62" s="159">
        <f>SUM(C62*90%*1.05)</f>
        <v>86.94</v>
      </c>
      <c r="E62" s="161">
        <f t="shared" si="0"/>
        <v>86.94</v>
      </c>
      <c r="F62" s="161">
        <f t="shared" si="1"/>
        <v>1</v>
      </c>
    </row>
    <row r="63" spans="1:6" ht="38.1" customHeight="1" x14ac:dyDescent="0.25">
      <c r="A63" s="672"/>
      <c r="B63" s="74" t="s">
        <v>110</v>
      </c>
      <c r="C63" s="502">
        <f>'UC Consolidated Sheet Page-4'!J20</f>
        <v>92</v>
      </c>
      <c r="D63" s="502">
        <f t="shared" si="2"/>
        <v>96.600000000000009</v>
      </c>
      <c r="E63" s="503">
        <f t="shared" si="0"/>
        <v>96.600000000000009</v>
      </c>
      <c r="F63" s="503">
        <f t="shared" si="1"/>
        <v>1</v>
      </c>
    </row>
    <row r="64" spans="1:6" ht="38.1" customHeight="1" x14ac:dyDescent="0.25">
      <c r="A64" s="673"/>
      <c r="B64" s="74" t="s">
        <v>111</v>
      </c>
      <c r="C64" s="502">
        <f>'UC Consolidated Sheet Page-4'!J25</f>
        <v>83</v>
      </c>
      <c r="D64" s="502">
        <f t="shared" si="2"/>
        <v>87.15</v>
      </c>
      <c r="E64" s="503">
        <f t="shared" si="0"/>
        <v>87.15</v>
      </c>
      <c r="F64" s="503">
        <f t="shared" si="1"/>
        <v>1</v>
      </c>
    </row>
    <row r="65" spans="1:6" ht="38.1" customHeight="1" thickBot="1" x14ac:dyDescent="0.3">
      <c r="A65" s="675"/>
      <c r="B65" s="75" t="s">
        <v>112</v>
      </c>
      <c r="C65" s="504">
        <f>'UC Consolidated Sheet Page-4'!J30</f>
        <v>0</v>
      </c>
      <c r="D65" s="502">
        <f t="shared" si="2"/>
        <v>0</v>
      </c>
      <c r="E65" s="504">
        <f t="shared" si="0"/>
        <v>0</v>
      </c>
      <c r="F65" s="504">
        <f t="shared" si="1"/>
        <v>0</v>
      </c>
    </row>
    <row r="66" spans="1:6" x14ac:dyDescent="0.25">
      <c r="A66" s="76"/>
      <c r="B66" s="77"/>
      <c r="C66" s="77"/>
      <c r="D66" s="77"/>
      <c r="E66" s="77"/>
      <c r="F66" s="77"/>
    </row>
    <row r="67" spans="1:6" x14ac:dyDescent="0.25">
      <c r="A67" s="676" t="s">
        <v>113</v>
      </c>
      <c r="B67" s="676"/>
      <c r="C67" s="676"/>
      <c r="D67" s="676"/>
      <c r="E67" s="676"/>
      <c r="F67" s="676"/>
    </row>
    <row r="73" spans="1:6" ht="15.75" x14ac:dyDescent="0.25">
      <c r="D73" s="161"/>
    </row>
    <row r="74" spans="1:6" ht="15.75" x14ac:dyDescent="0.25">
      <c r="D74" s="502"/>
    </row>
    <row r="75" spans="1:6" ht="15.75" x14ac:dyDescent="0.25">
      <c r="D75" s="502"/>
    </row>
    <row r="76" spans="1:6" ht="15.75" x14ac:dyDescent="0.25">
      <c r="D76" s="502"/>
    </row>
  </sheetData>
  <mergeCells count="15">
    <mergeCell ref="A56:A60"/>
    <mergeCell ref="A61:A65"/>
    <mergeCell ref="A67:F67"/>
    <mergeCell ref="A26:A30"/>
    <mergeCell ref="A31:A35"/>
    <mergeCell ref="A36:A40"/>
    <mergeCell ref="A41:A45"/>
    <mergeCell ref="A46:A50"/>
    <mergeCell ref="A51:A55"/>
    <mergeCell ref="A22:A25"/>
    <mergeCell ref="A7:A11"/>
    <mergeCell ref="A12:A16"/>
    <mergeCell ref="A17:A21"/>
    <mergeCell ref="A1:F1"/>
    <mergeCell ref="A2:F2"/>
  </mergeCells>
  <printOptions horizontalCentered="1" verticalCentered="1"/>
  <pageMargins left="0" right="0" top="0" bottom="0" header="0" footer="0"/>
  <pageSetup scale="83" fitToHeight="0" orientation="portrait" r:id="rId1"/>
  <rowBreaks count="2" manualBreakCount="2">
    <brk id="25" max="16383" man="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28</vt:i4>
      </vt:variant>
    </vt:vector>
  </HeadingPairs>
  <TitlesOfParts>
    <vt:vector size="53" baseType="lpstr">
      <vt:lpstr>Title UCMO</vt:lpstr>
      <vt:lpstr>1. HR Plan</vt:lpstr>
      <vt:lpstr>UC Basic Data Page-1-6</vt:lpstr>
      <vt:lpstr>UC Basic Data Page-7-12</vt:lpstr>
      <vt:lpstr>UC Consolidated Sheet Page-1</vt:lpstr>
      <vt:lpstr>UC Consolidated Sheet Page-2</vt:lpstr>
      <vt:lpstr>UC Consolidated Sheet Page-3</vt:lpstr>
      <vt:lpstr>UC Consolidated Sheet Page-4</vt:lpstr>
      <vt:lpstr>Vaccine &amp; logistics Plan Page-1</vt:lpstr>
      <vt:lpstr>Hard to reach &amp; HR Area Plan</vt:lpstr>
      <vt:lpstr>School-Madarassa List</vt:lpstr>
      <vt:lpstr>Training Plan</vt:lpstr>
      <vt:lpstr>Social Mobilization Plan</vt:lpstr>
      <vt:lpstr>UC Supervision Plan</vt:lpstr>
      <vt:lpstr>Team Transportation Plan</vt:lpstr>
      <vt:lpstr>Waste Management Plan</vt:lpstr>
      <vt:lpstr>School-Madressa Reg &amp; Vac Statu</vt:lpstr>
      <vt:lpstr>Team MP</vt:lpstr>
      <vt:lpstr>Team Basic Data Team 1</vt:lpstr>
      <vt:lpstr> Team Daily Session Plan 1</vt:lpstr>
      <vt:lpstr>Team Basic Data Team 2</vt:lpstr>
      <vt:lpstr> Team Daily Session Plan 2</vt:lpstr>
      <vt:lpstr>Team Basic Data Team 3</vt:lpstr>
      <vt:lpstr> Team Daily Session Plan 3</vt:lpstr>
      <vt:lpstr>Daily Instructions</vt:lpstr>
      <vt:lpstr>' Team Daily Session Plan 1'!Print_Area</vt:lpstr>
      <vt:lpstr>' Team Daily Session Plan 2'!Print_Area</vt:lpstr>
      <vt:lpstr>' Team Daily Session Plan 3'!Print_Area</vt:lpstr>
      <vt:lpstr>'1. HR Plan'!Print_Area</vt:lpstr>
      <vt:lpstr>'Social Mobilization Plan'!Print_Area</vt:lpstr>
      <vt:lpstr>'Team Basic Data Team 1'!Print_Area</vt:lpstr>
      <vt:lpstr>'Team Basic Data Team 2'!Print_Area</vt:lpstr>
      <vt:lpstr>'Team Basic Data Team 3'!Print_Area</vt:lpstr>
      <vt:lpstr>'Team MP'!Print_Area</vt:lpstr>
      <vt:lpstr>'Title UCMO'!Print_Area</vt:lpstr>
      <vt:lpstr>'Training Plan'!Print_Area</vt:lpstr>
      <vt:lpstr>'UC Basic Data Page-1-6'!Print_Area</vt:lpstr>
      <vt:lpstr>'UC Basic Data Page-7-12'!Print_Area</vt:lpstr>
      <vt:lpstr>'UC Consolidated Sheet Page-3'!Print_Area</vt:lpstr>
      <vt:lpstr>'UC Supervision Plan'!Print_Area</vt:lpstr>
      <vt:lpstr>'Vaccine &amp; logistics Plan Page-1'!Print_Area</vt:lpstr>
      <vt:lpstr>'Waste Management Plan'!Print_Area</vt:lpstr>
      <vt:lpstr>' Team Daily Session Plan 1'!Print_Titles</vt:lpstr>
      <vt:lpstr>' Team Daily Session Plan 2'!Print_Titles</vt:lpstr>
      <vt:lpstr>' Team Daily Session Plan 3'!Print_Titles</vt:lpstr>
      <vt:lpstr>'School-Madarassa List'!Print_Titles</vt:lpstr>
      <vt:lpstr>'Team Basic Data Team 1'!Print_Titles</vt:lpstr>
      <vt:lpstr>'Team Basic Data Team 2'!Print_Titles</vt:lpstr>
      <vt:lpstr>'Team Basic Data Team 3'!Print_Titles</vt:lpstr>
      <vt:lpstr>'UC Basic Data Page-1-6'!Print_Titles</vt:lpstr>
      <vt:lpstr>'UC Basic Data Page-7-12'!Print_Titles</vt:lpstr>
      <vt:lpstr>'UC Supervision Plan'!Print_Titles</vt:lpstr>
      <vt:lpstr>'Vaccine &amp; logistics Plan 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Ateeq ur Rehman</dc:creator>
  <cp:lastModifiedBy>Ateequr Rehman</cp:lastModifiedBy>
  <cp:lastPrinted>2025-08-12T16:59:57Z</cp:lastPrinted>
  <dcterms:created xsi:type="dcterms:W3CDTF">2021-02-22T18:56:52Z</dcterms:created>
  <dcterms:modified xsi:type="dcterms:W3CDTF">2025-08-12T17:47:56Z</dcterms:modified>
</cp:coreProperties>
</file>