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 yWindow="-60" windowWidth="19320" windowHeight="14880" tabRatio="766" firstSheet="17" activeTab="21"/>
  </bookViews>
  <sheets>
    <sheet name="Title UCMO" sheetId="16" r:id="rId1"/>
    <sheet name="1. HR Plan" sheetId="10" r:id="rId2"/>
    <sheet name="UC Basic Data Page-1-6" sheetId="27" r:id="rId3"/>
    <sheet name="UC Basic Data Page-7-12" sheetId="44" r:id="rId4"/>
    <sheet name="UC Consolidated Sheet Page-1" sheetId="28" r:id="rId5"/>
    <sheet name="UC Consolidated Sheet Page-2" sheetId="29" r:id="rId6"/>
    <sheet name="UC Consolidated Sheet Page-3" sheetId="30" r:id="rId7"/>
    <sheet name="UC Consolidated Sheet Page-4" sheetId="31" r:id="rId8"/>
    <sheet name="Vaccine &amp; logistics Plan Page-1" sheetId="32" r:id="rId9"/>
    <sheet name="Hard to reach &amp; HR Area Plan" sheetId="33" r:id="rId10"/>
    <sheet name="School-Madarassa List" sheetId="35" r:id="rId11"/>
    <sheet name="Training Plan" sheetId="37" r:id="rId12"/>
    <sheet name="Social Mobilization Plan" sheetId="38" r:id="rId13"/>
    <sheet name="UC Supervision Plan" sheetId="39" r:id="rId14"/>
    <sheet name="Team Transportation Plan" sheetId="40" r:id="rId15"/>
    <sheet name="Waste Management Plan" sheetId="41" r:id="rId16"/>
    <sheet name="School-Madressa Reg &amp; Vac Statu" sheetId="42" r:id="rId17"/>
    <sheet name="Team MP" sheetId="43" r:id="rId18"/>
    <sheet name="Team Basic Data Team 1" sheetId="45" r:id="rId19"/>
    <sheet name=" Team Daily Session Plan 1" sheetId="53" r:id="rId20"/>
    <sheet name="Team Basic Data Team 2" sheetId="46" r:id="rId21"/>
    <sheet name=" Team Daily Session Plan 2" sheetId="54" r:id="rId22"/>
    <sheet name="Team Basic Data Team 3" sheetId="50" state="hidden" r:id="rId23"/>
    <sheet name=" Team Daily Session Plan 3" sheetId="55" state="hidden" r:id="rId24"/>
    <sheet name="Daily Instructions" sheetId="66" state="hidden" r:id="rId25"/>
  </sheets>
  <definedNames>
    <definedName name="_xlnm.Print_Area" localSheetId="19">' Team Daily Session Plan 1'!$A$1:$S$53</definedName>
    <definedName name="_xlnm.Print_Area" localSheetId="21">' Team Daily Session Plan 2'!$A$1:$S$53</definedName>
    <definedName name="_xlnm.Print_Area" localSheetId="23">' Team Daily Session Plan 3'!$A$1:$U$53</definedName>
    <definedName name="_xlnm.Print_Area" localSheetId="1">'1. HR Plan'!$B$1:$G$31</definedName>
    <definedName name="_xlnm.Print_Area" localSheetId="12">'Social Mobilization Plan'!$A$1:$M$21</definedName>
    <definedName name="_xlnm.Print_Area" localSheetId="18">'Team Basic Data Team 1'!$C$1:$J$37</definedName>
    <definedName name="_xlnm.Print_Area" localSheetId="20">'Team Basic Data Team 2'!$A$1:$H$43</definedName>
    <definedName name="_xlnm.Print_Area" localSheetId="22">'Team Basic Data Team 3'!$A$1:$H$43</definedName>
    <definedName name="_xlnm.Print_Area" localSheetId="17">'Team MP'!$A$1:$H$64</definedName>
    <definedName name="_xlnm.Print_Area" localSheetId="0">'Title UCMO'!$A$1:$H$14</definedName>
    <definedName name="_xlnm.Print_Area" localSheetId="11">'Training Plan'!$A$1:$J$26</definedName>
    <definedName name="_xlnm.Print_Area" localSheetId="2">'UC Basic Data Page-1-6'!$C$1:$J$36</definedName>
    <definedName name="_xlnm.Print_Area" localSheetId="3">'UC Basic Data Page-7-12'!$C$1:$J$39</definedName>
    <definedName name="_xlnm.Print_Area" localSheetId="6">'UC Consolidated Sheet Page-3'!$A$1:$J$36</definedName>
    <definedName name="_xlnm.Print_Area" localSheetId="13">'UC Supervision Plan'!$A$1:$I$78</definedName>
    <definedName name="_xlnm.Print_Area" localSheetId="8">'Vaccine &amp; logistics Plan Page-1'!$A$1:$F$67</definedName>
    <definedName name="_xlnm.Print_Area" localSheetId="15">'Waste Management Plan'!$A$1:$H$17</definedName>
    <definedName name="_xlnm.Print_Titles" localSheetId="19">' Team Daily Session Plan 1'!$4:$5</definedName>
    <definedName name="_xlnm.Print_Titles" localSheetId="21">' Team Daily Session Plan 2'!$3:$5</definedName>
    <definedName name="_xlnm.Print_Titles" localSheetId="23">' Team Daily Session Plan 3'!$3:$5</definedName>
    <definedName name="_xlnm.Print_Titles" localSheetId="10">'School-Madarassa List'!$1:$5</definedName>
    <definedName name="_xlnm.Print_Titles" localSheetId="18">'Team Basic Data Team 1'!$1:$7</definedName>
    <definedName name="_xlnm.Print_Titles" localSheetId="20">'Team Basic Data Team 2'!$1:$7</definedName>
    <definedName name="_xlnm.Print_Titles" localSheetId="22">'Team Basic Data Team 3'!$1:$7</definedName>
    <definedName name="_xlnm.Print_Titles" localSheetId="2">'UC Basic Data Page-1-6'!$1:$6</definedName>
    <definedName name="_xlnm.Print_Titles" localSheetId="3">'UC Basic Data Page-7-12'!$1:$6</definedName>
    <definedName name="_xlnm.Print_Titles" localSheetId="13">'UC Supervision Plan'!$1:$5</definedName>
    <definedName name="_xlnm.Print_Titles" localSheetId="8">'Vaccine &amp; logistics Plan Page-1'!$4:$6</definedName>
  </definedNames>
  <calcPr calcId="125725"/>
</workbook>
</file>

<file path=xl/calcChain.xml><?xml version="1.0" encoding="utf-8"?>
<calcChain xmlns="http://schemas.openxmlformats.org/spreadsheetml/2006/main">
  <c r="D62" i="32"/>
  <c r="D61"/>
  <c r="D57"/>
  <c r="D56"/>
  <c r="D52"/>
  <c r="D51"/>
  <c r="D47"/>
  <c r="D46"/>
  <c r="D42"/>
  <c r="D41"/>
  <c r="D37"/>
  <c r="D36"/>
  <c r="D32"/>
  <c r="D31"/>
  <c r="D27"/>
  <c r="D26"/>
  <c r="D23"/>
  <c r="D22"/>
  <c r="D18"/>
  <c r="D17"/>
  <c r="D13"/>
  <c r="D12"/>
  <c r="D8"/>
  <c r="D7"/>
  <c r="J36" i="28"/>
  <c r="G36"/>
  <c r="G21" i="31"/>
  <c r="G22"/>
  <c r="G23"/>
  <c r="G24"/>
  <c r="G25"/>
  <c r="G26"/>
  <c r="G27"/>
  <c r="G28"/>
  <c r="G29"/>
  <c r="G30"/>
  <c r="G35"/>
  <c r="D21"/>
  <c r="D22"/>
  <c r="D23"/>
  <c r="D24"/>
  <c r="D25"/>
  <c r="D26"/>
  <c r="D27"/>
  <c r="D28"/>
  <c r="D29"/>
  <c r="D30"/>
  <c r="D35"/>
  <c r="G21" i="30"/>
  <c r="G22"/>
  <c r="G23"/>
  <c r="G24"/>
  <c r="G25"/>
  <c r="G26"/>
  <c r="G27"/>
  <c r="G28"/>
  <c r="G29"/>
  <c r="G30"/>
  <c r="G35"/>
  <c r="E48" i="44"/>
  <c r="F36" l="1"/>
  <c r="E36"/>
  <c r="D36"/>
  <c r="G35"/>
  <c r="G34"/>
  <c r="G33"/>
  <c r="G32"/>
  <c r="G31"/>
  <c r="G30"/>
  <c r="G28"/>
  <c r="G27"/>
  <c r="G26"/>
  <c r="G25"/>
  <c r="G24"/>
  <c r="G23"/>
  <c r="G22"/>
  <c r="G21"/>
  <c r="G20"/>
  <c r="G19"/>
  <c r="G18"/>
  <c r="G17"/>
  <c r="G16"/>
  <c r="G15"/>
  <c r="G14"/>
  <c r="G13"/>
  <c r="G12"/>
  <c r="G11"/>
  <c r="G10"/>
  <c r="G9"/>
  <c r="G8"/>
  <c r="G7"/>
  <c r="F36" i="27"/>
  <c r="E36"/>
  <c r="D36"/>
  <c r="G35"/>
  <c r="G34"/>
  <c r="G33"/>
  <c r="G32"/>
  <c r="G31"/>
  <c r="G30"/>
  <c r="G28"/>
  <c r="G27"/>
  <c r="G26"/>
  <c r="J26" s="1"/>
  <c r="K26" s="1"/>
  <c r="G25"/>
  <c r="G24"/>
  <c r="G23"/>
  <c r="G22"/>
  <c r="G21"/>
  <c r="G20"/>
  <c r="G19"/>
  <c r="G18"/>
  <c r="G17"/>
  <c r="G16"/>
  <c r="G15"/>
  <c r="G14"/>
  <c r="G13"/>
  <c r="G12"/>
  <c r="G11"/>
  <c r="G10"/>
  <c r="G9"/>
  <c r="G8"/>
  <c r="G7"/>
  <c r="G36" i="44" l="1"/>
  <c r="G36" i="27"/>
  <c r="N5" l="1"/>
  <c r="N6" s="1"/>
  <c r="N7" s="1"/>
  <c r="N8" s="1"/>
  <c r="J7" i="31" l="1"/>
  <c r="J12"/>
  <c r="J14"/>
  <c r="J22"/>
  <c r="J24"/>
  <c r="J27"/>
  <c r="J29"/>
  <c r="J35"/>
  <c r="F71" i="43"/>
  <c r="E71"/>
  <c r="C71"/>
  <c r="D7" i="30"/>
  <c r="P31" i="53" s="1"/>
  <c r="Q31" s="1"/>
  <c r="H27" i="28" l="1"/>
  <c r="A22" i="46"/>
  <c r="A21"/>
  <c r="H22" i="45"/>
  <c r="K31" i="31" l="1"/>
  <c r="K32"/>
  <c r="K33"/>
  <c r="K34"/>
  <c r="A21" i="50" l="1"/>
  <c r="A22"/>
  <c r="B23" i="46"/>
  <c r="C23"/>
  <c r="C11" i="45"/>
  <c r="G8" i="37"/>
  <c r="H6"/>
  <c r="H7" s="1"/>
  <c r="H8" s="1"/>
  <c r="J22" i="27" l="1"/>
  <c r="J27"/>
  <c r="J30"/>
  <c r="J31"/>
  <c r="K31" s="1"/>
  <c r="J8" i="44"/>
  <c r="J9"/>
  <c r="J10"/>
  <c r="J12"/>
  <c r="J13"/>
  <c r="J14"/>
  <c r="L14" s="1"/>
  <c r="J15"/>
  <c r="J16"/>
  <c r="J17"/>
  <c r="J18"/>
  <c r="J19"/>
  <c r="J21"/>
  <c r="J22"/>
  <c r="J23"/>
  <c r="J24"/>
  <c r="J25"/>
  <c r="J26"/>
  <c r="L26" s="1"/>
  <c r="J28"/>
  <c r="J30"/>
  <c r="J31"/>
  <c r="J32"/>
  <c r="J33"/>
  <c r="J34"/>
  <c r="J35"/>
  <c r="J27" l="1"/>
  <c r="J36" s="1"/>
  <c r="J11"/>
  <c r="J20"/>
  <c r="G14" i="29"/>
  <c r="K22" i="27"/>
  <c r="L12" i="44"/>
  <c r="L18" i="27"/>
  <c r="J16"/>
  <c r="K16" s="1"/>
  <c r="J18"/>
  <c r="J20"/>
  <c r="K20" s="1"/>
  <c r="D8" i="29" s="1"/>
  <c r="J33" i="27"/>
  <c r="K33" s="1"/>
  <c r="J35"/>
  <c r="K35" s="1"/>
  <c r="L16" i="44"/>
  <c r="L18"/>
  <c r="L22"/>
  <c r="L20" l="1"/>
  <c r="K18" i="27"/>
  <c r="I13" i="46" s="1"/>
  <c r="B5" i="40"/>
  <c r="B6" s="1"/>
  <c r="B7" s="1"/>
  <c r="B8" s="1"/>
  <c r="B9" s="1"/>
  <c r="B10" s="1"/>
  <c r="B11" s="1"/>
  <c r="B12" s="1"/>
  <c r="B13" s="1"/>
  <c r="B14" s="1"/>
  <c r="B15" s="1"/>
  <c r="B16" s="1"/>
  <c r="E3" i="55"/>
  <c r="E3" i="54"/>
  <c r="E3" i="53"/>
  <c r="P49"/>
  <c r="Q49" s="1"/>
  <c r="J31" i="50"/>
  <c r="J32"/>
  <c r="J33"/>
  <c r="F31"/>
  <c r="G31"/>
  <c r="F32"/>
  <c r="G32"/>
  <c r="F33"/>
  <c r="G33"/>
  <c r="A30"/>
  <c r="B46" i="55" s="1"/>
  <c r="B30" i="50"/>
  <c r="C30"/>
  <c r="F30"/>
  <c r="G30"/>
  <c r="J30"/>
  <c r="A31"/>
  <c r="B48" i="55" s="1"/>
  <c r="B31" i="50"/>
  <c r="C31"/>
  <c r="A32"/>
  <c r="B50" i="55" s="1"/>
  <c r="B32" i="50"/>
  <c r="C32"/>
  <c r="A33"/>
  <c r="B52" i="55" s="1"/>
  <c r="B33" i="50"/>
  <c r="C33"/>
  <c r="J20"/>
  <c r="J21"/>
  <c r="J22"/>
  <c r="J23"/>
  <c r="J24"/>
  <c r="J25"/>
  <c r="I26"/>
  <c r="J26"/>
  <c r="J27"/>
  <c r="J28"/>
  <c r="F20"/>
  <c r="G20"/>
  <c r="F21"/>
  <c r="G21"/>
  <c r="F22"/>
  <c r="G22"/>
  <c r="F23"/>
  <c r="G23"/>
  <c r="F24"/>
  <c r="G24"/>
  <c r="F25"/>
  <c r="G25"/>
  <c r="F26"/>
  <c r="G26"/>
  <c r="F27"/>
  <c r="G27"/>
  <c r="F28"/>
  <c r="G28"/>
  <c r="A19"/>
  <c r="B26" i="55" s="1"/>
  <c r="B19" i="50"/>
  <c r="C19"/>
  <c r="F19"/>
  <c r="G19"/>
  <c r="J19"/>
  <c r="A20"/>
  <c r="B28" i="55" s="1"/>
  <c r="B20" i="50"/>
  <c r="C20"/>
  <c r="B30" i="55"/>
  <c r="B21" i="50"/>
  <c r="C21"/>
  <c r="B32" i="55"/>
  <c r="B22" i="50"/>
  <c r="C22"/>
  <c r="A23"/>
  <c r="B34" i="55" s="1"/>
  <c r="B23" i="50"/>
  <c r="C23"/>
  <c r="A24"/>
  <c r="B36" i="55" s="1"/>
  <c r="B24" i="50"/>
  <c r="C24"/>
  <c r="A25"/>
  <c r="B38" i="55" s="1"/>
  <c r="B25" i="50"/>
  <c r="C25"/>
  <c r="A26"/>
  <c r="B40" i="55" s="1"/>
  <c r="B26" i="50"/>
  <c r="C26"/>
  <c r="A27"/>
  <c r="B42" i="55" s="1"/>
  <c r="B27" i="50"/>
  <c r="C27"/>
  <c r="A28"/>
  <c r="B44" i="55" s="1"/>
  <c r="B28" i="50"/>
  <c r="C28"/>
  <c r="F9"/>
  <c r="G9"/>
  <c r="J9"/>
  <c r="F10"/>
  <c r="G10"/>
  <c r="J10"/>
  <c r="F11"/>
  <c r="G11"/>
  <c r="J11"/>
  <c r="F12"/>
  <c r="G12"/>
  <c r="J12"/>
  <c r="F13"/>
  <c r="G13"/>
  <c r="J13"/>
  <c r="F14"/>
  <c r="G14"/>
  <c r="J14"/>
  <c r="F15"/>
  <c r="G15"/>
  <c r="J15"/>
  <c r="F16"/>
  <c r="G16"/>
  <c r="J16"/>
  <c r="F17"/>
  <c r="G17"/>
  <c r="J17"/>
  <c r="A8"/>
  <c r="B6" i="55" s="1"/>
  <c r="B8" i="50"/>
  <c r="C8"/>
  <c r="F8"/>
  <c r="G8"/>
  <c r="J8"/>
  <c r="A9"/>
  <c r="B8" i="55" s="1"/>
  <c r="B9" i="50"/>
  <c r="C9"/>
  <c r="A10"/>
  <c r="B10" i="55" s="1"/>
  <c r="B10" i="50"/>
  <c r="C10"/>
  <c r="A11"/>
  <c r="B12" i="55" s="1"/>
  <c r="B11" i="50"/>
  <c r="C11"/>
  <c r="A12"/>
  <c r="B14" i="55" s="1"/>
  <c r="B12" i="50"/>
  <c r="C12"/>
  <c r="A13"/>
  <c r="B16" i="55" s="1"/>
  <c r="B13" i="50"/>
  <c r="C13"/>
  <c r="A14"/>
  <c r="B18" i="55" s="1"/>
  <c r="B14" i="50"/>
  <c r="C14"/>
  <c r="A15"/>
  <c r="B20" i="55" s="1"/>
  <c r="B15" i="50"/>
  <c r="C15"/>
  <c r="A16"/>
  <c r="B22" i="55" s="1"/>
  <c r="B16" i="50"/>
  <c r="C16"/>
  <c r="A17"/>
  <c r="B24" i="55" s="1"/>
  <c r="B17" i="50"/>
  <c r="C17"/>
  <c r="F31" i="46"/>
  <c r="G31"/>
  <c r="J31"/>
  <c r="F32"/>
  <c r="G32"/>
  <c r="J32"/>
  <c r="F33"/>
  <c r="G33"/>
  <c r="J33"/>
  <c r="F20"/>
  <c r="G20"/>
  <c r="J20"/>
  <c r="F21"/>
  <c r="G21"/>
  <c r="J21"/>
  <c r="F22"/>
  <c r="G22"/>
  <c r="J22"/>
  <c r="F23"/>
  <c r="G23"/>
  <c r="J23"/>
  <c r="F24"/>
  <c r="G24"/>
  <c r="J24"/>
  <c r="F25"/>
  <c r="G25"/>
  <c r="J25"/>
  <c r="F26"/>
  <c r="G26"/>
  <c r="I26"/>
  <c r="J26"/>
  <c r="F27"/>
  <c r="G27"/>
  <c r="J27"/>
  <c r="F28"/>
  <c r="G28"/>
  <c r="I28"/>
  <c r="J28"/>
  <c r="F9"/>
  <c r="G9"/>
  <c r="J9"/>
  <c r="F10"/>
  <c r="G10"/>
  <c r="J10"/>
  <c r="F11"/>
  <c r="G11"/>
  <c r="J11"/>
  <c r="F12"/>
  <c r="G12"/>
  <c r="J12"/>
  <c r="F13"/>
  <c r="G13"/>
  <c r="J13"/>
  <c r="F14"/>
  <c r="G14"/>
  <c r="J14"/>
  <c r="F15"/>
  <c r="G15"/>
  <c r="I15"/>
  <c r="J15"/>
  <c r="F16"/>
  <c r="G16"/>
  <c r="J16"/>
  <c r="F17"/>
  <c r="G17"/>
  <c r="J17"/>
  <c r="A30"/>
  <c r="B46" i="54" s="1"/>
  <c r="B30" i="46"/>
  <c r="C30"/>
  <c r="F30"/>
  <c r="G30"/>
  <c r="J30"/>
  <c r="A31"/>
  <c r="B48" i="54" s="1"/>
  <c r="B31" i="46"/>
  <c r="C31"/>
  <c r="A32"/>
  <c r="B50" i="54" s="1"/>
  <c r="B32" i="46"/>
  <c r="C32"/>
  <c r="A33"/>
  <c r="B52" i="54" s="1"/>
  <c r="B33" i="46"/>
  <c r="C33"/>
  <c r="A19"/>
  <c r="B26" i="54" s="1"/>
  <c r="B19" i="46"/>
  <c r="C19"/>
  <c r="F19"/>
  <c r="G19"/>
  <c r="J19"/>
  <c r="K19"/>
  <c r="A20"/>
  <c r="B28" i="54" s="1"/>
  <c r="B20" i="46"/>
  <c r="C20"/>
  <c r="K20"/>
  <c r="B30" i="54"/>
  <c r="B21" i="46"/>
  <c r="C21"/>
  <c r="K21"/>
  <c r="B32" i="54"/>
  <c r="B22" i="46"/>
  <c r="C22"/>
  <c r="K22"/>
  <c r="A23"/>
  <c r="B34" i="54" s="1"/>
  <c r="K23" i="46"/>
  <c r="A24"/>
  <c r="B36" i="54" s="1"/>
  <c r="B24" i="46"/>
  <c r="C24"/>
  <c r="K24"/>
  <c r="A25"/>
  <c r="B38" i="54" s="1"/>
  <c r="B25" i="46"/>
  <c r="C25"/>
  <c r="K25"/>
  <c r="A26"/>
  <c r="B40" i="54" s="1"/>
  <c r="B26" i="46"/>
  <c r="C26"/>
  <c r="K26"/>
  <c r="A27"/>
  <c r="B42" i="54" s="1"/>
  <c r="B27" i="46"/>
  <c r="C27"/>
  <c r="K27"/>
  <c r="A28"/>
  <c r="B44" i="54" s="1"/>
  <c r="B28" i="46"/>
  <c r="C28"/>
  <c r="K28"/>
  <c r="A8"/>
  <c r="B6" i="54" s="1"/>
  <c r="B8" i="46"/>
  <c r="C8"/>
  <c r="F8"/>
  <c r="G8"/>
  <c r="J8"/>
  <c r="A9"/>
  <c r="B8" i="54" s="1"/>
  <c r="B9" i="46"/>
  <c r="C9"/>
  <c r="A10"/>
  <c r="B10" i="54" s="1"/>
  <c r="B10" i="46"/>
  <c r="C10"/>
  <c r="A11"/>
  <c r="B12" i="54" s="1"/>
  <c r="B11" i="46"/>
  <c r="C11"/>
  <c r="A12"/>
  <c r="B14" i="54" s="1"/>
  <c r="B12" i="46"/>
  <c r="C12"/>
  <c r="A13"/>
  <c r="B16" i="54" s="1"/>
  <c r="B13" i="46"/>
  <c r="C13"/>
  <c r="A14"/>
  <c r="B18" i="54" s="1"/>
  <c r="B14" i="46"/>
  <c r="C14"/>
  <c r="A15"/>
  <c r="B20" i="54" s="1"/>
  <c r="B15" i="46"/>
  <c r="C15"/>
  <c r="A16"/>
  <c r="B22" i="54" s="1"/>
  <c r="B16" i="46"/>
  <c r="C16"/>
  <c r="A17"/>
  <c r="B24" i="54" s="1"/>
  <c r="B17" i="46"/>
  <c r="C17"/>
  <c r="I41" i="50"/>
  <c r="B27" i="45"/>
  <c r="C27"/>
  <c r="B46" i="53" s="1"/>
  <c r="D27" i="45"/>
  <c r="E27"/>
  <c r="H27"/>
  <c r="I27"/>
  <c r="L27"/>
  <c r="B28"/>
  <c r="C28"/>
  <c r="B48" i="53" s="1"/>
  <c r="D28" i="45"/>
  <c r="E28"/>
  <c r="H28"/>
  <c r="I28"/>
  <c r="L28"/>
  <c r="B29"/>
  <c r="C29"/>
  <c r="B50" i="53" s="1"/>
  <c r="D29" i="45"/>
  <c r="E29"/>
  <c r="H29"/>
  <c r="I29"/>
  <c r="L29"/>
  <c r="B30"/>
  <c r="C30"/>
  <c r="B52" i="53" s="1"/>
  <c r="D30" i="45"/>
  <c r="E30"/>
  <c r="H30"/>
  <c r="I30"/>
  <c r="L30"/>
  <c r="B18"/>
  <c r="C18"/>
  <c r="B26" i="53" s="1"/>
  <c r="D18" i="45"/>
  <c r="E18"/>
  <c r="H18"/>
  <c r="I18"/>
  <c r="L18"/>
  <c r="B28" i="53"/>
  <c r="B19" i="45"/>
  <c r="C19"/>
  <c r="B30" i="53" s="1"/>
  <c r="D19" i="45"/>
  <c r="E19"/>
  <c r="H19"/>
  <c r="I19"/>
  <c r="L19"/>
  <c r="B20"/>
  <c r="C20"/>
  <c r="B32" i="53" s="1"/>
  <c r="D20" i="45"/>
  <c r="E20"/>
  <c r="H20"/>
  <c r="I20"/>
  <c r="L20"/>
  <c r="B21"/>
  <c r="C21"/>
  <c r="B34" i="53" s="1"/>
  <c r="D21" i="45"/>
  <c r="E21"/>
  <c r="H21"/>
  <c r="I21"/>
  <c r="L21"/>
  <c r="B22"/>
  <c r="C22"/>
  <c r="B36" i="53" s="1"/>
  <c r="D22" i="45"/>
  <c r="E22"/>
  <c r="I22"/>
  <c r="K22"/>
  <c r="L22"/>
  <c r="B23"/>
  <c r="C23"/>
  <c r="B38" i="53" s="1"/>
  <c r="D23" i="45"/>
  <c r="E23"/>
  <c r="H23"/>
  <c r="I23"/>
  <c r="L23"/>
  <c r="B24"/>
  <c r="C24"/>
  <c r="B40" i="53" s="1"/>
  <c r="D24" i="45"/>
  <c r="E24"/>
  <c r="H24"/>
  <c r="I24"/>
  <c r="K24"/>
  <c r="L24"/>
  <c r="B25"/>
  <c r="C25"/>
  <c r="B42" i="53" s="1"/>
  <c r="D25" i="45"/>
  <c r="E25"/>
  <c r="H25"/>
  <c r="I25"/>
  <c r="L25"/>
  <c r="B26"/>
  <c r="C26"/>
  <c r="B44" i="53" s="1"/>
  <c r="D26" i="45"/>
  <c r="E26"/>
  <c r="H26"/>
  <c r="I26"/>
  <c r="L26"/>
  <c r="B8"/>
  <c r="C8"/>
  <c r="B6" i="53" s="1"/>
  <c r="D8" i="45"/>
  <c r="E8"/>
  <c r="H8"/>
  <c r="I8"/>
  <c r="L8"/>
  <c r="B9"/>
  <c r="C9"/>
  <c r="B8" i="53" s="1"/>
  <c r="D9" i="45"/>
  <c r="E9"/>
  <c r="H9"/>
  <c r="I9"/>
  <c r="L9"/>
  <c r="B10"/>
  <c r="C10"/>
  <c r="B10" i="53" s="1"/>
  <c r="D10" i="45"/>
  <c r="E10"/>
  <c r="H10"/>
  <c r="I10"/>
  <c r="L10"/>
  <c r="B11"/>
  <c r="B12" i="53"/>
  <c r="D11" i="45"/>
  <c r="E11"/>
  <c r="H11"/>
  <c r="I11"/>
  <c r="L11"/>
  <c r="B12"/>
  <c r="C12"/>
  <c r="B14" i="53" s="1"/>
  <c r="D12" i="45"/>
  <c r="E12"/>
  <c r="H12"/>
  <c r="I12"/>
  <c r="L12"/>
  <c r="B13"/>
  <c r="C13"/>
  <c r="B16" i="53" s="1"/>
  <c r="D13" i="45"/>
  <c r="E13"/>
  <c r="H13"/>
  <c r="I13"/>
  <c r="K13"/>
  <c r="L13"/>
  <c r="B14"/>
  <c r="C14"/>
  <c r="B18" i="53" s="1"/>
  <c r="D14" i="45"/>
  <c r="E14"/>
  <c r="H14"/>
  <c r="I14"/>
  <c r="L14"/>
  <c r="B15"/>
  <c r="C15"/>
  <c r="B20" i="53" s="1"/>
  <c r="D15" i="45"/>
  <c r="E15"/>
  <c r="H15"/>
  <c r="I15"/>
  <c r="K15"/>
  <c r="L15"/>
  <c r="B16"/>
  <c r="C16"/>
  <c r="B22" i="53" s="1"/>
  <c r="D16" i="45"/>
  <c r="E16"/>
  <c r="H16"/>
  <c r="I16"/>
  <c r="L16"/>
  <c r="B17"/>
  <c r="C17"/>
  <c r="B24" i="53" s="1"/>
  <c r="D17" i="45"/>
  <c r="E17"/>
  <c r="H17"/>
  <c r="I17"/>
  <c r="L17"/>
  <c r="I41" i="46"/>
  <c r="J38" i="45"/>
  <c r="A30"/>
  <c r="A29"/>
  <c r="A28"/>
  <c r="A27"/>
  <c r="A26"/>
  <c r="A25"/>
  <c r="A24"/>
  <c r="A23"/>
  <c r="A22"/>
  <c r="A21"/>
  <c r="A20"/>
  <c r="A19"/>
  <c r="A18"/>
  <c r="A17"/>
  <c r="A16"/>
  <c r="A15"/>
  <c r="A14"/>
  <c r="A13"/>
  <c r="A12"/>
  <c r="A11"/>
  <c r="A10"/>
  <c r="A9"/>
  <c r="A8"/>
  <c r="I12" i="42"/>
  <c r="E12"/>
  <c r="B4"/>
  <c r="F4"/>
  <c r="I4"/>
  <c r="H4" i="41"/>
  <c r="F4"/>
  <c r="D4"/>
  <c r="K26" i="45" l="1"/>
  <c r="B40" i="50"/>
  <c r="C29" i="46"/>
  <c r="B29"/>
  <c r="E37" i="45"/>
  <c r="C29" i="50"/>
  <c r="C18" i="46"/>
  <c r="C18" i="50"/>
  <c r="B29"/>
  <c r="B18"/>
  <c r="C40" i="46"/>
  <c r="C40" i="50"/>
  <c r="B40" i="46"/>
  <c r="B18"/>
  <c r="A38" i="45"/>
  <c r="D3" i="41"/>
  <c r="C9"/>
  <c r="C10" s="1"/>
  <c r="C11" s="1"/>
  <c r="C12" s="1"/>
  <c r="C13" s="1"/>
  <c r="C14" s="1"/>
  <c r="C15" s="1"/>
  <c r="C16" s="1"/>
  <c r="C17" s="1"/>
  <c r="C18" s="1"/>
  <c r="C19" s="1"/>
  <c r="C20" s="1"/>
  <c r="C21" s="1"/>
  <c r="C22" s="1"/>
  <c r="C23" s="1"/>
  <c r="C24" s="1"/>
  <c r="C25" s="1"/>
  <c r="C26" s="1"/>
  <c r="C27" s="1"/>
  <c r="C28" s="1"/>
  <c r="C29" s="1"/>
  <c r="C30" s="1"/>
  <c r="C31" s="1"/>
  <c r="E9"/>
  <c r="E10" s="1"/>
  <c r="E11" s="1"/>
  <c r="E12" s="1"/>
  <c r="E13" s="1"/>
  <c r="E14" s="1"/>
  <c r="E15" s="1"/>
  <c r="E16" s="1"/>
  <c r="E17" s="1"/>
  <c r="E18" s="1"/>
  <c r="E19" s="1"/>
  <c r="E20" s="1"/>
  <c r="E21" s="1"/>
  <c r="E22" s="1"/>
  <c r="E23" s="1"/>
  <c r="E24" s="1"/>
  <c r="E25" s="1"/>
  <c r="E26" s="1"/>
  <c r="E27" s="1"/>
  <c r="E28" s="1"/>
  <c r="E29" s="1"/>
  <c r="E30" s="1"/>
  <c r="E31" s="1"/>
  <c r="D9"/>
  <c r="D10" s="1"/>
  <c r="D11" s="1"/>
  <c r="D12" s="1"/>
  <c r="D13" s="1"/>
  <c r="D14" s="1"/>
  <c r="D15" s="1"/>
  <c r="D16" s="1"/>
  <c r="D17" s="1"/>
  <c r="D18" s="1"/>
  <c r="D19" s="1"/>
  <c r="D20" s="1"/>
  <c r="D21" s="1"/>
  <c r="D22" s="1"/>
  <c r="D23" s="1"/>
  <c r="D24" s="1"/>
  <c r="D25" s="1"/>
  <c r="D26" s="1"/>
  <c r="D27" s="1"/>
  <c r="D28" s="1"/>
  <c r="D29" s="1"/>
  <c r="D30" s="1"/>
  <c r="D31" s="1"/>
  <c r="H17" i="39"/>
  <c r="H23" s="1"/>
  <c r="H29" s="1"/>
  <c r="H33" s="1"/>
  <c r="H41" s="1"/>
  <c r="H47" s="1"/>
  <c r="E11"/>
  <c r="E17" s="1"/>
  <c r="E23" s="1"/>
  <c r="E29" s="1"/>
  <c r="E33" s="1"/>
  <c r="E41" s="1"/>
  <c r="E47" s="1"/>
  <c r="E50" s="1"/>
  <c r="E59" s="1"/>
  <c r="E65" s="1"/>
  <c r="E71" s="1"/>
  <c r="E77" s="1"/>
  <c r="F11"/>
  <c r="F17" s="1"/>
  <c r="F23" s="1"/>
  <c r="F29" s="1"/>
  <c r="F33" s="1"/>
  <c r="F41" s="1"/>
  <c r="F47" s="1"/>
  <c r="F50" s="1"/>
  <c r="F59" s="1"/>
  <c r="F65" s="1"/>
  <c r="F71" s="1"/>
  <c r="F77" s="1"/>
  <c r="G11"/>
  <c r="G17" s="1"/>
  <c r="G23" s="1"/>
  <c r="G29" s="1"/>
  <c r="G33" s="1"/>
  <c r="G41" s="1"/>
  <c r="G47" s="1"/>
  <c r="G50" s="1"/>
  <c r="G59" s="1"/>
  <c r="G65" s="1"/>
  <c r="G71" s="1"/>
  <c r="G77" s="1"/>
  <c r="E6"/>
  <c r="E15" s="1"/>
  <c r="E19" s="1"/>
  <c r="E27" s="1"/>
  <c r="E31" s="1"/>
  <c r="E39" s="1"/>
  <c r="E43" s="1"/>
  <c r="E52" s="1"/>
  <c r="E58" s="1"/>
  <c r="E61" s="1"/>
  <c r="E68" s="1"/>
  <c r="E73" s="1"/>
  <c r="F6"/>
  <c r="F15" s="1"/>
  <c r="F19" s="1"/>
  <c r="F27" s="1"/>
  <c r="F31" s="1"/>
  <c r="F39" s="1"/>
  <c r="F43" s="1"/>
  <c r="F52" s="1"/>
  <c r="F58" s="1"/>
  <c r="F61" s="1"/>
  <c r="F68" s="1"/>
  <c r="F73" s="1"/>
  <c r="G6"/>
  <c r="G15" s="1"/>
  <c r="G19" s="1"/>
  <c r="G27" s="1"/>
  <c r="G31" s="1"/>
  <c r="G39" s="1"/>
  <c r="G43" s="1"/>
  <c r="G52" s="1"/>
  <c r="G58" s="1"/>
  <c r="G61" s="1"/>
  <c r="G68" s="1"/>
  <c r="G73" s="1"/>
  <c r="E7"/>
  <c r="E16" s="1"/>
  <c r="E21" s="1"/>
  <c r="E28" s="1"/>
  <c r="E34" s="1"/>
  <c r="E40" s="1"/>
  <c r="E44" s="1"/>
  <c r="E53" s="1"/>
  <c r="E55" s="1"/>
  <c r="E62" s="1"/>
  <c r="E69" s="1"/>
  <c r="E74" s="1"/>
  <c r="F7"/>
  <c r="F16" s="1"/>
  <c r="F21" s="1"/>
  <c r="F28" s="1"/>
  <c r="F34" s="1"/>
  <c r="F40" s="1"/>
  <c r="F44" s="1"/>
  <c r="F53" s="1"/>
  <c r="F55" s="1"/>
  <c r="F62" s="1"/>
  <c r="F69" s="1"/>
  <c r="F74" s="1"/>
  <c r="G7"/>
  <c r="G16" s="1"/>
  <c r="G21" s="1"/>
  <c r="G28" s="1"/>
  <c r="G34" s="1"/>
  <c r="G40" s="1"/>
  <c r="G44" s="1"/>
  <c r="G53" s="1"/>
  <c r="G55" s="1"/>
  <c r="G62" s="1"/>
  <c r="G69" s="1"/>
  <c r="G74" s="1"/>
  <c r="E8"/>
  <c r="E12" s="1"/>
  <c r="E20" s="1"/>
  <c r="E24" s="1"/>
  <c r="E35" s="1"/>
  <c r="E36" s="1"/>
  <c r="E45" s="1"/>
  <c r="E48" s="1"/>
  <c r="E56" s="1"/>
  <c r="E64" s="1"/>
  <c r="E70" s="1"/>
  <c r="E75" s="1"/>
  <c r="F8"/>
  <c r="F12" s="1"/>
  <c r="F20" s="1"/>
  <c r="F24" s="1"/>
  <c r="F35" s="1"/>
  <c r="F36" s="1"/>
  <c r="F45" s="1"/>
  <c r="F48" s="1"/>
  <c r="F56" s="1"/>
  <c r="F64" s="1"/>
  <c r="F70" s="1"/>
  <c r="F75" s="1"/>
  <c r="G8"/>
  <c r="G12" s="1"/>
  <c r="G20" s="1"/>
  <c r="G24" s="1"/>
  <c r="G35" s="1"/>
  <c r="G36" s="1"/>
  <c r="G45" s="1"/>
  <c r="G48" s="1"/>
  <c r="G56" s="1"/>
  <c r="G64" s="1"/>
  <c r="G70" s="1"/>
  <c r="G75" s="1"/>
  <c r="E9"/>
  <c r="E13" s="1"/>
  <c r="E22" s="1"/>
  <c r="E25" s="1"/>
  <c r="E32" s="1"/>
  <c r="E37" s="1"/>
  <c r="E46" s="1"/>
  <c r="E49" s="1"/>
  <c r="E57" s="1"/>
  <c r="E63" s="1"/>
  <c r="E66" s="1"/>
  <c r="E76" s="1"/>
  <c r="F9"/>
  <c r="F13" s="1"/>
  <c r="F22" s="1"/>
  <c r="F25" s="1"/>
  <c r="F32" s="1"/>
  <c r="F37" s="1"/>
  <c r="F46" s="1"/>
  <c r="F49" s="1"/>
  <c r="F57" s="1"/>
  <c r="F63" s="1"/>
  <c r="F66" s="1"/>
  <c r="F76" s="1"/>
  <c r="G9"/>
  <c r="G13" s="1"/>
  <c r="G22" s="1"/>
  <c r="G25" s="1"/>
  <c r="G32" s="1"/>
  <c r="G37" s="1"/>
  <c r="G46" s="1"/>
  <c r="G49" s="1"/>
  <c r="G57" s="1"/>
  <c r="G63" s="1"/>
  <c r="G66" s="1"/>
  <c r="G76" s="1"/>
  <c r="F10"/>
  <c r="F14" s="1"/>
  <c r="F18" s="1"/>
  <c r="F26" s="1"/>
  <c r="F30" s="1"/>
  <c r="F38" s="1"/>
  <c r="F42" s="1"/>
  <c r="F51" s="1"/>
  <c r="F54" s="1"/>
  <c r="F60" s="1"/>
  <c r="F67" s="1"/>
  <c r="F72" s="1"/>
  <c r="G10"/>
  <c r="G14" s="1"/>
  <c r="G18" s="1"/>
  <c r="G26" s="1"/>
  <c r="G30" s="1"/>
  <c r="G38" s="1"/>
  <c r="G42" s="1"/>
  <c r="G51" s="1"/>
  <c r="G54" s="1"/>
  <c r="G60" s="1"/>
  <c r="G67" s="1"/>
  <c r="G72" s="1"/>
  <c r="E10"/>
  <c r="E14" s="1"/>
  <c r="E18" s="1"/>
  <c r="E26" s="1"/>
  <c r="E30" s="1"/>
  <c r="E38" s="1"/>
  <c r="E42" s="1"/>
  <c r="E51" s="1"/>
  <c r="E54" s="1"/>
  <c r="E60" s="1"/>
  <c r="E67" s="1"/>
  <c r="E72" s="1"/>
  <c r="D37" i="45" l="1"/>
  <c r="C42" i="46"/>
  <c r="J39" i="45"/>
  <c r="C42" i="50"/>
  <c r="E39" i="45"/>
  <c r="I42" i="46"/>
  <c r="I42" i="50"/>
  <c r="H59" i="39"/>
  <c r="H65" s="1"/>
  <c r="H71" s="1"/>
  <c r="H77" s="1"/>
  <c r="H50"/>
  <c r="D14" i="28"/>
  <c r="D27"/>
  <c r="H29" i="31"/>
  <c r="H28"/>
  <c r="H27"/>
  <c r="H26"/>
  <c r="H24"/>
  <c r="H23"/>
  <c r="H22"/>
  <c r="H21"/>
  <c r="H19"/>
  <c r="E53" i="55" s="1"/>
  <c r="H18" i="31"/>
  <c r="E52" i="55" s="1"/>
  <c r="H17" i="31"/>
  <c r="E51" i="55" s="1"/>
  <c r="H16" i="31"/>
  <c r="H14"/>
  <c r="E53" i="54" s="1"/>
  <c r="H13" i="31"/>
  <c r="E52" i="54" s="1"/>
  <c r="H12" i="31"/>
  <c r="E51" i="54" s="1"/>
  <c r="H11" i="31"/>
  <c r="E53" i="53"/>
  <c r="E52"/>
  <c r="H7" i="31"/>
  <c r="E51" i="53" s="1"/>
  <c r="H6" i="31"/>
  <c r="E29"/>
  <c r="E28"/>
  <c r="E27"/>
  <c r="E26"/>
  <c r="E24"/>
  <c r="E23"/>
  <c r="E22"/>
  <c r="E21"/>
  <c r="G19"/>
  <c r="G17"/>
  <c r="E19"/>
  <c r="E49" i="55" s="1"/>
  <c r="E18" i="31"/>
  <c r="E48" i="55" s="1"/>
  <c r="E17" i="31"/>
  <c r="E47" i="55" s="1"/>
  <c r="E16" i="31"/>
  <c r="G14"/>
  <c r="G12"/>
  <c r="E14"/>
  <c r="E49" i="54" s="1"/>
  <c r="E13" i="31"/>
  <c r="E48" i="54" s="1"/>
  <c r="E12" i="31"/>
  <c r="E47" i="54" s="1"/>
  <c r="E11" i="31"/>
  <c r="G9"/>
  <c r="G7"/>
  <c r="P47" i="53" s="1"/>
  <c r="Q47" s="1"/>
  <c r="E9" i="31"/>
  <c r="E49" i="53" s="1"/>
  <c r="E8" i="31"/>
  <c r="E48" i="53" s="1"/>
  <c r="E7" i="31"/>
  <c r="E47" i="53" s="1"/>
  <c r="E6" i="31"/>
  <c r="B29"/>
  <c r="B28"/>
  <c r="B27"/>
  <c r="B26"/>
  <c r="B24"/>
  <c r="B23"/>
  <c r="B22"/>
  <c r="B21"/>
  <c r="D19"/>
  <c r="D17"/>
  <c r="B19"/>
  <c r="E45" i="55" s="1"/>
  <c r="B18" i="31"/>
  <c r="E44" i="55" s="1"/>
  <c r="B17" i="31"/>
  <c r="E43" i="55" s="1"/>
  <c r="B16" i="31"/>
  <c r="D14"/>
  <c r="D13"/>
  <c r="D12"/>
  <c r="B14"/>
  <c r="E45" i="54" s="1"/>
  <c r="B13" i="31"/>
  <c r="E44" i="54" s="1"/>
  <c r="B12" i="31"/>
  <c r="B11"/>
  <c r="E42" i="54" s="1"/>
  <c r="D9" i="31"/>
  <c r="D8"/>
  <c r="D7"/>
  <c r="B9"/>
  <c r="E45" i="53" s="1"/>
  <c r="B8" i="31"/>
  <c r="E44" i="53" s="1"/>
  <c r="B7" i="31"/>
  <c r="E43" i="53" s="1"/>
  <c r="B6" i="31"/>
  <c r="J29" i="30"/>
  <c r="J28"/>
  <c r="J27"/>
  <c r="H29"/>
  <c r="H28"/>
  <c r="H27"/>
  <c r="H26"/>
  <c r="J24"/>
  <c r="J23"/>
  <c r="J22"/>
  <c r="H24"/>
  <c r="H23"/>
  <c r="H22"/>
  <c r="H21"/>
  <c r="J19"/>
  <c r="J18"/>
  <c r="J17"/>
  <c r="H19"/>
  <c r="E41" i="55" s="1"/>
  <c r="H18" i="30"/>
  <c r="E40" i="55" s="1"/>
  <c r="H17" i="30"/>
  <c r="E39" i="55" s="1"/>
  <c r="H16" i="30"/>
  <c r="J14"/>
  <c r="J13"/>
  <c r="J12"/>
  <c r="H14"/>
  <c r="E41" i="54" s="1"/>
  <c r="H13" i="30"/>
  <c r="E40" i="54" s="1"/>
  <c r="H12" i="30"/>
  <c r="H11"/>
  <c r="E38" i="54" s="1"/>
  <c r="J9" i="30"/>
  <c r="J8"/>
  <c r="J7"/>
  <c r="H9"/>
  <c r="E41" i="53" s="1"/>
  <c r="H8" i="30"/>
  <c r="E40" i="53" s="1"/>
  <c r="H7" i="30"/>
  <c r="E39" i="53" s="1"/>
  <c r="H6" i="30"/>
  <c r="E29"/>
  <c r="E28"/>
  <c r="E27"/>
  <c r="E26"/>
  <c r="E24"/>
  <c r="E23"/>
  <c r="E22"/>
  <c r="E21"/>
  <c r="G19"/>
  <c r="G17"/>
  <c r="E19"/>
  <c r="E37" i="55" s="1"/>
  <c r="E18" i="30"/>
  <c r="E36" i="55" s="1"/>
  <c r="E17" i="30"/>
  <c r="E35" i="55" s="1"/>
  <c r="E16" i="30"/>
  <c r="G14"/>
  <c r="G12"/>
  <c r="E14"/>
  <c r="E37" i="54" s="1"/>
  <c r="E13" i="30"/>
  <c r="E36" i="54" s="1"/>
  <c r="E12" i="30"/>
  <c r="E11"/>
  <c r="E34" i="54" s="1"/>
  <c r="G9" i="30"/>
  <c r="G8"/>
  <c r="G7"/>
  <c r="E9"/>
  <c r="E37" i="53" s="1"/>
  <c r="E8" i="30"/>
  <c r="E36" i="53" s="1"/>
  <c r="E7" i="30"/>
  <c r="E35" i="53" s="1"/>
  <c r="E6" i="30"/>
  <c r="D29"/>
  <c r="D27"/>
  <c r="B29"/>
  <c r="B28"/>
  <c r="B27"/>
  <c r="B26"/>
  <c r="D24"/>
  <c r="D22"/>
  <c r="B24"/>
  <c r="B23"/>
  <c r="B22"/>
  <c r="B21"/>
  <c r="D19"/>
  <c r="D17"/>
  <c r="B19"/>
  <c r="E33" i="55" s="1"/>
  <c r="B18" i="30"/>
  <c r="E32" i="55" s="1"/>
  <c r="B17" i="30"/>
  <c r="B16"/>
  <c r="E30" i="55" s="1"/>
  <c r="D14" i="30"/>
  <c r="D12"/>
  <c r="B14"/>
  <c r="B13"/>
  <c r="B12"/>
  <c r="B11"/>
  <c r="D9"/>
  <c r="B9"/>
  <c r="E33" i="53" s="1"/>
  <c r="B8" i="30"/>
  <c r="E32" i="53" s="1"/>
  <c r="B7" i="30"/>
  <c r="B6"/>
  <c r="E30" i="53" s="1"/>
  <c r="I3" i="29"/>
  <c r="F3"/>
  <c r="C3"/>
  <c r="I3" i="28"/>
  <c r="F3"/>
  <c r="C3"/>
  <c r="I3" i="31"/>
  <c r="F3"/>
  <c r="C3"/>
  <c r="I3" i="30"/>
  <c r="F3"/>
  <c r="C3"/>
  <c r="K31" i="29"/>
  <c r="K32"/>
  <c r="K33"/>
  <c r="K34"/>
  <c r="J29"/>
  <c r="J28"/>
  <c r="J27"/>
  <c r="H29"/>
  <c r="H28"/>
  <c r="H27"/>
  <c r="H26"/>
  <c r="J24"/>
  <c r="J23"/>
  <c r="J22"/>
  <c r="H24"/>
  <c r="H23"/>
  <c r="H22"/>
  <c r="H21"/>
  <c r="J19"/>
  <c r="J17"/>
  <c r="H19"/>
  <c r="E29" i="55" s="1"/>
  <c r="H18" i="29"/>
  <c r="E28" i="55" s="1"/>
  <c r="H17" i="29"/>
  <c r="H16"/>
  <c r="E26" i="55" s="1"/>
  <c r="J14" i="29"/>
  <c r="J12"/>
  <c r="H14"/>
  <c r="E29" i="54" s="1"/>
  <c r="H13" i="29"/>
  <c r="E28" i="54" s="1"/>
  <c r="H12" i="29"/>
  <c r="H11"/>
  <c r="E26" i="54" s="1"/>
  <c r="J7" i="29"/>
  <c r="E29" i="53"/>
  <c r="E28"/>
  <c r="H7" i="29"/>
  <c r="H6"/>
  <c r="E26" i="53" s="1"/>
  <c r="G29" i="29"/>
  <c r="G27"/>
  <c r="E29"/>
  <c r="E28"/>
  <c r="E27"/>
  <c r="E26"/>
  <c r="G24"/>
  <c r="G22"/>
  <c r="E24"/>
  <c r="E23"/>
  <c r="E22"/>
  <c r="E21"/>
  <c r="G19"/>
  <c r="G17"/>
  <c r="E19"/>
  <c r="E25" i="55" s="1"/>
  <c r="E18" i="29"/>
  <c r="E24" i="55" s="1"/>
  <c r="E17" i="29"/>
  <c r="E16"/>
  <c r="E22" i="55" s="1"/>
  <c r="G12" i="29"/>
  <c r="E14"/>
  <c r="E25" i="54" s="1"/>
  <c r="E13" i="29"/>
  <c r="E24" i="54" s="1"/>
  <c r="E12" i="29"/>
  <c r="E11"/>
  <c r="E22" i="54" s="1"/>
  <c r="G9" i="29"/>
  <c r="G7"/>
  <c r="E9"/>
  <c r="E25" i="53" s="1"/>
  <c r="E8" i="29"/>
  <c r="E24" i="53" s="1"/>
  <c r="E7" i="29"/>
  <c r="E6"/>
  <c r="E22" i="53" s="1"/>
  <c r="D29" i="29"/>
  <c r="D27"/>
  <c r="B29"/>
  <c r="B28"/>
  <c r="B27"/>
  <c r="B26"/>
  <c r="D24"/>
  <c r="D22"/>
  <c r="B24"/>
  <c r="B23"/>
  <c r="B22"/>
  <c r="B21"/>
  <c r="D19"/>
  <c r="D17"/>
  <c r="B19"/>
  <c r="E21" i="55" s="1"/>
  <c r="B18" i="29"/>
  <c r="E20" i="55" s="1"/>
  <c r="B17" i="29"/>
  <c r="B16"/>
  <c r="E18" i="55" s="1"/>
  <c r="D14" i="29"/>
  <c r="D13"/>
  <c r="D12"/>
  <c r="B14"/>
  <c r="E21" i="54" s="1"/>
  <c r="B13" i="29"/>
  <c r="E20" i="54" s="1"/>
  <c r="B12" i="29"/>
  <c r="B11"/>
  <c r="E18" i="54" s="1"/>
  <c r="B9" i="29"/>
  <c r="E21" i="53" s="1"/>
  <c r="D9" i="29"/>
  <c r="D7"/>
  <c r="B8"/>
  <c r="E20" i="53" s="1"/>
  <c r="B7" i="29"/>
  <c r="B6"/>
  <c r="E18" i="53" s="1"/>
  <c r="J29" i="28"/>
  <c r="J28"/>
  <c r="J27"/>
  <c r="H29"/>
  <c r="H28"/>
  <c r="H26"/>
  <c r="E17" i="55"/>
  <c r="E16"/>
  <c r="E14"/>
  <c r="J14" i="28"/>
  <c r="J13"/>
  <c r="J12"/>
  <c r="H14"/>
  <c r="E17" i="54" s="1"/>
  <c r="H13" i="28"/>
  <c r="E16" i="54" s="1"/>
  <c r="H12" i="28"/>
  <c r="E15" i="54" s="1"/>
  <c r="H11" i="28"/>
  <c r="E14" i="54" s="1"/>
  <c r="J9" i="28"/>
  <c r="J8"/>
  <c r="J7"/>
  <c r="H9"/>
  <c r="E17" i="53" s="1"/>
  <c r="H8" i="28"/>
  <c r="E16" i="53" s="1"/>
  <c r="H7" i="28"/>
  <c r="H6"/>
  <c r="E14" i="53" s="1"/>
  <c r="G29" i="28"/>
  <c r="G27"/>
  <c r="E29"/>
  <c r="E28"/>
  <c r="E27"/>
  <c r="E26"/>
  <c r="E13" i="55"/>
  <c r="E12"/>
  <c r="E10"/>
  <c r="G14" i="28"/>
  <c r="G12"/>
  <c r="E14"/>
  <c r="E13" i="54" s="1"/>
  <c r="E13" i="28"/>
  <c r="E12" i="54" s="1"/>
  <c r="E12" i="28"/>
  <c r="E11" i="54" s="1"/>
  <c r="E11" i="28"/>
  <c r="G9"/>
  <c r="G7"/>
  <c r="E9"/>
  <c r="E13" i="53" s="1"/>
  <c r="E8" i="28"/>
  <c r="E12" i="53" s="1"/>
  <c r="E7" i="28"/>
  <c r="E6"/>
  <c r="E10" i="53" s="1"/>
  <c r="D29" i="28"/>
  <c r="B29"/>
  <c r="B28"/>
  <c r="B27"/>
  <c r="B26"/>
  <c r="H8" i="39"/>
  <c r="E9" i="55"/>
  <c r="E8"/>
  <c r="E7"/>
  <c r="D20" i="50"/>
  <c r="D19"/>
  <c r="D20" i="46"/>
  <c r="D19"/>
  <c r="F18" i="45"/>
  <c r="D17" i="50"/>
  <c r="D16"/>
  <c r="D17" i="46"/>
  <c r="D16"/>
  <c r="F17" i="45"/>
  <c r="F16"/>
  <c r="B14" i="28"/>
  <c r="E9" i="54" s="1"/>
  <c r="B13" i="28"/>
  <c r="E8" i="54" s="1"/>
  <c r="D12" i="28"/>
  <c r="B12"/>
  <c r="H6" i="39" s="1"/>
  <c r="B11" i="28"/>
  <c r="E6" i="54" s="1"/>
  <c r="D9" i="28"/>
  <c r="B9"/>
  <c r="E9" i="53" s="1"/>
  <c r="B8" i="28"/>
  <c r="E8" i="53" s="1"/>
  <c r="P39" l="1"/>
  <c r="Q39" s="1"/>
  <c r="P41"/>
  <c r="Q41" s="1"/>
  <c r="P35"/>
  <c r="Q35" s="1"/>
  <c r="P37"/>
  <c r="Q37" s="1"/>
  <c r="P43"/>
  <c r="Q43" s="1"/>
  <c r="P45"/>
  <c r="Q45" s="1"/>
  <c r="P51"/>
  <c r="Q51" s="1"/>
  <c r="P51" i="54"/>
  <c r="Q51" s="1"/>
  <c r="P44" i="53"/>
  <c r="Q44" s="1"/>
  <c r="P36"/>
  <c r="Q36" s="1"/>
  <c r="P40"/>
  <c r="Q40" s="1"/>
  <c r="H44" i="39"/>
  <c r="E31" i="55"/>
  <c r="H57" i="39"/>
  <c r="K9" i="31"/>
  <c r="K14"/>
  <c r="K19"/>
  <c r="K24"/>
  <c r="K29"/>
  <c r="H56" i="39"/>
  <c r="K12" i="31"/>
  <c r="K17"/>
  <c r="K22"/>
  <c r="K27"/>
  <c r="L34"/>
  <c r="L33"/>
  <c r="L32"/>
  <c r="L31"/>
  <c r="P9" i="53"/>
  <c r="Q9" s="1"/>
  <c r="E7" i="54"/>
  <c r="P7"/>
  <c r="Q7" s="1"/>
  <c r="F10" i="45"/>
  <c r="D10" i="46"/>
  <c r="D10" i="50"/>
  <c r="F12" i="45"/>
  <c r="D12" i="46"/>
  <c r="D12" i="50"/>
  <c r="F14" i="45"/>
  <c r="D14" i="46"/>
  <c r="D14" i="50"/>
  <c r="E6" i="55"/>
  <c r="H7" i="39"/>
  <c r="E10" i="54"/>
  <c r="H15" i="39"/>
  <c r="P16" i="53"/>
  <c r="Q16" s="1"/>
  <c r="P16" i="54"/>
  <c r="Q16" s="1"/>
  <c r="P19" i="53"/>
  <c r="Q19" s="1"/>
  <c r="P21"/>
  <c r="Q21" s="1"/>
  <c r="P20" i="54"/>
  <c r="Q20" s="1"/>
  <c r="F11" i="45"/>
  <c r="D11" i="46"/>
  <c r="D11" i="50"/>
  <c r="G13" i="45"/>
  <c r="J13" s="1"/>
  <c r="F13"/>
  <c r="E13" i="46"/>
  <c r="H13" s="1"/>
  <c r="D13"/>
  <c r="D13" i="50"/>
  <c r="G15" i="45"/>
  <c r="J15" s="1"/>
  <c r="F15"/>
  <c r="D15" i="46"/>
  <c r="D15" i="50"/>
  <c r="R7" i="55"/>
  <c r="P7" s="1"/>
  <c r="R9"/>
  <c r="P9" s="1"/>
  <c r="H9" i="39"/>
  <c r="E11" i="53"/>
  <c r="H14" i="39"/>
  <c r="P11" i="53"/>
  <c r="Q11" s="1"/>
  <c r="P13"/>
  <c r="Q13" s="1"/>
  <c r="P11" i="54"/>
  <c r="Q11" s="1"/>
  <c r="P13"/>
  <c r="Q13" s="1"/>
  <c r="E11" i="55"/>
  <c r="H16" i="39"/>
  <c r="R11" i="55"/>
  <c r="P11" s="1"/>
  <c r="R13"/>
  <c r="P13" s="1"/>
  <c r="H12" i="39"/>
  <c r="H13"/>
  <c r="E15" i="53"/>
  <c r="H18" i="39"/>
  <c r="P15" i="53"/>
  <c r="Q15" s="1"/>
  <c r="P17"/>
  <c r="Q17" s="1"/>
  <c r="P15" i="54"/>
  <c r="Q15" s="1"/>
  <c r="P17"/>
  <c r="Q17" s="1"/>
  <c r="E15" i="55"/>
  <c r="H21" i="39"/>
  <c r="R15" i="55"/>
  <c r="P15" s="1"/>
  <c r="R17"/>
  <c r="P17" s="1"/>
  <c r="H20" i="39"/>
  <c r="H22"/>
  <c r="E19" i="53"/>
  <c r="H26" i="39"/>
  <c r="P20" i="53"/>
  <c r="Q20" s="1"/>
  <c r="E19" i="54"/>
  <c r="H27" i="39"/>
  <c r="P19" i="54"/>
  <c r="Q19" s="1"/>
  <c r="P21"/>
  <c r="Q21" s="1"/>
  <c r="E19" i="55"/>
  <c r="H28" i="39"/>
  <c r="R19" i="55"/>
  <c r="P19" s="1"/>
  <c r="R21"/>
  <c r="P21" s="1"/>
  <c r="H24" i="39"/>
  <c r="H25"/>
  <c r="E23" i="53"/>
  <c r="H30" i="39"/>
  <c r="P23" i="53"/>
  <c r="Q23" s="1"/>
  <c r="P25"/>
  <c r="Q25" s="1"/>
  <c r="E23" i="54"/>
  <c r="H31" i="39"/>
  <c r="P23" i="54"/>
  <c r="Q23" s="1"/>
  <c r="P25"/>
  <c r="Q25" s="1"/>
  <c r="E23" i="55"/>
  <c r="H34" i="39"/>
  <c r="R23" i="55"/>
  <c r="P23" s="1"/>
  <c r="R25"/>
  <c r="P25" s="1"/>
  <c r="H35" i="39"/>
  <c r="H32"/>
  <c r="E27" i="53"/>
  <c r="H38" i="39"/>
  <c r="P27" i="53"/>
  <c r="Q27" s="1"/>
  <c r="P29"/>
  <c r="Q29" s="1"/>
  <c r="E27" i="54"/>
  <c r="H19" i="39"/>
  <c r="H39"/>
  <c r="P27" i="54"/>
  <c r="Q27" s="1"/>
  <c r="P29"/>
  <c r="Q29" s="1"/>
  <c r="E27" i="55"/>
  <c r="H40" i="39"/>
  <c r="R27" i="55"/>
  <c r="P27" s="1"/>
  <c r="R29"/>
  <c r="P29" s="1"/>
  <c r="H36" i="39"/>
  <c r="H37"/>
  <c r="P9" i="54"/>
  <c r="Q9" s="1"/>
  <c r="F20" i="45"/>
  <c r="D22" i="46"/>
  <c r="D22" i="50"/>
  <c r="F21" i="45"/>
  <c r="D23" i="46"/>
  <c r="D23" i="50"/>
  <c r="G24" i="45"/>
  <c r="J24" s="1"/>
  <c r="F24"/>
  <c r="E26" i="46"/>
  <c r="H26" s="1"/>
  <c r="D26"/>
  <c r="E26" i="50"/>
  <c r="H26" s="1"/>
  <c r="D26"/>
  <c r="F25" i="45"/>
  <c r="D27" i="46"/>
  <c r="D27" i="50"/>
  <c r="F28" i="45"/>
  <c r="D31" i="46"/>
  <c r="D31" i="50"/>
  <c r="F29" i="45"/>
  <c r="D32" i="46"/>
  <c r="D32" i="50"/>
  <c r="E31" i="53"/>
  <c r="H42" i="39"/>
  <c r="E31" i="54"/>
  <c r="H43" i="39"/>
  <c r="E33" i="54"/>
  <c r="P31"/>
  <c r="Q31" s="1"/>
  <c r="R31" i="55"/>
  <c r="P31" s="1"/>
  <c r="E35" i="54"/>
  <c r="H52" i="39"/>
  <c r="P35" i="54"/>
  <c r="Q35" s="1"/>
  <c r="P37"/>
  <c r="Q37" s="1"/>
  <c r="R35" i="55"/>
  <c r="P35" s="1"/>
  <c r="R37"/>
  <c r="P37" s="1"/>
  <c r="H49" i="39"/>
  <c r="E39" i="54"/>
  <c r="H58" i="39"/>
  <c r="P39" i="54"/>
  <c r="Q39" s="1"/>
  <c r="P41"/>
  <c r="Q41" s="1"/>
  <c r="E43"/>
  <c r="H61" i="39"/>
  <c r="P43" i="54"/>
  <c r="Q43" s="1"/>
  <c r="P45"/>
  <c r="Q45" s="1"/>
  <c r="R43" i="55"/>
  <c r="P43" s="1"/>
  <c r="R45"/>
  <c r="P45" s="1"/>
  <c r="P47" i="54"/>
  <c r="Q47" s="1"/>
  <c r="P49"/>
  <c r="Q49" s="1"/>
  <c r="R47" i="55"/>
  <c r="P47" s="1"/>
  <c r="R49"/>
  <c r="P49" s="1"/>
  <c r="R51"/>
  <c r="P51" s="1"/>
  <c r="F19" i="45"/>
  <c r="D21" i="46"/>
  <c r="D21" i="50"/>
  <c r="G22" i="45"/>
  <c r="J22" s="1"/>
  <c r="F22"/>
  <c r="D24" i="46"/>
  <c r="D24" i="50"/>
  <c r="F23" i="45"/>
  <c r="D25" i="46"/>
  <c r="D25" i="50"/>
  <c r="G26" i="45"/>
  <c r="J26" s="1"/>
  <c r="F26"/>
  <c r="E28" i="46"/>
  <c r="H28" s="1"/>
  <c r="D28"/>
  <c r="D28" i="50"/>
  <c r="F27" i="45"/>
  <c r="D30" i="46"/>
  <c r="D30" i="50"/>
  <c r="F30" i="45"/>
  <c r="D33" i="46"/>
  <c r="D33" i="50"/>
  <c r="E30" i="54"/>
  <c r="E32"/>
  <c r="H45" i="39"/>
  <c r="H46"/>
  <c r="E34" i="53"/>
  <c r="H51" i="39"/>
  <c r="E34" i="55"/>
  <c r="H53" i="39"/>
  <c r="H48"/>
  <c r="E38" i="53"/>
  <c r="H54" i="39"/>
  <c r="P40" i="54"/>
  <c r="Q40" s="1"/>
  <c r="E38" i="55"/>
  <c r="H55" i="39"/>
  <c r="E42" i="53"/>
  <c r="H60" i="39"/>
  <c r="P44" i="54"/>
  <c r="Q44" s="1"/>
  <c r="E42" i="55"/>
  <c r="H62" i="39"/>
  <c r="H64"/>
  <c r="H63"/>
  <c r="E46" i="53"/>
  <c r="H67" i="39"/>
  <c r="E46" i="54"/>
  <c r="H68" i="39"/>
  <c r="E46" i="55"/>
  <c r="H69" i="39"/>
  <c r="H70"/>
  <c r="H66"/>
  <c r="E50" i="53"/>
  <c r="H72" i="39"/>
  <c r="E50" i="54"/>
  <c r="H73" i="39"/>
  <c r="E50" i="55"/>
  <c r="H74" i="39"/>
  <c r="H75"/>
  <c r="H76"/>
  <c r="K29" i="29"/>
  <c r="K27"/>
  <c r="K19"/>
  <c r="K17"/>
  <c r="K9"/>
  <c r="K24"/>
  <c r="K22"/>
  <c r="K14"/>
  <c r="K12"/>
  <c r="L11" i="44"/>
  <c r="L19"/>
  <c r="L27"/>
  <c r="J6" i="31" s="1"/>
  <c r="J35" i="30"/>
  <c r="D35"/>
  <c r="G35" i="29"/>
  <c r="D7" i="28"/>
  <c r="B7"/>
  <c r="E7" i="53" s="1"/>
  <c r="B6" i="28"/>
  <c r="C102" i="43"/>
  <c r="F175"/>
  <c r="E175"/>
  <c r="C175"/>
  <c r="F173"/>
  <c r="E173"/>
  <c r="C173"/>
  <c r="F171"/>
  <c r="E171"/>
  <c r="C171"/>
  <c r="F169"/>
  <c r="E169"/>
  <c r="C169"/>
  <c r="F141"/>
  <c r="E141"/>
  <c r="C141"/>
  <c r="F139"/>
  <c r="E139"/>
  <c r="C139"/>
  <c r="F135"/>
  <c r="E135"/>
  <c r="C135"/>
  <c r="F137"/>
  <c r="E137"/>
  <c r="C137"/>
  <c r="F108"/>
  <c r="E108"/>
  <c r="C108"/>
  <c r="F106"/>
  <c r="E106"/>
  <c r="C106"/>
  <c r="F104"/>
  <c r="E104"/>
  <c r="C104"/>
  <c r="F102"/>
  <c r="E102"/>
  <c r="F77"/>
  <c r="E77"/>
  <c r="C77"/>
  <c r="F75"/>
  <c r="E75"/>
  <c r="C75"/>
  <c r="F73"/>
  <c r="E73"/>
  <c r="C73"/>
  <c r="F45"/>
  <c r="E45"/>
  <c r="F43"/>
  <c r="E43"/>
  <c r="C43"/>
  <c r="F41"/>
  <c r="F39"/>
  <c r="E39"/>
  <c r="E41"/>
  <c r="C45"/>
  <c r="C41"/>
  <c r="C39"/>
  <c r="C7"/>
  <c r="C13"/>
  <c r="B27"/>
  <c r="B59" s="1"/>
  <c r="B91" s="1"/>
  <c r="B122" s="1"/>
  <c r="B155" s="1"/>
  <c r="B189" s="1"/>
  <c r="B25"/>
  <c r="B57" s="1"/>
  <c r="B89" s="1"/>
  <c r="B120" s="1"/>
  <c r="B153" s="1"/>
  <c r="B187" s="1"/>
  <c r="C23"/>
  <c r="C55" s="1"/>
  <c r="C87" s="1"/>
  <c r="C118" s="1"/>
  <c r="C151" s="1"/>
  <c r="C185" s="1"/>
  <c r="C21"/>
  <c r="C53" s="1"/>
  <c r="C85" s="1"/>
  <c r="C116" s="1"/>
  <c r="C149" s="1"/>
  <c r="C183" s="1"/>
  <c r="G19"/>
  <c r="G51" s="1"/>
  <c r="G83" s="1"/>
  <c r="G114" s="1"/>
  <c r="G147" s="1"/>
  <c r="G181" s="1"/>
  <c r="E19"/>
  <c r="E51" s="1"/>
  <c r="E83" s="1"/>
  <c r="E114" s="1"/>
  <c r="E147" s="1"/>
  <c r="E181" s="1"/>
  <c r="E17"/>
  <c r="E49" s="1"/>
  <c r="E81" s="1"/>
  <c r="E112" s="1"/>
  <c r="E145" s="1"/>
  <c r="E179" s="1"/>
  <c r="B17"/>
  <c r="B49" s="1"/>
  <c r="B81" s="1"/>
  <c r="B112" s="1"/>
  <c r="B145" s="1"/>
  <c r="B179" s="1"/>
  <c r="F13"/>
  <c r="E13"/>
  <c r="F11"/>
  <c r="E11"/>
  <c r="C11"/>
  <c r="F9"/>
  <c r="E9"/>
  <c r="C9"/>
  <c r="F7"/>
  <c r="E7"/>
  <c r="D5"/>
  <c r="D37" s="1"/>
  <c r="D69" s="1"/>
  <c r="D100" s="1"/>
  <c r="D133" s="1"/>
  <c r="D167" s="1"/>
  <c r="K37" i="27"/>
  <c r="J37" i="44" s="1"/>
  <c r="D37" i="27"/>
  <c r="D9" i="46"/>
  <c r="D8" i="50"/>
  <c r="D9"/>
  <c r="G5" i="16"/>
  <c r="K35" i="31" l="1"/>
  <c r="K29" i="45"/>
  <c r="G30"/>
  <c r="J30" s="1"/>
  <c r="J10" i="31"/>
  <c r="K25" i="45"/>
  <c r="D6" i="31"/>
  <c r="K21" i="45"/>
  <c r="G6" i="30"/>
  <c r="J34" i="27"/>
  <c r="K34" s="1"/>
  <c r="J32"/>
  <c r="K32" s="1"/>
  <c r="E19" i="50"/>
  <c r="H19" s="1"/>
  <c r="K30" i="27"/>
  <c r="E19" i="46"/>
  <c r="H19" s="1"/>
  <c r="J28" i="27"/>
  <c r="K28" s="1"/>
  <c r="G18" i="45"/>
  <c r="J18" s="1"/>
  <c r="K27" i="27"/>
  <c r="E20" i="50"/>
  <c r="H20" s="1"/>
  <c r="E20" i="46"/>
  <c r="H20" s="1"/>
  <c r="E16" i="50"/>
  <c r="H16" s="1"/>
  <c r="E16" i="46"/>
  <c r="H16" s="1"/>
  <c r="J25" i="27"/>
  <c r="K25" s="1"/>
  <c r="G16" i="45"/>
  <c r="J16" s="1"/>
  <c r="J23" i="27"/>
  <c r="K23" s="1"/>
  <c r="E17" i="50"/>
  <c r="H17" s="1"/>
  <c r="G11" i="45"/>
  <c r="J11" s="1"/>
  <c r="J12" i="27"/>
  <c r="K12" s="1"/>
  <c r="E10" i="46"/>
  <c r="H10" s="1"/>
  <c r="J13" i="27"/>
  <c r="K13" s="1"/>
  <c r="G10" i="45"/>
  <c r="J10" s="1"/>
  <c r="J11" i="27"/>
  <c r="K11" s="1"/>
  <c r="G17" i="45"/>
  <c r="J17" s="1"/>
  <c r="J24" i="27"/>
  <c r="K24" s="1"/>
  <c r="E17" i="46"/>
  <c r="H17" s="1"/>
  <c r="E11"/>
  <c r="H11" s="1"/>
  <c r="J14" i="27"/>
  <c r="K14" s="1"/>
  <c r="E15" i="50"/>
  <c r="H15" s="1"/>
  <c r="E15" i="46"/>
  <c r="H15" s="1"/>
  <c r="E14" i="50"/>
  <c r="H14" s="1"/>
  <c r="E14" i="46"/>
  <c r="H14" s="1"/>
  <c r="J21" i="27"/>
  <c r="K21" s="1"/>
  <c r="G14" i="45"/>
  <c r="J14" s="1"/>
  <c r="J19" i="27"/>
  <c r="K19" s="1"/>
  <c r="E13" i="50"/>
  <c r="H13" s="1"/>
  <c r="E12"/>
  <c r="H12" s="1"/>
  <c r="E12" i="46"/>
  <c r="H12" s="1"/>
  <c r="J17" i="27"/>
  <c r="K17" s="1"/>
  <c r="G12" i="45"/>
  <c r="J12" s="1"/>
  <c r="J15" i="27"/>
  <c r="K15" s="1"/>
  <c r="E11" i="50"/>
  <c r="H11" s="1"/>
  <c r="E10"/>
  <c r="H10" s="1"/>
  <c r="L35" i="44"/>
  <c r="J28" i="31" s="1"/>
  <c r="L34" i="44"/>
  <c r="J26" i="31" s="1"/>
  <c r="L33" i="44"/>
  <c r="J23" i="31" s="1"/>
  <c r="L32" i="44"/>
  <c r="J21" i="31" s="1"/>
  <c r="E33" i="50"/>
  <c r="H33" s="1"/>
  <c r="L31" i="44"/>
  <c r="E32" i="50"/>
  <c r="H32" s="1"/>
  <c r="L30" i="44"/>
  <c r="E33" i="46"/>
  <c r="H33" s="1"/>
  <c r="J13" i="31"/>
  <c r="E32" i="46"/>
  <c r="H32" s="1"/>
  <c r="L28" i="44"/>
  <c r="J11" i="31" s="1"/>
  <c r="E30" i="50"/>
  <c r="H30" s="1"/>
  <c r="E30" i="46"/>
  <c r="H30" s="1"/>
  <c r="L25" i="44"/>
  <c r="G27" i="45"/>
  <c r="J27" s="1"/>
  <c r="L23" i="44"/>
  <c r="E31" i="50"/>
  <c r="H31" s="1"/>
  <c r="E31" i="46"/>
  <c r="H31" s="1"/>
  <c r="G28" i="45"/>
  <c r="J28" s="1"/>
  <c r="L24" i="44"/>
  <c r="E28" i="50"/>
  <c r="H28" s="1"/>
  <c r="E27"/>
  <c r="H27" s="1"/>
  <c r="E27" i="46"/>
  <c r="H27" s="1"/>
  <c r="L21" i="44"/>
  <c r="E25" i="50"/>
  <c r="H25" s="1"/>
  <c r="E25" i="46"/>
  <c r="H25" s="1"/>
  <c r="L17" i="44"/>
  <c r="G23" i="45"/>
  <c r="J23" s="1"/>
  <c r="L15" i="44"/>
  <c r="E24" i="50"/>
  <c r="H24" s="1"/>
  <c r="E23"/>
  <c r="H23" s="1"/>
  <c r="E24" i="46"/>
  <c r="H24" s="1"/>
  <c r="E23"/>
  <c r="H23" s="1"/>
  <c r="L13" i="44"/>
  <c r="E22" i="50"/>
  <c r="H22" s="1"/>
  <c r="E21"/>
  <c r="H21" s="1"/>
  <c r="E22" i="46"/>
  <c r="H22" s="1"/>
  <c r="L10" i="44"/>
  <c r="E21" i="46"/>
  <c r="H21" s="1"/>
  <c r="L9" i="44"/>
  <c r="G20" i="45"/>
  <c r="J20" s="1"/>
  <c r="L8" i="44"/>
  <c r="D8" i="30" s="1"/>
  <c r="G19" i="45"/>
  <c r="J19" s="1"/>
  <c r="J7" i="44"/>
  <c r="F8" i="45"/>
  <c r="J8" i="27"/>
  <c r="K8" s="1"/>
  <c r="F9" i="45"/>
  <c r="E6" i="53"/>
  <c r="H10" i="39"/>
  <c r="Q27" i="55"/>
  <c r="S27"/>
  <c r="Q25"/>
  <c r="S25"/>
  <c r="S21"/>
  <c r="Q21"/>
  <c r="S19"/>
  <c r="Q19"/>
  <c r="S11"/>
  <c r="Q11"/>
  <c r="J9" i="27"/>
  <c r="K9" s="1"/>
  <c r="D8" i="46"/>
  <c r="D18" s="1"/>
  <c r="P7" i="53"/>
  <c r="Q7" s="1"/>
  <c r="Q29" i="55"/>
  <c r="S29"/>
  <c r="S23"/>
  <c r="Q23"/>
  <c r="Q17"/>
  <c r="S17"/>
  <c r="S15"/>
  <c r="Q15"/>
  <c r="S13"/>
  <c r="Q13"/>
  <c r="Q9"/>
  <c r="S9"/>
  <c r="S7"/>
  <c r="Q7"/>
  <c r="D18" i="50"/>
  <c r="J10" i="27"/>
  <c r="K10" s="1"/>
  <c r="D13" i="28" s="1"/>
  <c r="D40" i="50"/>
  <c r="D40" i="46"/>
  <c r="D29" i="50"/>
  <c r="D29" i="46"/>
  <c r="G29" i="45"/>
  <c r="J29" s="1"/>
  <c r="G21"/>
  <c r="J21" s="1"/>
  <c r="Q51" i="55"/>
  <c r="S51"/>
  <c r="Q45"/>
  <c r="S45"/>
  <c r="S43"/>
  <c r="Q43"/>
  <c r="G25" i="45"/>
  <c r="J25" s="1"/>
  <c r="Q49" i="55"/>
  <c r="S49"/>
  <c r="Q47"/>
  <c r="S47"/>
  <c r="Q37"/>
  <c r="S37"/>
  <c r="Q35"/>
  <c r="S35"/>
  <c r="Q31"/>
  <c r="S31"/>
  <c r="L14" i="31"/>
  <c r="L24"/>
  <c r="L17"/>
  <c r="L27"/>
  <c r="L12"/>
  <c r="L22"/>
  <c r="L9"/>
  <c r="L19"/>
  <c r="L29"/>
  <c r="K7" i="29"/>
  <c r="K38" i="27"/>
  <c r="J38" i="44" s="1"/>
  <c r="D35" i="29"/>
  <c r="J35"/>
  <c r="J30" i="31" l="1"/>
  <c r="J20"/>
  <c r="J25"/>
  <c r="J15"/>
  <c r="J36" s="1"/>
  <c r="P32" i="53"/>
  <c r="Q32" s="1"/>
  <c r="P50"/>
  <c r="Q50" s="1"/>
  <c r="L36" i="44"/>
  <c r="P42" i="53"/>
  <c r="Q42" s="1"/>
  <c r="P34"/>
  <c r="Q34" s="1"/>
  <c r="L7" i="44"/>
  <c r="K19" i="45" s="1"/>
  <c r="J7" i="27"/>
  <c r="K7" s="1"/>
  <c r="D38"/>
  <c r="P8" i="54"/>
  <c r="Q8" s="1"/>
  <c r="K35" i="29"/>
  <c r="K36" i="27"/>
  <c r="J36"/>
  <c r="E40" i="46"/>
  <c r="H40" s="1"/>
  <c r="E29" i="50"/>
  <c r="H29" s="1"/>
  <c r="I32" i="46"/>
  <c r="I33"/>
  <c r="I32" i="50"/>
  <c r="I33"/>
  <c r="K30" i="45"/>
  <c r="E40" i="50"/>
  <c r="H40" s="1"/>
  <c r="K28" i="45"/>
  <c r="G8" i="31"/>
  <c r="P48" i="53" s="1"/>
  <c r="Q48" s="1"/>
  <c r="I31" i="46"/>
  <c r="G13" i="31"/>
  <c r="I31" i="50"/>
  <c r="G18" i="31"/>
  <c r="K27" i="45"/>
  <c r="G6" i="31"/>
  <c r="P46" i="53" s="1"/>
  <c r="Q46" s="1"/>
  <c r="I30" i="50"/>
  <c r="G16" i="31"/>
  <c r="I27" i="46"/>
  <c r="D11" i="31"/>
  <c r="I27" i="50"/>
  <c r="D16" i="31"/>
  <c r="I28" i="50"/>
  <c r="D18" i="31"/>
  <c r="D10"/>
  <c r="K23" i="45"/>
  <c r="J6" i="30"/>
  <c r="I25" i="46"/>
  <c r="J11" i="30"/>
  <c r="I25" i="50"/>
  <c r="J16" i="30"/>
  <c r="J21"/>
  <c r="J26"/>
  <c r="G10"/>
  <c r="I23" i="46"/>
  <c r="G11" i="30"/>
  <c r="I24" i="46"/>
  <c r="G13" i="30"/>
  <c r="I23" i="50"/>
  <c r="G16" i="30"/>
  <c r="I24" i="50"/>
  <c r="G18" i="30"/>
  <c r="K20" i="45"/>
  <c r="I21" i="46"/>
  <c r="D11" i="30"/>
  <c r="I22" i="46"/>
  <c r="D13" i="30"/>
  <c r="I21" i="50"/>
  <c r="D16" i="30"/>
  <c r="I22" i="50"/>
  <c r="D18" i="30"/>
  <c r="D23"/>
  <c r="D28"/>
  <c r="D21"/>
  <c r="D26"/>
  <c r="I20" i="46"/>
  <c r="J13" i="29"/>
  <c r="I20" i="50"/>
  <c r="J18" i="29"/>
  <c r="K18" i="45"/>
  <c r="J6" i="29"/>
  <c r="I19" i="46"/>
  <c r="J11" i="29"/>
  <c r="I19" i="50"/>
  <c r="J16" i="29"/>
  <c r="J21"/>
  <c r="J26"/>
  <c r="I17" i="50"/>
  <c r="G18" i="29"/>
  <c r="G23"/>
  <c r="G28"/>
  <c r="K16" i="45"/>
  <c r="G6" i="29"/>
  <c r="I16" i="46"/>
  <c r="G11" i="29"/>
  <c r="I16" i="50"/>
  <c r="G16" i="29"/>
  <c r="G26"/>
  <c r="K14" i="45"/>
  <c r="D6" i="29"/>
  <c r="I14" i="46"/>
  <c r="D11" i="29"/>
  <c r="I14" i="50"/>
  <c r="D16" i="29"/>
  <c r="D21"/>
  <c r="K12" i="45"/>
  <c r="J6" i="28"/>
  <c r="I12" i="46"/>
  <c r="J11" i="28"/>
  <c r="I12" i="50"/>
  <c r="J26" i="28"/>
  <c r="I13" i="50"/>
  <c r="I11"/>
  <c r="K10" i="45"/>
  <c r="G6" i="28"/>
  <c r="I10" i="46"/>
  <c r="G11" i="28"/>
  <c r="G26"/>
  <c r="K11" i="45"/>
  <c r="G8" i="28"/>
  <c r="E29" i="46"/>
  <c r="H29" s="1"/>
  <c r="K17" i="45"/>
  <c r="G8" i="29"/>
  <c r="I17" i="46"/>
  <c r="G13" i="29"/>
  <c r="D26"/>
  <c r="G28" i="28"/>
  <c r="I11" i="46"/>
  <c r="G13" i="28"/>
  <c r="I30" i="46"/>
  <c r="G11" i="31"/>
  <c r="I15" i="50"/>
  <c r="D18" i="29"/>
  <c r="D23"/>
  <c r="D28"/>
  <c r="I10" i="50"/>
  <c r="E8"/>
  <c r="H8" s="1"/>
  <c r="G9" i="45"/>
  <c r="J9" s="1"/>
  <c r="G8"/>
  <c r="J8" s="1"/>
  <c r="E9" i="46"/>
  <c r="H9" s="1"/>
  <c r="I9"/>
  <c r="E9" i="50"/>
  <c r="H9" s="1"/>
  <c r="E8" i="46"/>
  <c r="H8" s="1"/>
  <c r="D43"/>
  <c r="D43" i="50"/>
  <c r="C5" i="16"/>
  <c r="E4"/>
  <c r="E15" i="43" s="1"/>
  <c r="E47" s="1"/>
  <c r="E79" s="1"/>
  <c r="E110" s="1"/>
  <c r="E143" s="1"/>
  <c r="E177" s="1"/>
  <c r="F40" i="45" l="1"/>
  <c r="F37"/>
  <c r="G36" i="30"/>
  <c r="G21" i="29"/>
  <c r="I40" i="50"/>
  <c r="D6" i="30"/>
  <c r="P30" i="53" s="1"/>
  <c r="Q30" s="1"/>
  <c r="P52" i="54"/>
  <c r="Q52" s="1"/>
  <c r="P52" i="53"/>
  <c r="Q52" s="1"/>
  <c r="K37" i="45"/>
  <c r="P38" i="53"/>
  <c r="Q38" s="1"/>
  <c r="L35" i="31"/>
  <c r="K7"/>
  <c r="K11"/>
  <c r="K26"/>
  <c r="K21"/>
  <c r="K28"/>
  <c r="K23"/>
  <c r="K16"/>
  <c r="K18"/>
  <c r="K13"/>
  <c r="K8"/>
  <c r="E18" i="46"/>
  <c r="D38" i="44"/>
  <c r="D37" s="1"/>
  <c r="I40" i="46"/>
  <c r="I29"/>
  <c r="I29" i="50"/>
  <c r="C61" i="32"/>
  <c r="R52" i="55"/>
  <c r="P52" s="1"/>
  <c r="R50"/>
  <c r="P50" s="1"/>
  <c r="P50" i="54"/>
  <c r="Q50" s="1"/>
  <c r="R46" i="55"/>
  <c r="P46" s="1"/>
  <c r="G10" i="31"/>
  <c r="R48" i="55"/>
  <c r="P48" s="1"/>
  <c r="P48" i="54"/>
  <c r="Q48" s="1"/>
  <c r="C51" i="32"/>
  <c r="R44" i="55"/>
  <c r="P44" s="1"/>
  <c r="R42"/>
  <c r="P42" s="1"/>
  <c r="P42" i="54"/>
  <c r="Q42" s="1"/>
  <c r="D15" i="31"/>
  <c r="D36" s="1"/>
  <c r="J30" i="30"/>
  <c r="J25"/>
  <c r="R38" i="55"/>
  <c r="P38" s="1"/>
  <c r="P38" i="54"/>
  <c r="Q38" s="1"/>
  <c r="J15" i="30"/>
  <c r="J10"/>
  <c r="J36" s="1"/>
  <c r="R36" i="55"/>
  <c r="P36" s="1"/>
  <c r="R34"/>
  <c r="P36" i="54"/>
  <c r="Q36" s="1"/>
  <c r="P34"/>
  <c r="Q34" s="1"/>
  <c r="G15" i="30"/>
  <c r="C41" i="32"/>
  <c r="D30" i="30"/>
  <c r="D25"/>
  <c r="R32" i="55"/>
  <c r="P32" s="1"/>
  <c r="R30"/>
  <c r="P30" s="1"/>
  <c r="P32" i="54"/>
  <c r="Q32" s="1"/>
  <c r="P30"/>
  <c r="Q30" s="1"/>
  <c r="D15" i="30"/>
  <c r="J30" i="29"/>
  <c r="J25"/>
  <c r="R26" i="55"/>
  <c r="P26" s="1"/>
  <c r="J20" i="29"/>
  <c r="P26" i="54"/>
  <c r="Q26" s="1"/>
  <c r="J15" i="29"/>
  <c r="P26" i="53"/>
  <c r="Q26" s="1"/>
  <c r="J10" i="29"/>
  <c r="J36" s="1"/>
  <c r="R28" i="55"/>
  <c r="P28" s="1"/>
  <c r="P28" i="54"/>
  <c r="Q28" s="1"/>
  <c r="P28" i="53"/>
  <c r="Q28" s="1"/>
  <c r="G30" i="29"/>
  <c r="G25"/>
  <c r="R22" i="55"/>
  <c r="P22" s="1"/>
  <c r="P22" i="54"/>
  <c r="Q22" s="1"/>
  <c r="P22" i="53"/>
  <c r="Q22" s="1"/>
  <c r="R24" i="55"/>
  <c r="P24" s="1"/>
  <c r="R18"/>
  <c r="P18" s="1"/>
  <c r="P18" i="54"/>
  <c r="Q18" s="1"/>
  <c r="D15" i="29"/>
  <c r="D36" s="1"/>
  <c r="P18" i="53"/>
  <c r="Q18" s="1"/>
  <c r="D10" i="29"/>
  <c r="R16" i="55"/>
  <c r="P16" s="1"/>
  <c r="J30" i="28"/>
  <c r="R14" i="55"/>
  <c r="P14" s="1"/>
  <c r="P14" i="54"/>
  <c r="Q14" s="1"/>
  <c r="J15" i="28"/>
  <c r="P14" i="53"/>
  <c r="Q14" s="1"/>
  <c r="J10" i="28"/>
  <c r="P12" i="53"/>
  <c r="Q12" s="1"/>
  <c r="P10" i="54"/>
  <c r="Q10" s="1"/>
  <c r="P10" i="53"/>
  <c r="Q10" s="1"/>
  <c r="G10" i="28"/>
  <c r="R12" i="55"/>
  <c r="P12" s="1"/>
  <c r="P24" i="53"/>
  <c r="Q24" s="1"/>
  <c r="G10" i="29"/>
  <c r="G36" s="1"/>
  <c r="G15"/>
  <c r="P24" i="54"/>
  <c r="Q24" s="1"/>
  <c r="G30" i="28"/>
  <c r="P12" i="54"/>
  <c r="Q12" s="1"/>
  <c r="G15" i="28"/>
  <c r="G15" i="31"/>
  <c r="P46" i="54"/>
  <c r="Q46" s="1"/>
  <c r="D30" i="29"/>
  <c r="D25"/>
  <c r="R20" i="55"/>
  <c r="P20" s="1"/>
  <c r="R10"/>
  <c r="P10" s="1"/>
  <c r="K8" i="45"/>
  <c r="D6" i="28"/>
  <c r="K9" i="45"/>
  <c r="D8" i="28"/>
  <c r="D26"/>
  <c r="I8" i="50"/>
  <c r="I8" i="46"/>
  <c r="I18" s="1"/>
  <c r="D11" i="28"/>
  <c r="D28"/>
  <c r="I9" i="50"/>
  <c r="E18"/>
  <c r="G37" i="45" l="1"/>
  <c r="J37" s="1"/>
  <c r="G36" i="31"/>
  <c r="D10" i="30"/>
  <c r="K6" i="31"/>
  <c r="E41" i="32"/>
  <c r="F41" s="1"/>
  <c r="B22" i="41" s="1"/>
  <c r="E61" i="32"/>
  <c r="F61" s="1"/>
  <c r="B30" i="41" s="1"/>
  <c r="E51" i="32"/>
  <c r="F51" s="1"/>
  <c r="B26" i="41" s="1"/>
  <c r="P53" i="53"/>
  <c r="Q53" s="1"/>
  <c r="P53" i="54"/>
  <c r="Q53" s="1"/>
  <c r="P34" i="55"/>
  <c r="P53" s="1"/>
  <c r="R53"/>
  <c r="K25" i="31"/>
  <c r="B41" i="50"/>
  <c r="H18"/>
  <c r="K15" i="31"/>
  <c r="K20"/>
  <c r="K30"/>
  <c r="B41" i="46"/>
  <c r="H18"/>
  <c r="L7" i="31"/>
  <c r="S50" i="55"/>
  <c r="Q50"/>
  <c r="Q52"/>
  <c r="S52"/>
  <c r="C62" i="32"/>
  <c r="C63"/>
  <c r="C65"/>
  <c r="Q48" i="55"/>
  <c r="S48"/>
  <c r="C56" i="32"/>
  <c r="S46" i="55"/>
  <c r="Q46"/>
  <c r="C58" i="32"/>
  <c r="C59"/>
  <c r="C60"/>
  <c r="C53"/>
  <c r="C52"/>
  <c r="S42" i="55"/>
  <c r="Q42"/>
  <c r="Q44"/>
  <c r="S44"/>
  <c r="S38"/>
  <c r="Q38"/>
  <c r="C46" i="32"/>
  <c r="C47"/>
  <c r="C48"/>
  <c r="C49"/>
  <c r="C50"/>
  <c r="C43"/>
  <c r="C45"/>
  <c r="C42"/>
  <c r="S34" i="55"/>
  <c r="S36"/>
  <c r="Q36"/>
  <c r="C44" i="32"/>
  <c r="C38"/>
  <c r="C37"/>
  <c r="S30" i="55"/>
  <c r="Q30"/>
  <c r="Q32"/>
  <c r="S32"/>
  <c r="C39" i="32"/>
  <c r="C40"/>
  <c r="C31"/>
  <c r="C32"/>
  <c r="C33"/>
  <c r="S26" i="55"/>
  <c r="Q26"/>
  <c r="Q28"/>
  <c r="S28"/>
  <c r="C34" i="32"/>
  <c r="C35"/>
  <c r="S24" i="55"/>
  <c r="Q24"/>
  <c r="Q22"/>
  <c r="S22"/>
  <c r="C29" i="32"/>
  <c r="C28"/>
  <c r="C30"/>
  <c r="C22"/>
  <c r="C23"/>
  <c r="Q18" i="55"/>
  <c r="S18"/>
  <c r="S14"/>
  <c r="Q14"/>
  <c r="C21" i="32"/>
  <c r="Q16" i="55"/>
  <c r="S16"/>
  <c r="C17" i="32"/>
  <c r="C18"/>
  <c r="C19"/>
  <c r="S12" i="55"/>
  <c r="Q12"/>
  <c r="C12" i="32"/>
  <c r="C15"/>
  <c r="C64"/>
  <c r="C26"/>
  <c r="C27"/>
  <c r="C16"/>
  <c r="C13"/>
  <c r="C57"/>
  <c r="C55"/>
  <c r="C54"/>
  <c r="Q20" i="55"/>
  <c r="S20"/>
  <c r="C24" i="32"/>
  <c r="C25"/>
  <c r="S10" i="55"/>
  <c r="Q10"/>
  <c r="C14" i="32"/>
  <c r="K13" i="29"/>
  <c r="R6" i="55"/>
  <c r="K16" i="29"/>
  <c r="K21"/>
  <c r="K26"/>
  <c r="D30" i="28"/>
  <c r="P8" i="53"/>
  <c r="Q8" s="1"/>
  <c r="K8" i="29"/>
  <c r="P6" i="53"/>
  <c r="Q6" s="1"/>
  <c r="K6" i="29"/>
  <c r="D10" i="28"/>
  <c r="D36" s="1"/>
  <c r="R8" i="55"/>
  <c r="P8" s="1"/>
  <c r="K18" i="29"/>
  <c r="K23"/>
  <c r="K28"/>
  <c r="K11"/>
  <c r="P6" i="54"/>
  <c r="Q6" s="1"/>
  <c r="D15" i="28"/>
  <c r="I18" i="50"/>
  <c r="D38" i="45" l="1"/>
  <c r="K10" i="31"/>
  <c r="D36" i="30"/>
  <c r="C36" i="32"/>
  <c r="E36" s="1"/>
  <c r="F36" s="1"/>
  <c r="B20" i="41" s="1"/>
  <c r="D40" i="32"/>
  <c r="E40" s="1"/>
  <c r="F40" s="1"/>
  <c r="D38"/>
  <c r="E38" s="1"/>
  <c r="F38" s="1"/>
  <c r="E56"/>
  <c r="F56" s="1"/>
  <c r="B28" i="41" s="1"/>
  <c r="D63" i="32"/>
  <c r="E63" s="1"/>
  <c r="F63" s="1"/>
  <c r="D64"/>
  <c r="E64" s="1"/>
  <c r="F64" s="1"/>
  <c r="D39"/>
  <c r="E39" s="1"/>
  <c r="F39" s="1"/>
  <c r="D44"/>
  <c r="E44" s="1"/>
  <c r="F44" s="1"/>
  <c r="E42"/>
  <c r="F42" s="1"/>
  <c r="B23" i="41" s="1"/>
  <c r="D50" i="32"/>
  <c r="E50" s="1"/>
  <c r="F50" s="1"/>
  <c r="E47"/>
  <c r="F47" s="1"/>
  <c r="B25" i="41" s="1"/>
  <c r="E52" i="32"/>
  <c r="F52" s="1"/>
  <c r="B27" i="41" s="1"/>
  <c r="D58" i="32"/>
  <c r="E58" s="1"/>
  <c r="F58" s="1"/>
  <c r="E62"/>
  <c r="F62" s="1"/>
  <c r="B31" i="41" s="1"/>
  <c r="D55" i="32"/>
  <c r="E55" s="1"/>
  <c r="F55" s="1"/>
  <c r="D54"/>
  <c r="E54" s="1"/>
  <c r="F54" s="1"/>
  <c r="E57"/>
  <c r="F57" s="1"/>
  <c r="B29" i="41" s="1"/>
  <c r="E37" i="32"/>
  <c r="F37" s="1"/>
  <c r="B21" i="41" s="1"/>
  <c r="E46" i="32"/>
  <c r="F46" s="1"/>
  <c r="B24" i="41" s="1"/>
  <c r="D53" i="32"/>
  <c r="E53" s="1"/>
  <c r="F53" s="1"/>
  <c r="D43"/>
  <c r="E43" s="1"/>
  <c r="F43" s="1"/>
  <c r="D48"/>
  <c r="E48" s="1"/>
  <c r="F48" s="1"/>
  <c r="D59"/>
  <c r="E59" s="1"/>
  <c r="F59" s="1"/>
  <c r="D45"/>
  <c r="E45" s="1"/>
  <c r="F45" s="1"/>
  <c r="D49"/>
  <c r="E49" s="1"/>
  <c r="F49" s="1"/>
  <c r="D60"/>
  <c r="E60" s="1"/>
  <c r="F60" s="1"/>
  <c r="D65"/>
  <c r="E65" s="1"/>
  <c r="F65" s="1"/>
  <c r="E27"/>
  <c r="F27" s="1"/>
  <c r="B17" i="41" s="1"/>
  <c r="D24" i="32"/>
  <c r="E24" s="1"/>
  <c r="F24" s="1"/>
  <c r="E12"/>
  <c r="F12" s="1"/>
  <c r="B10" i="41" s="1"/>
  <c r="D25" i="32"/>
  <c r="E25" s="1"/>
  <c r="F25" s="1"/>
  <c r="D19"/>
  <c r="E19" s="1"/>
  <c r="F19" s="1"/>
  <c r="E31"/>
  <c r="F31" s="1"/>
  <c r="B18" i="41" s="1"/>
  <c r="E13" i="32"/>
  <c r="F13" s="1"/>
  <c r="B11" i="41" s="1"/>
  <c r="E26" i="32"/>
  <c r="F26" s="1"/>
  <c r="B16" i="41" s="1"/>
  <c r="E17" i="32"/>
  <c r="F17" s="1"/>
  <c r="B12" i="41" s="1"/>
  <c r="E23" i="32"/>
  <c r="F23" s="1"/>
  <c r="B15" i="41" s="1"/>
  <c r="D29" i="32"/>
  <c r="E29" s="1"/>
  <c r="F29" s="1"/>
  <c r="D33"/>
  <c r="E33" s="1"/>
  <c r="F33" s="1"/>
  <c r="D15"/>
  <c r="E15" s="1"/>
  <c r="F15" s="1"/>
  <c r="D30"/>
  <c r="E30" s="1"/>
  <c r="F30" s="1"/>
  <c r="D35"/>
  <c r="E35" s="1"/>
  <c r="F35" s="1"/>
  <c r="E18"/>
  <c r="F18" s="1"/>
  <c r="B13" i="41" s="1"/>
  <c r="D21" i="32"/>
  <c r="E21" s="1"/>
  <c r="F21" s="1"/>
  <c r="D28"/>
  <c r="E28" s="1"/>
  <c r="F28" s="1"/>
  <c r="D34"/>
  <c r="E34" s="1"/>
  <c r="F34" s="1"/>
  <c r="D14"/>
  <c r="E14" s="1"/>
  <c r="F14" s="1"/>
  <c r="D16"/>
  <c r="E16" s="1"/>
  <c r="F16" s="1"/>
  <c r="E22"/>
  <c r="F22" s="1"/>
  <c r="B14" i="41" s="1"/>
  <c r="E32" i="32"/>
  <c r="F32" s="1"/>
  <c r="B19" i="41" s="1"/>
  <c r="C20" i="32"/>
  <c r="S53" i="55"/>
  <c r="P33" i="54"/>
  <c r="Q33" s="1"/>
  <c r="P33" i="53"/>
  <c r="Q33" s="1"/>
  <c r="P6" i="55"/>
  <c r="P33" s="1"/>
  <c r="R33"/>
  <c r="Q34"/>
  <c r="Q53" s="1"/>
  <c r="K36" i="31"/>
  <c r="L11"/>
  <c r="L28"/>
  <c r="Q8" i="55"/>
  <c r="S8"/>
  <c r="L6" i="31"/>
  <c r="L8"/>
  <c r="C11" i="32"/>
  <c r="K30" i="29"/>
  <c r="L21" i="31"/>
  <c r="C9" i="32"/>
  <c r="K20" i="29"/>
  <c r="S6" i="55"/>
  <c r="C8" i="32"/>
  <c r="K15" i="29"/>
  <c r="L23" i="31"/>
  <c r="L18"/>
  <c r="C7" i="32"/>
  <c r="K10" i="29"/>
  <c r="L26" i="31"/>
  <c r="C10" i="32"/>
  <c r="K25" i="29"/>
  <c r="L16" i="31"/>
  <c r="L13"/>
  <c r="Q6" i="55" l="1"/>
  <c r="Q33" s="1"/>
  <c r="D10" i="32"/>
  <c r="E10" s="1"/>
  <c r="F10" s="1"/>
  <c r="D20"/>
  <c r="E20" s="1"/>
  <c r="F20" s="1"/>
  <c r="E7"/>
  <c r="F7" s="1"/>
  <c r="B8" i="41" s="1"/>
  <c r="E8" i="32"/>
  <c r="F8" s="1"/>
  <c r="B9" i="41" s="1"/>
  <c r="D9" i="32"/>
  <c r="E9" s="1"/>
  <c r="F9" s="1"/>
  <c r="D11"/>
  <c r="E11" s="1"/>
  <c r="F11" s="1"/>
  <c r="S33" i="55"/>
  <c r="L25" i="31"/>
  <c r="L15"/>
  <c r="L20"/>
  <c r="K36" i="29"/>
  <c r="L30" i="31"/>
  <c r="L10"/>
  <c r="L36" l="1"/>
</calcChain>
</file>

<file path=xl/sharedStrings.xml><?xml version="1.0" encoding="utf-8"?>
<sst xmlns="http://schemas.openxmlformats.org/spreadsheetml/2006/main" count="2073" uniqueCount="782">
  <si>
    <t>Contact No</t>
  </si>
  <si>
    <t>Skilled Person</t>
  </si>
  <si>
    <t>Team Assistant</t>
  </si>
  <si>
    <t>Safety Box</t>
  </si>
  <si>
    <t>Total</t>
  </si>
  <si>
    <t>Influencers for social mobilization activities</t>
  </si>
  <si>
    <t xml:space="preserve"> </t>
  </si>
  <si>
    <t>Sr. No.</t>
  </si>
  <si>
    <t>Imams/ Religious leaders</t>
  </si>
  <si>
    <t>Media</t>
  </si>
  <si>
    <t>Name</t>
  </si>
  <si>
    <t>Contact Number</t>
  </si>
  <si>
    <t>Activity/ contribution</t>
  </si>
  <si>
    <t>School details</t>
  </si>
  <si>
    <t>Headmaster/Headmistress/Principal</t>
  </si>
  <si>
    <t>Address</t>
  </si>
  <si>
    <t>Contact number</t>
  </si>
  <si>
    <t>Vaccination Date</t>
  </si>
  <si>
    <t>Team no.</t>
  </si>
  <si>
    <t>List of Hard to Reach and High Risk population/area</t>
  </si>
  <si>
    <t>Name of the area</t>
  </si>
  <si>
    <t>Exact location</t>
  </si>
  <si>
    <t>Tentative population</t>
  </si>
  <si>
    <t>Local influencers' name and contact number</t>
  </si>
  <si>
    <t>Key challenges to reach these targets</t>
  </si>
  <si>
    <t>Strategy adopted to reach these targets</t>
  </si>
  <si>
    <t xml:space="preserve">UC Supervision Plan </t>
  </si>
  <si>
    <t>Date</t>
  </si>
  <si>
    <t>Team No</t>
  </si>
  <si>
    <t>Designation</t>
  </si>
  <si>
    <t>Name of Site to monitor</t>
  </si>
  <si>
    <t>Reason for Prioritization</t>
  </si>
  <si>
    <t>Training Plan</t>
  </si>
  <si>
    <t>Training Details</t>
  </si>
  <si>
    <t>Name of Facilitator</t>
  </si>
  <si>
    <t>2nd Level Supervisor</t>
  </si>
  <si>
    <t xml:space="preserve">Waste Management Plan </t>
  </si>
  <si>
    <t>Type of HR</t>
  </si>
  <si>
    <t>Phone Number</t>
  </si>
  <si>
    <t>CNIC Number</t>
  </si>
  <si>
    <t>AEFI Focal Person</t>
  </si>
  <si>
    <t>Waste management Focal Person</t>
  </si>
  <si>
    <t>Social Mobilizers</t>
  </si>
  <si>
    <t>Population</t>
  </si>
  <si>
    <t>Pick &amp; Drop Point</t>
  </si>
  <si>
    <t xml:space="preserve">Name of Area </t>
  </si>
  <si>
    <t>Type of Area*</t>
  </si>
  <si>
    <t>Contact #:</t>
  </si>
  <si>
    <t>Designation:</t>
  </si>
  <si>
    <r>
      <t xml:space="preserve">Name of Team Support Center/Health Facility: </t>
    </r>
    <r>
      <rPr>
        <u/>
        <sz val="12"/>
        <color theme="1"/>
        <rFont val="Calibri"/>
        <family val="2"/>
        <scheme val="minor"/>
      </rPr>
      <t/>
    </r>
  </si>
  <si>
    <r>
      <t xml:space="preserve">Name of Union Council: </t>
    </r>
    <r>
      <rPr>
        <u/>
        <sz val="12"/>
        <color theme="1"/>
        <rFont val="Calibri"/>
        <family val="2"/>
        <scheme val="minor"/>
      </rPr>
      <t/>
    </r>
  </si>
  <si>
    <r>
      <t xml:space="preserve">Tehsil:  </t>
    </r>
    <r>
      <rPr>
        <u/>
        <sz val="12"/>
        <color theme="1"/>
        <rFont val="Calibri"/>
        <family val="2"/>
        <scheme val="minor"/>
      </rPr>
      <t xml:space="preserve"> </t>
    </r>
  </si>
  <si>
    <r>
      <t xml:space="preserve">District: </t>
    </r>
    <r>
      <rPr>
        <u/>
        <sz val="12"/>
        <color theme="1"/>
        <rFont val="Calibri"/>
        <family val="2"/>
        <scheme val="minor"/>
      </rPr>
      <t xml:space="preserve"> </t>
    </r>
  </si>
  <si>
    <t>Assigned Team No.</t>
  </si>
  <si>
    <t>Punjab</t>
  </si>
  <si>
    <t>Day 10</t>
  </si>
  <si>
    <t>Day 11</t>
  </si>
  <si>
    <t>Day 12</t>
  </si>
  <si>
    <t>Day 1</t>
  </si>
  <si>
    <t>Day 3</t>
  </si>
  <si>
    <t>Day 4</t>
  </si>
  <si>
    <t>Day 5</t>
  </si>
  <si>
    <t>Day 6</t>
  </si>
  <si>
    <t>Day 7</t>
  </si>
  <si>
    <t>Day 8</t>
  </si>
  <si>
    <t>Day 9</t>
  </si>
  <si>
    <t>Multan</t>
  </si>
  <si>
    <t>Team Transportation Plan</t>
  </si>
  <si>
    <t>Measles Rubella Vaccine Catch-up Campaign, Pakistan 2021</t>
  </si>
  <si>
    <t>Province/ Area:</t>
  </si>
  <si>
    <t>Name of Tehsil Supervisor:</t>
  </si>
  <si>
    <t>Union Council Basic Data</t>
  </si>
  <si>
    <t>Name of Village/Mahalla</t>
  </si>
  <si>
    <t>Total Number of School/ Madressah in the Village/ Mahalla</t>
  </si>
  <si>
    <t>Total Target in the Village/Mahalla
Estimated</t>
  </si>
  <si>
    <r>
      <t>Name &amp; Address of all vaccination Sites in the Village/Mahalla</t>
    </r>
    <r>
      <rPr>
        <sz val="12"/>
        <rFont val="Arial"/>
        <family val="2"/>
      </rPr>
      <t xml:space="preserve">
(Name of School, Madressah, Fixed center, Outreach center etc.)</t>
    </r>
  </si>
  <si>
    <t>Specific Target of vaccination Sites</t>
  </si>
  <si>
    <t>In school/ Madressah</t>
  </si>
  <si>
    <t>Non-school/
Community</t>
  </si>
  <si>
    <t>3a</t>
  </si>
  <si>
    <t>3b</t>
  </si>
  <si>
    <t>3c</t>
  </si>
  <si>
    <t>Sub Total</t>
  </si>
  <si>
    <t>Team No.</t>
  </si>
  <si>
    <t>Total Population of the UC:</t>
  </si>
  <si>
    <t xml:space="preserve"> Total Number of Community Outreach Vaccination Sites in the UC:</t>
  </si>
  <si>
    <t>Total Target Population in the UC:</t>
  </si>
  <si>
    <t>Total Number of School/Madressahs in the UC:</t>
  </si>
  <si>
    <t>Total Number of Fixed Center in the UC:</t>
  </si>
  <si>
    <t>UCMO/ 1st Level Supervisor Consolidated Plan</t>
  </si>
  <si>
    <t>Day 2</t>
  </si>
  <si>
    <t>Name of Vaccination Site</t>
  </si>
  <si>
    <t>Type of site (Fixed, Outreach, School)</t>
  </si>
  <si>
    <t>Team Total</t>
  </si>
  <si>
    <t>Day Total (All Teams)</t>
  </si>
  <si>
    <t>Week 1</t>
  </si>
  <si>
    <t>Name of UCMO/ 1st Level Supervisor</t>
  </si>
  <si>
    <t>Name of UC</t>
  </si>
  <si>
    <t>Week 2</t>
  </si>
  <si>
    <t>(Week 1 + Week 2)</t>
  </si>
  <si>
    <t>Days</t>
  </si>
  <si>
    <t>Team</t>
  </si>
  <si>
    <t>A</t>
  </si>
  <si>
    <t>B</t>
  </si>
  <si>
    <t>C</t>
  </si>
  <si>
    <t>D</t>
  </si>
  <si>
    <t>E</t>
  </si>
  <si>
    <t>F</t>
  </si>
  <si>
    <t>Outreach Team 1</t>
  </si>
  <si>
    <t>Outreach Team 2</t>
  </si>
  <si>
    <t>Outreach Team 3</t>
  </si>
  <si>
    <t>Outreach Team 4</t>
  </si>
  <si>
    <t>Outreach Team 5</t>
  </si>
  <si>
    <t>To calculate total tentative requirement of the UC, please make total of the community figures and fixed center figures. Don't add school figures as school targets are already included in the community</t>
  </si>
  <si>
    <t>Tentative # of target children for MR (9 M-&lt;15Yrs.)</t>
  </si>
  <si>
    <t>Tentative # of target children For Polio 
(&lt;5Yrs.)</t>
  </si>
  <si>
    <t>Remarks
(describe any special characteristics of locality)</t>
  </si>
  <si>
    <t>School/ Madrassa list and eligible Children for Vaccination</t>
  </si>
  <si>
    <t>S. No.</t>
  </si>
  <si>
    <t>Coverage</t>
  </si>
  <si>
    <t>School/ Madrassa Name</t>
  </si>
  <si>
    <t>S. No</t>
  </si>
  <si>
    <r>
      <t xml:space="preserve">Type of Session 
</t>
    </r>
    <r>
      <rPr>
        <sz val="10"/>
        <rFont val="Arial"/>
        <family val="2"/>
      </rPr>
      <t>(Skilled, Team Assistant, Social Mobilizer)</t>
    </r>
  </si>
  <si>
    <r>
      <t xml:space="preserve">Total Number of Teams 
</t>
    </r>
    <r>
      <rPr>
        <sz val="10"/>
        <rFont val="Arial"/>
        <family val="2"/>
      </rPr>
      <t>(Fixed, Outreach &amp; Mobile)</t>
    </r>
  </si>
  <si>
    <r>
      <t xml:space="preserve">Expected Number of Participants 
</t>
    </r>
    <r>
      <rPr>
        <sz val="10"/>
        <rFont val="Arial"/>
        <family val="2"/>
      </rPr>
      <t>(one batch of same category of participants)</t>
    </r>
  </si>
  <si>
    <r>
      <t xml:space="preserve">Batches in  Number
</t>
    </r>
    <r>
      <rPr>
        <sz val="10"/>
        <rFont val="Arial"/>
        <family val="2"/>
      </rPr>
      <t>(maxim 25 participants per batch)</t>
    </r>
  </si>
  <si>
    <r>
      <t xml:space="preserve">Time 
</t>
    </r>
    <r>
      <rPr>
        <sz val="10"/>
        <rFont val="Arial"/>
        <family val="2"/>
      </rPr>
      <t>(Skilled workers whole day training, Team Assistant &amp; Social Mobilizers half day training)</t>
    </r>
  </si>
  <si>
    <r>
      <t xml:space="preserve">Venue 
</t>
    </r>
    <r>
      <rPr>
        <sz val="10"/>
        <rFont val="Arial"/>
        <family val="2"/>
      </rPr>
      <t>(Skilled workers Training at District/Tehsil, Team Assistant Training at Tehsil, Social Mobilizers Training at UC/HF etc. depending upon number of batches)</t>
    </r>
  </si>
  <si>
    <t>Union Council Social Mobilization Microplanning</t>
  </si>
  <si>
    <t>Women Leader/ Women Group</t>
  </si>
  <si>
    <t>Businessman</t>
  </si>
  <si>
    <t>Community Elder/ Leaders
(Outreach)</t>
  </si>
  <si>
    <t>Medical Doctor including Pediatricians (Public + private sectors)</t>
  </si>
  <si>
    <t>Day No.</t>
  </si>
  <si>
    <t xml:space="preserve">Name of the UCMO/ 1st Level Supervisor:________________________________________________                                                                                                                                                      </t>
  </si>
  <si>
    <t xml:space="preserve">Signature: ________________________  </t>
  </si>
  <si>
    <t>Vehicle #</t>
  </si>
  <si>
    <t>Driver Name</t>
  </si>
  <si>
    <t>Contact #</t>
  </si>
  <si>
    <t>Type of Transportation to be used**</t>
  </si>
  <si>
    <t>*Type of Area: Mahalla, Village, Hard to reach, scattered, Kacha, Mountain</t>
  </si>
  <si>
    <t>**Type of Transportation:  Motorbikes, Rakshaw, Car, Pick-up</t>
  </si>
  <si>
    <r>
      <t xml:space="preserve">Expected Waste Quantity 
</t>
    </r>
    <r>
      <rPr>
        <sz val="12"/>
        <color indexed="8"/>
        <rFont val="Arial"/>
        <family val="2"/>
      </rPr>
      <t>(number of filled Safety Boxes expected to be collected)</t>
    </r>
  </si>
  <si>
    <r>
      <t xml:space="preserve">Frequency of Disposal 
</t>
    </r>
    <r>
      <rPr>
        <sz val="12"/>
        <color indexed="8"/>
        <rFont val="Arial"/>
        <family val="2"/>
      </rPr>
      <t>(time interval between collection &amp; disposal of waste)</t>
    </r>
  </si>
  <si>
    <r>
      <t xml:space="preserve">Where 
</t>
    </r>
    <r>
      <rPr>
        <sz val="12"/>
        <color indexed="8"/>
        <rFont val="Arial"/>
        <family val="2"/>
      </rPr>
      <t>(site of waste disposal)</t>
    </r>
  </si>
  <si>
    <r>
      <t xml:space="preserve">Method 
</t>
    </r>
    <r>
      <rPr>
        <sz val="12"/>
        <color indexed="8"/>
        <rFont val="Arial"/>
        <family val="2"/>
      </rPr>
      <t>(Pit Burn &amp; Burry/Onsite Incineration/
Outsource Incineration)</t>
    </r>
  </si>
  <si>
    <r>
      <t xml:space="preserve">Date 
</t>
    </r>
    <r>
      <rPr>
        <sz val="12"/>
        <color indexed="8"/>
        <rFont val="Arial"/>
        <family val="2"/>
      </rPr>
      <t>(Tentative date)</t>
    </r>
  </si>
  <si>
    <r>
      <t xml:space="preserve">Remarks 
</t>
    </r>
    <r>
      <rPr>
        <sz val="12"/>
        <color indexed="8"/>
        <rFont val="Arial"/>
        <family val="2"/>
      </rPr>
      <t>(Company Name in case of Outsource Incineration)</t>
    </r>
  </si>
  <si>
    <t>School / Madressa Children Registration and Vaccination Status</t>
  </si>
  <si>
    <t>Name of the School:_______________________________________________________________________________________</t>
  </si>
  <si>
    <t>Name of District Focal Person:____________________________________________  Contact No:_________________________</t>
  </si>
  <si>
    <t xml:space="preserve">Name of the School Administration: _______________________________________  Contact No:_________________________                              </t>
  </si>
  <si>
    <t xml:space="preserve">                                                                    </t>
  </si>
  <si>
    <t>Name of the Vaccinator/Skilled Person:____________________________________    Contact No:_________________________</t>
  </si>
  <si>
    <t xml:space="preserve">                          </t>
  </si>
  <si>
    <t>Vaccination Coverage: ___________________%</t>
  </si>
  <si>
    <t>Signature of School Administration:_________________________________________ Date:__________________________</t>
  </si>
  <si>
    <t>Team Microplan</t>
  </si>
  <si>
    <t>***Outreach/ Mobile Team Microplan</t>
  </si>
  <si>
    <t>Campaign Dates:        From:</t>
  </si>
  <si>
    <t>To</t>
  </si>
  <si>
    <t>Name of Team Support center/HF:</t>
  </si>
  <si>
    <t xml:space="preserve">Name of Skilled Person: </t>
  </si>
  <si>
    <t xml:space="preserve">Name of Team Assistant: </t>
  </si>
  <si>
    <t>Name of Social Mobilizer 1:</t>
  </si>
  <si>
    <t>Name of Social Mobilizer 2:</t>
  </si>
  <si>
    <t xml:space="preserve">Name of UCMO/1st Level Supervisor: </t>
  </si>
  <si>
    <t xml:space="preserve">Name &amp; Cell No. of AEFI Focal Person: </t>
  </si>
  <si>
    <t xml:space="preserve"> Contact #:</t>
  </si>
  <si>
    <t xml:space="preserve">Designation:        </t>
  </si>
  <si>
    <t xml:space="preserve">Name of Union Counsil: </t>
  </si>
  <si>
    <t xml:space="preserve">Tehsil/ Town/Taluka: </t>
  </si>
  <si>
    <t>District:</t>
  </si>
  <si>
    <t>Name of UCMO/1st Level Supervisor:</t>
  </si>
  <si>
    <t>15-11-2021</t>
  </si>
  <si>
    <t>27-11-2021</t>
  </si>
  <si>
    <t>Outreach</t>
  </si>
  <si>
    <t>Total Population of the UC this page:</t>
  </si>
  <si>
    <t>16-11-2021</t>
  </si>
  <si>
    <t>17-11-2021</t>
  </si>
  <si>
    <t>18-11-2021</t>
  </si>
  <si>
    <t>19-11-2021</t>
  </si>
  <si>
    <t>20-11-2021</t>
  </si>
  <si>
    <t>22-11-2021</t>
  </si>
  <si>
    <t>23-11-2021</t>
  </si>
  <si>
    <t>24-11-2021</t>
  </si>
  <si>
    <t>25-11-2021</t>
  </si>
  <si>
    <t>26-11-2021</t>
  </si>
  <si>
    <t>1hr</t>
  </si>
  <si>
    <t xml:space="preserve">Designation: </t>
  </si>
  <si>
    <t xml:space="preserve"> Name of Waste Management Focal Person: ___________________  ______________________</t>
  </si>
  <si>
    <t xml:space="preserve"> Contact No: </t>
  </si>
  <si>
    <t xml:space="preserve">Health Facility/Distribution Center: </t>
  </si>
  <si>
    <t>Contact No:</t>
  </si>
  <si>
    <t xml:space="preserve">  Designation: </t>
  </si>
  <si>
    <t xml:space="preserve"> Name of Responsible Person:</t>
  </si>
  <si>
    <t>District:_</t>
  </si>
  <si>
    <t xml:space="preserve">  Tehsil/Town/Taluka:</t>
  </si>
  <si>
    <t>UC:</t>
  </si>
  <si>
    <t>Total Target Population:</t>
  </si>
  <si>
    <t>Total Target Population in School/Madressahs:</t>
  </si>
  <si>
    <t>Total Target Population in Non-School/Community:</t>
  </si>
  <si>
    <t xml:space="preserve">Team Daily Session Plan </t>
  </si>
  <si>
    <t xml:space="preserve">Day No. </t>
  </si>
  <si>
    <t xml:space="preserve">Name of Area/ Settlement / 
Village to be covered </t>
  </si>
  <si>
    <t>Name of Vaccination Site (School/ Madressah, Outreach)</t>
  </si>
  <si>
    <t>Start and ending point for Social Mobilizer at session area</t>
  </si>
  <si>
    <t>Local Influentials Name &amp; 
Contact number</t>
  </si>
  <si>
    <t>OPV</t>
  </si>
  <si>
    <t>MR Vaccine</t>
  </si>
  <si>
    <t>No. of Houses</t>
  </si>
  <si>
    <t>High Risk / Slums
(Y/N)</t>
  </si>
  <si>
    <t>Target 
(0-5Yrs.)</t>
  </si>
  <si>
    <t>Vials 
Required</t>
  </si>
  <si>
    <t>Target 
(9 m-15Yr)</t>
  </si>
  <si>
    <t>Vials Required</t>
  </si>
  <si>
    <t>SP:</t>
  </si>
  <si>
    <t>EP:</t>
  </si>
  <si>
    <t xml:space="preserve">Team No.  01                                                   UC : </t>
  </si>
  <si>
    <t xml:space="preserve">Team No.  02                                                   UC : </t>
  </si>
  <si>
    <t xml:space="preserve">Team No.  03                                                   UC : </t>
  </si>
  <si>
    <t>Team 3</t>
  </si>
  <si>
    <t>Team 2</t>
  </si>
  <si>
    <t>Team 1</t>
  </si>
  <si>
    <t>Med. R Coverage</t>
  </si>
  <si>
    <t>Social Mobilization</t>
  </si>
  <si>
    <t>Announcement</t>
  </si>
  <si>
    <t>Skilled</t>
  </si>
  <si>
    <t>10 AM to 4 PM</t>
  </si>
  <si>
    <t>EPI Commety Room</t>
  </si>
  <si>
    <t>10 AM to 1 PM</t>
  </si>
  <si>
    <t>Social Mobilizer</t>
  </si>
  <si>
    <t>Mahalla</t>
  </si>
  <si>
    <t>Nazar Hussain</t>
  </si>
  <si>
    <t>S.W</t>
  </si>
  <si>
    <t>0302-8145126</t>
  </si>
  <si>
    <t>N</t>
  </si>
  <si>
    <t>مدرسہ عزیز الرحیم</t>
  </si>
  <si>
    <t>وسیم کا گھر</t>
  </si>
  <si>
    <t>اعجاز بلوچ</t>
  </si>
  <si>
    <t>Madrassa</t>
  </si>
  <si>
    <t>School</t>
  </si>
  <si>
    <t>خالدہ پروین</t>
  </si>
  <si>
    <t>ڈاکٹر وحید انجم</t>
  </si>
  <si>
    <t>ڈاکٹر آ صف</t>
  </si>
  <si>
    <t>ڈاکٹر ہمایوں شہزاد</t>
  </si>
  <si>
    <t>ڈاکٹر باسط</t>
  </si>
  <si>
    <t>ملک شہادت</t>
  </si>
  <si>
    <t>Name of Supervisor/Skilled person</t>
  </si>
  <si>
    <t>کمیونٹی میٹنگ</t>
  </si>
  <si>
    <t>پریس</t>
  </si>
  <si>
    <t>یوپیک میٹنگ</t>
  </si>
  <si>
    <t>بابا صفدر</t>
  </si>
  <si>
    <t>پیر اصغر</t>
  </si>
  <si>
    <t>محمد منیر</t>
  </si>
  <si>
    <t>ذوالقرنین</t>
  </si>
  <si>
    <t>سکول</t>
  </si>
  <si>
    <t>وقاص</t>
  </si>
  <si>
    <t>ڈاکٹر عمران</t>
  </si>
  <si>
    <t>اسد</t>
  </si>
  <si>
    <t>اکرم</t>
  </si>
  <si>
    <t>سیفی</t>
  </si>
  <si>
    <t>عبدالرحمٰن</t>
  </si>
  <si>
    <t>شوکت</t>
  </si>
  <si>
    <t>بلال</t>
  </si>
  <si>
    <t>یاسر</t>
  </si>
  <si>
    <t>عبدالستار</t>
  </si>
  <si>
    <t>یاسمین خاکوانی</t>
  </si>
  <si>
    <t>ایاز ترین</t>
  </si>
  <si>
    <t>حاجی اسلم</t>
  </si>
  <si>
    <t>محمد آصف</t>
  </si>
  <si>
    <t>اؑظم خاکوانی</t>
  </si>
  <si>
    <t>اشرف</t>
  </si>
  <si>
    <t>عمران</t>
  </si>
  <si>
    <t>وقار</t>
  </si>
  <si>
    <t>شہزاد</t>
  </si>
  <si>
    <t>صادق</t>
  </si>
  <si>
    <t>اشفاق</t>
  </si>
  <si>
    <t>منیر</t>
  </si>
  <si>
    <t>وحید</t>
  </si>
  <si>
    <t>خادم حسین</t>
  </si>
  <si>
    <t>اسمائیل</t>
  </si>
  <si>
    <t>اصغر</t>
  </si>
  <si>
    <t>جاوید</t>
  </si>
  <si>
    <t>اسحاق</t>
  </si>
  <si>
    <t>زاہد</t>
  </si>
  <si>
    <t>وسیم</t>
  </si>
  <si>
    <t>محمد صاحبْ</t>
  </si>
  <si>
    <t>فرید</t>
  </si>
  <si>
    <t>یعقوب گل</t>
  </si>
  <si>
    <t>اسلم بلوچ</t>
  </si>
  <si>
    <t>شفیع محمد</t>
  </si>
  <si>
    <t>ممتاز خان ترین</t>
  </si>
  <si>
    <t>حنیف</t>
  </si>
  <si>
    <t>عاشق</t>
  </si>
  <si>
    <t xml:space="preserve">سلیم </t>
  </si>
  <si>
    <t>اختر</t>
  </si>
  <si>
    <t>ڈاکٹر باقر</t>
  </si>
  <si>
    <t>طاہر احمد</t>
  </si>
  <si>
    <t>شاہ نواز</t>
  </si>
  <si>
    <t>حفیظ</t>
  </si>
  <si>
    <t>عرفان</t>
  </si>
  <si>
    <t>کاشف</t>
  </si>
  <si>
    <t>ملک</t>
  </si>
  <si>
    <t>انور</t>
  </si>
  <si>
    <t>مشتاق</t>
  </si>
  <si>
    <t>ندیم احمد</t>
  </si>
  <si>
    <t>منظور</t>
  </si>
  <si>
    <t>اسلم حسین</t>
  </si>
  <si>
    <t>محمد خالد</t>
  </si>
  <si>
    <t>امجد</t>
  </si>
  <si>
    <t>لیاقت علی</t>
  </si>
  <si>
    <t>بشیر احمد</t>
  </si>
  <si>
    <t>کریم</t>
  </si>
  <si>
    <t>عدنان</t>
  </si>
  <si>
    <t>نور محمد</t>
  </si>
  <si>
    <t xml:space="preserve">جمیل </t>
  </si>
  <si>
    <t>خادم</t>
  </si>
  <si>
    <t>شفیق</t>
  </si>
  <si>
    <t>ظہور احمد</t>
  </si>
  <si>
    <t>اللہ بخش</t>
  </si>
  <si>
    <t>محمد ارشد</t>
  </si>
  <si>
    <t>عابد خان</t>
  </si>
  <si>
    <t>عارف</t>
  </si>
  <si>
    <t>اقبال مستری</t>
  </si>
  <si>
    <t>خدا بخش</t>
  </si>
  <si>
    <t>محمد جمیل</t>
  </si>
  <si>
    <t>زبیر</t>
  </si>
  <si>
    <t>عبدالغفار</t>
  </si>
  <si>
    <t>محمد اقبال</t>
  </si>
  <si>
    <t>جہانگیر</t>
  </si>
  <si>
    <t>عبدالوحید</t>
  </si>
  <si>
    <t>عبداللہ</t>
  </si>
  <si>
    <t>ناصر نواز</t>
  </si>
  <si>
    <t>صابر</t>
  </si>
  <si>
    <t>محمد طارق</t>
  </si>
  <si>
    <t>جان خان کونسلر</t>
  </si>
  <si>
    <t>اکبر</t>
  </si>
  <si>
    <t>تنویر</t>
  </si>
  <si>
    <t>وکیل</t>
  </si>
  <si>
    <t>حق نواز</t>
  </si>
  <si>
    <t>جمشید</t>
  </si>
  <si>
    <t>شانوں</t>
  </si>
  <si>
    <t>ارم</t>
  </si>
  <si>
    <t>غفار</t>
  </si>
  <si>
    <t>رانا ندیم</t>
  </si>
  <si>
    <t>محمد منیر احمد</t>
  </si>
  <si>
    <t>یونس</t>
  </si>
  <si>
    <t>شہباز</t>
  </si>
  <si>
    <t>صفدر</t>
  </si>
  <si>
    <t>عبدالغفور</t>
  </si>
  <si>
    <t>حیدر</t>
  </si>
  <si>
    <t>مسٹر راشد</t>
  </si>
  <si>
    <t>اکاشف</t>
  </si>
  <si>
    <t>شاہد</t>
  </si>
  <si>
    <t>شفیق احمد</t>
  </si>
  <si>
    <t xml:space="preserve">جاوید </t>
  </si>
  <si>
    <t>عطا محمد</t>
  </si>
  <si>
    <t>عثمان</t>
  </si>
  <si>
    <t>عابد حسین</t>
  </si>
  <si>
    <t>طاہر پہلوان</t>
  </si>
  <si>
    <t xml:space="preserve">سہیل احمد </t>
  </si>
  <si>
    <t>شاہد کریانہ</t>
  </si>
  <si>
    <t>ماجد</t>
  </si>
  <si>
    <t>فیصل</t>
  </si>
  <si>
    <t>عامر خان کا گھر</t>
  </si>
  <si>
    <t>تجمل</t>
  </si>
  <si>
    <t>صدیق</t>
  </si>
  <si>
    <t>حامد</t>
  </si>
  <si>
    <t>حاجی صاحب</t>
  </si>
  <si>
    <t>اعطم ہاشمی</t>
  </si>
  <si>
    <t>ڈاکٹر عبدالباسط</t>
  </si>
  <si>
    <t>رشید احمد</t>
  </si>
  <si>
    <t xml:space="preserve">Measles Rubella Vaccine Catch-up Campaign, Pakistan 2021 </t>
  </si>
  <si>
    <t>روزانہ کی اہم ہدایات</t>
  </si>
  <si>
    <r>
      <t>1.</t>
    </r>
    <r>
      <rPr>
        <sz val="12"/>
        <color theme="1"/>
        <rFont val="Times New Roman"/>
        <family val="1"/>
      </rPr>
      <t xml:space="preserve">          </t>
    </r>
    <r>
      <rPr>
        <sz val="12"/>
        <color theme="1"/>
        <rFont val="Jameel Noori Nastaleeq"/>
      </rPr>
      <t>اس بات کو یقینی بنائیں کہ یو سی ایم او ، ایفی فوکل پرسن، تمام اسکلڈ پرسن اسسٹنٹ اور سوشل موبلائزر مرکز  صحت اور ویکسی نیشن کی جگہ پر وقت سے پہلے پہنچ جائیں</t>
    </r>
  </si>
  <si>
    <r>
      <t>2.</t>
    </r>
    <r>
      <rPr>
        <sz val="12"/>
        <color theme="1"/>
        <rFont val="Times New Roman"/>
        <family val="1"/>
      </rPr>
      <t xml:space="preserve">          </t>
    </r>
    <r>
      <rPr>
        <sz val="12"/>
        <color theme="1"/>
        <rFont val="Jameel Noori Nastaleeq"/>
      </rPr>
      <t>ہر ٹیم کے لیے الگ الگ سٹینڈرڈ ویکسین کیر ئیر  بمعہ چار عدد کول پیک تیار ہونے چاہیے</t>
    </r>
  </si>
  <si>
    <r>
      <t>3.</t>
    </r>
    <r>
      <rPr>
        <sz val="12"/>
        <color theme="1"/>
        <rFont val="Times New Roman"/>
        <family val="1"/>
      </rPr>
      <t xml:space="preserve">          </t>
    </r>
    <r>
      <rPr>
        <sz val="12"/>
        <color theme="1"/>
        <rFont val="Jameel Noori Nastaleeq"/>
      </rPr>
      <t>ہر وہ ٹیم جس میں اس یونین کونسل  کا ویکسی نیٹر بطور اسکلڈ پرسن شامل ہو گا وہ اپنے ساتھ روٹین کی ویکسین بھی رکھے گا ا ور اس علاقے کے تمام بچوں کو روٹین کی ویکسی نیشن بھی کرے گا</t>
    </r>
  </si>
  <si>
    <r>
      <t>4.</t>
    </r>
    <r>
      <rPr>
        <sz val="12"/>
        <color theme="1"/>
        <rFont val="Times New Roman"/>
        <family val="1"/>
      </rPr>
      <t xml:space="preserve">          </t>
    </r>
    <r>
      <rPr>
        <sz val="12"/>
        <color theme="1"/>
        <rFont val="Jameel Noori Nastaleeq"/>
      </rPr>
      <t>فکس سنٹر پرMR کی ویکسی نیشن کے ساتھ روٹین کی ویکسی نیشن بھی کی لازم کی جائے گی</t>
    </r>
  </si>
  <si>
    <r>
      <t>5.</t>
    </r>
    <r>
      <rPr>
        <sz val="12"/>
        <color theme="1"/>
        <rFont val="Times New Roman"/>
        <family val="1"/>
      </rPr>
      <t>         MR</t>
    </r>
    <r>
      <rPr>
        <sz val="12"/>
        <color theme="1"/>
        <rFont val="Jameel Noori Nastaleeq"/>
      </rPr>
      <t xml:space="preserve"> کی ویکسین اس دن کے کام کے علاقے کے ٹارگٹ کے مطابق فراہم کی جائے گی</t>
    </r>
  </si>
  <si>
    <r>
      <t>6.</t>
    </r>
    <r>
      <rPr>
        <sz val="12"/>
        <color theme="1"/>
        <rFont val="Times New Roman"/>
        <family val="1"/>
      </rPr>
      <t xml:space="preserve">          </t>
    </r>
    <r>
      <rPr>
        <sz val="12"/>
        <color theme="1"/>
        <rFont val="Jameel Noori Nastaleeq"/>
      </rPr>
      <t>Reconstitution and AD Syringes اور سیفٹی باکس اس دن کے ٹارگٹ کے مطابق فراہم کیے جائیں</t>
    </r>
  </si>
  <si>
    <r>
      <t>7.</t>
    </r>
    <r>
      <rPr>
        <sz val="12"/>
        <color theme="1"/>
        <rFont val="Times New Roman"/>
        <family val="1"/>
      </rPr>
      <t xml:space="preserve">          </t>
    </r>
    <r>
      <rPr>
        <sz val="12"/>
        <color theme="1"/>
        <rFont val="Jameel Noori Nastaleeq"/>
      </rPr>
      <t>اس بات کو یقینی بنایا جائے ٹیمیں ویسٹ مینیجمنٹ کے اصولوں کے مطابق استعمال شدہ  سرنجیں اور وائلیں  حفاظت سے رکھیں  اور ادھر ادھر نہ پھینکیں اور یو سی ایم او  شام کو تمام ٹیموں سے بھرے ہوئے سیفی باکس واپس لے کر مرکز صحت پر اپنی نگرانی میں تلف کروائیں۔</t>
    </r>
  </si>
  <si>
    <r>
      <t>8.</t>
    </r>
    <r>
      <rPr>
        <sz val="12"/>
        <color theme="1"/>
        <rFont val="Times New Roman"/>
        <family val="1"/>
      </rPr>
      <t xml:space="preserve">          </t>
    </r>
    <r>
      <rPr>
        <sz val="12"/>
        <color theme="1"/>
        <rFont val="Jameel Noori Nastaleeq"/>
      </rPr>
      <t>ویکسین کی بند وائلوں کو ویکسین کیرئیر میں زپ لاک بیگ میں رکھا جائے گا</t>
    </r>
  </si>
  <si>
    <r>
      <t>9.</t>
    </r>
    <r>
      <rPr>
        <sz val="12"/>
        <color theme="1"/>
        <rFont val="Times New Roman"/>
        <family val="1"/>
      </rPr>
      <t xml:space="preserve">          </t>
    </r>
    <r>
      <rPr>
        <sz val="12"/>
        <color theme="1"/>
        <rFont val="Jameel Noori Nastaleeq"/>
      </rPr>
      <t>ٹیم  مائکرو پلان ، روزانہ کی ٹیلی شیٹ ، سکولوں کی لسٹ ریفرل سلپ اور علاقہ کا نقشہ ٹیم کے پاس موجود ہو</t>
    </r>
  </si>
  <si>
    <r>
      <t>10.</t>
    </r>
    <r>
      <rPr>
        <sz val="12"/>
        <color theme="1"/>
        <rFont val="Times New Roman"/>
        <family val="1"/>
      </rPr>
      <t xml:space="preserve">       </t>
    </r>
    <r>
      <rPr>
        <sz val="12"/>
        <color theme="1"/>
        <rFont val="Jameel Noori Nastaleeq"/>
      </rPr>
      <t>فنگر مارکر، مستقل مارکر، چاک، بال پین تمام ٹیموں کے پاس موجود ہوں</t>
    </r>
  </si>
  <si>
    <r>
      <t>11.</t>
    </r>
    <r>
      <rPr>
        <sz val="12"/>
        <color theme="1"/>
        <rFont val="Times New Roman"/>
        <family val="1"/>
      </rPr>
      <t xml:space="preserve">       </t>
    </r>
    <r>
      <rPr>
        <sz val="12"/>
        <color theme="1"/>
        <rFont val="Jameel Noori Nastaleeq"/>
      </rPr>
      <t>تمام ٹیمیں کو   اپنے علاقہ کی جغرافیائی نوعیت اور محل وقوع سے واقف ہونا چاہیے</t>
    </r>
  </si>
  <si>
    <r>
      <t>12.</t>
    </r>
    <r>
      <rPr>
        <sz val="12"/>
        <color theme="1"/>
        <rFont val="Times New Roman"/>
        <family val="1"/>
      </rPr>
      <t xml:space="preserve">       </t>
    </r>
    <r>
      <rPr>
        <sz val="12"/>
        <color theme="1"/>
        <rFont val="Jameel Noori Nastaleeq"/>
      </rPr>
      <t>اس بات کو یقینی بنائیں کہ ٹیمیں اپنے کام کے علاقہ میں مقررہ وقت پر پہنچ جائیں</t>
    </r>
  </si>
  <si>
    <r>
      <t>13.</t>
    </r>
    <r>
      <rPr>
        <sz val="12"/>
        <color theme="1"/>
        <rFont val="Times New Roman"/>
        <family val="1"/>
      </rPr>
      <t xml:space="preserve">       </t>
    </r>
    <r>
      <rPr>
        <sz val="12"/>
        <color theme="1"/>
        <rFont val="Jameel Noori Nastaleeq"/>
      </rPr>
      <t>سب سے پہلے علاقے کے سکول میں ویکسی نیشن کی جائے گی اس کے بعد باقی آبادیوں میں ویکسی نیشن کی جائے گی</t>
    </r>
  </si>
  <si>
    <r>
      <t>14.</t>
    </r>
    <r>
      <rPr>
        <sz val="12"/>
        <color theme="1"/>
        <rFont val="Times New Roman"/>
        <family val="1"/>
      </rPr>
      <t xml:space="preserve">       </t>
    </r>
    <r>
      <rPr>
        <sz val="12"/>
        <color theme="1"/>
        <rFont val="Jameel Noori Nastaleeq"/>
      </rPr>
      <t>سکول کے ویکسی نیشن کیے گئے بچوں اور ایسے بچے جو ویکسی نیشن سے رہ گئے ہوں سب کی الگ الگ فہرستیں تیار کی جائیں گی</t>
    </r>
  </si>
  <si>
    <r>
      <t>15.</t>
    </r>
    <r>
      <rPr>
        <sz val="12"/>
        <color theme="1"/>
        <rFont val="Times New Roman"/>
        <family val="1"/>
      </rPr>
      <t xml:space="preserve">       </t>
    </r>
    <r>
      <rPr>
        <sz val="12"/>
        <color theme="1"/>
        <rFont val="Jameel Noori Nastaleeq"/>
      </rPr>
      <t>کام کے لیے نکلنے سے پہلے اس بات کو یقینی بنائیں کہ ٹیم کا ڈرائیور اور یونین کونسل کا ایفی فوکل پرسن ٹیم کے کام کے علاقہ والی جگہ سے آگاہ ہیں</t>
    </r>
  </si>
  <si>
    <r>
      <t>16.</t>
    </r>
    <r>
      <rPr>
        <sz val="12"/>
        <color theme="1"/>
        <rFont val="Times New Roman"/>
        <family val="1"/>
      </rPr>
      <t xml:space="preserve">       </t>
    </r>
    <r>
      <rPr>
        <sz val="12"/>
        <color theme="1"/>
        <rFont val="Jameel Noori Nastaleeq"/>
      </rPr>
      <t>اس بات کو یقینی بنائیں کہ ٹیم کے پاس یو سی ایم او اور ایفی فوکل پرسن کے فون نمبر موجود ہیں</t>
    </r>
  </si>
  <si>
    <r>
      <t>17.</t>
    </r>
    <r>
      <rPr>
        <sz val="12"/>
        <color theme="1"/>
        <rFont val="Times New Roman"/>
        <family val="1"/>
      </rPr>
      <t xml:space="preserve">       </t>
    </r>
    <r>
      <rPr>
        <sz val="12"/>
        <color theme="1"/>
        <rFont val="Jameel Noori Nastaleeq"/>
      </rPr>
      <t>کسی بھی قسم کے ایفی کیس کی رپورٹ کی صورت میں فوری طور پر ایفی فوکل پرسن کو آگاہ کریں</t>
    </r>
  </si>
  <si>
    <r>
      <t>18.</t>
    </r>
    <r>
      <rPr>
        <sz val="12"/>
        <color theme="1"/>
        <rFont val="Times New Roman"/>
        <family val="1"/>
      </rPr>
      <t xml:space="preserve">       </t>
    </r>
    <r>
      <rPr>
        <sz val="12"/>
        <color theme="1"/>
        <rFont val="Jameel Noori Nastaleeq"/>
      </rPr>
      <t xml:space="preserve">سکول میں کام مکمل کرنے کے بعد ٹیم کو اس دن کے علاقہ میں موجود vaccination sites پر پہنچا ئیں </t>
    </r>
  </si>
  <si>
    <r>
      <t>19.</t>
    </r>
    <r>
      <rPr>
        <sz val="12"/>
        <color theme="1"/>
        <rFont val="Times New Roman"/>
        <family val="1"/>
      </rPr>
      <t xml:space="preserve">       </t>
    </r>
    <r>
      <rPr>
        <sz val="12"/>
        <color theme="1"/>
        <rFont val="Jameel Noori Nastaleeq"/>
      </rPr>
      <t>کام شروع کرنے سے پہلے اس علاقہ کی مساجد سے اعلانات کو یقینی بنائیں</t>
    </r>
  </si>
  <si>
    <r>
      <t>20.</t>
    </r>
    <r>
      <rPr>
        <sz val="12"/>
        <color theme="1"/>
        <rFont val="Times New Roman"/>
        <family val="1"/>
      </rPr>
      <t xml:space="preserve">       </t>
    </r>
    <r>
      <rPr>
        <sz val="12"/>
        <color theme="1"/>
        <rFont val="Jameel Noori Nastaleeq"/>
      </rPr>
      <t>رکشہ کے ذریعہ کام کے علاقہ میں اعلانات  اور تشہیر کو یقینی بنائیں</t>
    </r>
  </si>
  <si>
    <r>
      <t>21.</t>
    </r>
    <r>
      <rPr>
        <sz val="12"/>
        <color theme="1"/>
        <rFont val="Times New Roman"/>
        <family val="1"/>
      </rPr>
      <t xml:space="preserve">       </t>
    </r>
    <r>
      <rPr>
        <sz val="12"/>
        <color theme="1"/>
        <rFont val="Jameel Noori Nastaleeq"/>
      </rPr>
      <t>ٹیم کے کام والی جگہ پر بینر فلیکس  لگا کر اس جگہ کو نمایاں کریں</t>
    </r>
  </si>
  <si>
    <r>
      <t>22.</t>
    </r>
    <r>
      <rPr>
        <sz val="12"/>
        <color theme="1"/>
        <rFont val="Times New Roman"/>
        <family val="1"/>
      </rPr>
      <t xml:space="preserve">       </t>
    </r>
    <r>
      <rPr>
        <sz val="12"/>
        <color theme="1"/>
        <rFont val="Jameel Noori Nastaleeq"/>
      </rPr>
      <t>یو سی ایم او اس بات کو یقینی بنائیں کہ علاقہ کا تمام کام مکمل ہونے تک ٹیمیں فیلڈ میں موجود رہیں اور وہ خود بھی ٹیموں کے ساتھ موجود رہیں گے</t>
    </r>
  </si>
  <si>
    <r>
      <t>23.</t>
    </r>
    <r>
      <rPr>
        <sz val="12"/>
        <color theme="1"/>
        <rFont val="Times New Roman"/>
        <family val="1"/>
      </rPr>
      <t xml:space="preserve">       </t>
    </r>
    <r>
      <rPr>
        <sz val="12"/>
        <color theme="1"/>
        <rFont val="Jameel Noori Nastaleeq"/>
      </rPr>
      <t>اس بات کو یقینی بنائیں کہ ایسے بچے جو موجود نہیں ہیں ان کی مکمل تفصیلات  ، پتہ، رابطہ نمبر، واپسی کی متوقع تاریخ کا اندراج کیا گیا ہے</t>
    </r>
  </si>
  <si>
    <r>
      <t>24.</t>
    </r>
    <r>
      <rPr>
        <sz val="12"/>
        <color theme="1"/>
        <rFont val="Times New Roman"/>
        <family val="1"/>
      </rPr>
      <t xml:space="preserve">       </t>
    </r>
    <r>
      <rPr>
        <sz val="12"/>
        <color theme="1"/>
        <rFont val="Jameel Noori Nastaleeq"/>
      </rPr>
      <t xml:space="preserve">سوشل موبلائزر اس بات کو یقینی بنائیں  گے کہ وہ اپنے کام کے علاقہ میں ہر گھر کا وزٹ کریں ، گھروں کی ڈور مارکنگ کریں ،ریفرل سلپ بھر کر والدین کو دیں ،والدین سے بچوں کی روٹین ویکسی نیشن بارے میں ضرور سوال کریں  ،تمام ڈیو اور ڈیفالٹر بچوں کا اندراج کریں  اور بچے کے والدین کو ٹائیفائیڈ ویکسی نیشن کی جگہ کے بارے  میں مکمل رہنمائی فراہم کریں </t>
    </r>
  </si>
  <si>
    <r>
      <t>25.</t>
    </r>
    <r>
      <rPr>
        <sz val="12"/>
        <color theme="1"/>
        <rFont val="Times New Roman"/>
        <family val="1"/>
      </rPr>
      <t xml:space="preserve">       </t>
    </r>
    <r>
      <rPr>
        <sz val="12"/>
        <color theme="1"/>
        <rFont val="Jameel Noori Nastaleeq"/>
      </rPr>
      <t>یو سی ایم او اپنی تمام ٹیموں سے کوریج رپورٹ لے کر اس کا اندراج مکمل کریں گےاور مکمل رپورٹ متعلقہ سپروائزر کو فراہم کریں گے</t>
    </r>
  </si>
  <si>
    <r>
      <t>26.</t>
    </r>
    <r>
      <rPr>
        <sz val="12"/>
        <color theme="1"/>
        <rFont val="Times New Roman"/>
        <family val="1"/>
      </rPr>
      <t xml:space="preserve">       </t>
    </r>
    <r>
      <rPr>
        <sz val="12"/>
        <color theme="1"/>
        <rFont val="Jameel Noori Nastaleeq"/>
      </rPr>
      <t>اس بات کو یقینی بنائیں کہ بچ جانے والی غیر استعمال شدہ ویکسین اور Cool پیک کولڈ چین میں رکھ دئیے گئے ہیں اور اگلے دن کے کام کے لیے  ویکسین اور سرنجیں مناسب مقدار میں موجود ہیں۔</t>
    </r>
  </si>
  <si>
    <t>1st Level Supervisor Microplan</t>
  </si>
  <si>
    <t>HPV Vaccine Introduction-National Campaign, Pakistan</t>
  </si>
  <si>
    <t xml:space="preserve"> Human Resource List</t>
  </si>
  <si>
    <t>1st Level Supervisor</t>
  </si>
  <si>
    <t>In school/ Madrassa</t>
  </si>
  <si>
    <t>Total (3a+3b)</t>
  </si>
  <si>
    <r>
      <t>Name &amp; Address of all vaccination Sites in the Village/Mahalla</t>
    </r>
    <r>
      <rPr>
        <sz val="12"/>
        <rFont val="Arial"/>
        <family val="2"/>
      </rPr>
      <t xml:space="preserve">
(Name of School, Madrassa, Fixed center, Outreach center etc.)</t>
    </r>
  </si>
  <si>
    <t>1st Level Supervisor Consolidated Plan</t>
  </si>
  <si>
    <r>
      <rPr>
        <b/>
        <sz val="9"/>
        <color theme="1"/>
        <rFont val="Arial"/>
        <family val="2"/>
      </rPr>
      <t>Traget HPV</t>
    </r>
    <r>
      <rPr>
        <b/>
        <sz val="11"/>
        <color theme="1"/>
        <rFont val="Arial"/>
        <family val="2"/>
      </rPr>
      <t xml:space="preserve"> </t>
    </r>
    <r>
      <rPr>
        <b/>
        <sz val="8"/>
        <color theme="1"/>
        <rFont val="Arial"/>
        <family val="2"/>
      </rPr>
      <t>(09-14 Year Girls)</t>
    </r>
  </si>
  <si>
    <t xml:space="preserve">HPV Vaccine Introduction-National Campaign, Pakistan
</t>
  </si>
  <si>
    <t>Team #:________________                           Date of Vaccination:____________________ 2025</t>
  </si>
  <si>
    <t xml:space="preserve">Name of the 1st Level Supervisor:_   </t>
  </si>
  <si>
    <t>Mehnaz Akhtar</t>
  </si>
  <si>
    <t>Target HPV (09-14 Year Girls)</t>
  </si>
  <si>
    <t>Vaccine Required (Single Dose Vial)</t>
  </si>
  <si>
    <t>AD Syringe (0.5ml)</t>
  </si>
  <si>
    <t>Sum of tentative HPV targets of all areas and schools by day from UC microplanning sheet</t>
  </si>
  <si>
    <t>Equal to Column D</t>
  </si>
  <si>
    <t>Column E/100</t>
  </si>
  <si>
    <t>Union Council Vaccine and Logistics Plan</t>
  </si>
  <si>
    <r>
      <t xml:space="preserve">Target </t>
    </r>
    <r>
      <rPr>
        <b/>
        <sz val="9"/>
        <rFont val="Calibri"/>
        <family val="2"/>
        <scheme val="minor"/>
      </rPr>
      <t>(09-14 Year Gir)</t>
    </r>
  </si>
  <si>
    <t>25/8/25</t>
  </si>
  <si>
    <t>Saeda Yasmin</t>
  </si>
  <si>
    <t>15/9/25</t>
  </si>
  <si>
    <t>16/9/25</t>
  </si>
  <si>
    <t>17/9/25</t>
  </si>
  <si>
    <t>18/9/25</t>
  </si>
  <si>
    <t>19/9/25</t>
  </si>
  <si>
    <t>20/9/25</t>
  </si>
  <si>
    <t>22/9/25</t>
  </si>
  <si>
    <t>23/9/25</t>
  </si>
  <si>
    <t>24/9/25</t>
  </si>
  <si>
    <t>25/9/25</t>
  </si>
  <si>
    <t>26/9/25</t>
  </si>
  <si>
    <t>27/9/25</t>
  </si>
  <si>
    <t>15-9-25</t>
  </si>
  <si>
    <t>16-9-25</t>
  </si>
  <si>
    <t>17-9-25</t>
  </si>
  <si>
    <t>18-9-25</t>
  </si>
  <si>
    <t>19-9-25</t>
  </si>
  <si>
    <t>20-9-25</t>
  </si>
  <si>
    <t>22-9-25</t>
  </si>
  <si>
    <t>23-9-25</t>
  </si>
  <si>
    <t>24-9-25</t>
  </si>
  <si>
    <t>25-9-25</t>
  </si>
  <si>
    <t>26-9-25</t>
  </si>
  <si>
    <t>27-9-25</t>
  </si>
  <si>
    <t>Pit Burn</t>
  </si>
  <si>
    <t>Total Children Vaccinated (9-14 Years): ______________________________</t>
  </si>
  <si>
    <t>Total Enrolled/Registered Students ( 09-14 Years): ______________________</t>
  </si>
  <si>
    <t>Outreach/Mobile Team Micro plan</t>
  </si>
  <si>
    <t>Team Basic Data</t>
  </si>
  <si>
    <t>HPV Vaccine</t>
  </si>
  <si>
    <t>Target 
(9-14Yr)</t>
  </si>
  <si>
    <t>شعیب</t>
  </si>
  <si>
    <t>MNL 4643</t>
  </si>
  <si>
    <t>Fiaz Baloch</t>
  </si>
  <si>
    <t>Rackshaw</t>
  </si>
  <si>
    <t>0307-6316655</t>
  </si>
  <si>
    <t>فاروق پورہ مین روڈ+گلی نمبر 1+بابرکالونی, مکی مسجد ،مدرسہ للبنات، نورالھدیٰ مدرسہ ، دی اکیڈمی</t>
  </si>
  <si>
    <t>محمدی مسجد ، محمد آباد+ملک اسد کا ڈیرہ+والی سائیڈ</t>
  </si>
  <si>
    <t>فاروق پورہ نیچے کا علاقہ، مسجد اسماعیل</t>
  </si>
  <si>
    <t>فاروق پور ہ مین روڈ+شام لاٹ، فاروقیہ مسجد</t>
  </si>
  <si>
    <t>زبیر کالونی مکمل ، گورنمنٹ پرائمری سکول ، الطارق سکول</t>
  </si>
  <si>
    <t xml:space="preserve">  شام لاٹ مکمل نیچے کا علاقہ</t>
  </si>
  <si>
    <t>حسام  ٹاؤن مکمل  مدرسہ گلزار مدینہ، اللہ والی مسجد</t>
  </si>
  <si>
    <t>فضل کریم ٹاؤن  گلی 3 تا 7، ہائی ونٹ سکول، عل پبلک سکول</t>
  </si>
  <si>
    <t>گل حسن ٹاؤن مکمل، ریحان پبلک سکول؎</t>
  </si>
  <si>
    <t>محمدی مسجد ،فضل کریم ٹاؤن گلی نمبر1،2اوریوسی آفس والی گلی</t>
  </si>
  <si>
    <t xml:space="preserve">رحمٰن  آباد مین گلی+بھٹہ والی سائیڈ, مکی مسجد، </t>
  </si>
  <si>
    <t>رحمٰن آباد بھانے والی گلی سے مسجد رحمت اللعالمین</t>
  </si>
  <si>
    <t>رحمٰن آباد شفیق کریانہ والی گلی، حسن پبلک سکول، مدرسہ للبنات</t>
  </si>
  <si>
    <t>سرفراز آباد گلی نمبر 1تا 3 +دلدل+مسجد  جمال مصطفیٰ سے ملحقہ تمام علاقہ</t>
  </si>
  <si>
    <t>کاظمی سٹریٹ+مین شجاع آباد روڈ مسجد الفرقان، ملتان سکالر سکول</t>
  </si>
  <si>
    <t>مکی مسجد سرفراز آبادگلی نمبر4تا6، اللہ وال مسجد؎</t>
  </si>
  <si>
    <t>سرفراز آباد دلدل مکمل</t>
  </si>
  <si>
    <t xml:space="preserve">محمود آباد گلی نمبر1تا 7، لٹریسی سکول، سیفل مسجد </t>
  </si>
  <si>
    <t>محمود آباد گلی نمبر8تا 9 +بخاری سٹریٹ، نیو آئیڈیل سکول، غوثیہ مسجد</t>
  </si>
  <si>
    <t xml:space="preserve">لیاقت آباد گلی نمبر6تا12، گریٹ اجوکیشن سکول ، نوری مسجد </t>
  </si>
  <si>
    <t>مریم گرلز سکول، لیاقت آباد گلی نمبر13تا18</t>
  </si>
  <si>
    <t>لیاقت آباد گلی نمبر0تا 5+گاڑی بان، گورنمنٹ گرلز پرائمری سکول ، مدینہ مسجد</t>
  </si>
  <si>
    <t>محمداصغر</t>
  </si>
  <si>
    <t>عاصم علی</t>
  </si>
  <si>
    <t>رانا محمد صدیق</t>
  </si>
  <si>
    <t>نسرین اختر</t>
  </si>
  <si>
    <t>منیر احمد</t>
  </si>
  <si>
    <t>ملک ساجد جانگلہ</t>
  </si>
  <si>
    <t>حمیدہ بیگم</t>
  </si>
  <si>
    <t>فوزیہ تسنیم</t>
  </si>
  <si>
    <t>سردار احمد</t>
  </si>
  <si>
    <t>تسنیم کوثر</t>
  </si>
  <si>
    <t>محمدرشید</t>
  </si>
  <si>
    <t>اسد احمد</t>
  </si>
  <si>
    <t>محمد شفیق</t>
  </si>
  <si>
    <t>شبانہ منظور</t>
  </si>
  <si>
    <t>ملک ساجدنواز</t>
  </si>
  <si>
    <t>ساجدہ  جبیں</t>
  </si>
  <si>
    <t>محمدبلال</t>
  </si>
  <si>
    <t>سلمیٰ الطاف</t>
  </si>
  <si>
    <t>شہناز گل</t>
  </si>
  <si>
    <t>عاصمہ سید</t>
  </si>
  <si>
    <t>راحیلہ سلیم</t>
  </si>
  <si>
    <t>فاروق پورہ</t>
  </si>
  <si>
    <t>شام لاٹ</t>
  </si>
  <si>
    <t>حسام ٹاؤن</t>
  </si>
  <si>
    <t>فضل کریم ٹاؤن</t>
  </si>
  <si>
    <t>گل حسن ٹاؤن</t>
  </si>
  <si>
    <t>رحمٰن آباد</t>
  </si>
  <si>
    <t>سرفراز آباد</t>
  </si>
  <si>
    <t>کبیر شہید کالونی، خاور والی مسجد</t>
  </si>
  <si>
    <t>غریب  آباد مدرسے والی گلی، مدرسہ ولی محمد</t>
  </si>
  <si>
    <t>غریب آباد چھولے والی گلی، گورنمنٹ پرائمری سکول، محمدی مسجد</t>
  </si>
  <si>
    <t>غریب آباد سکول والی گلی،ملت سکول</t>
  </si>
  <si>
    <t>غریب آباد حسن عار بی والی گلی، غیر رسمی سکول، ملت سکول، محمدی مسجد؎</t>
  </si>
  <si>
    <t>غریب آباد بھٹے والی سائیڈ، مسجد اللہ والی ، آرائیوں والی مسجد، نور مصطفیٰ مسجد</t>
  </si>
  <si>
    <t>جھوک مٹھا آرائیں مدرسہ قاسم سعیدی</t>
  </si>
  <si>
    <t>فیروز ٹاؤن مکمل؎</t>
  </si>
  <si>
    <t>گرین ٹاؤن ، مسجد الکریم</t>
  </si>
  <si>
    <t>گرین ٹاؤن ، کائنات ٹیوشن سنٹر</t>
  </si>
  <si>
    <t>گراس منڈی، مسجد مدینہ</t>
  </si>
  <si>
    <t>داتا کالونی گلی نمبر1 تا 4</t>
  </si>
  <si>
    <t>داتا کالونی گلی نمبر5، مسجد بلال</t>
  </si>
  <si>
    <t>داتا کالونی ٹاور والی گلی</t>
  </si>
  <si>
    <t>محمد پورہ محمدی مسجد والی گلی</t>
  </si>
  <si>
    <t>محمد پورہ، محمدی مسجد</t>
  </si>
  <si>
    <t>اسلام پورہ گلی نمبر4تا5</t>
  </si>
  <si>
    <t>اسلام پورہ گلی نمبر6تا7، فاطمہ مسجد</t>
  </si>
  <si>
    <t>اسلام پورہ گلی نمبر8، ہیلتھ ہاؤس والی گلی</t>
  </si>
  <si>
    <t xml:space="preserve">اسلام پورہ گلی نمبر2تا 3، القریش مسجد </t>
  </si>
  <si>
    <t>اسلام پورہ گلی نمبر1 +لاہوریوں والی گلی مدرسہ حقانیہ</t>
  </si>
  <si>
    <t>اسلام پورہ گلی نمبر0، بلال مسجد</t>
  </si>
  <si>
    <t>کبیر شہید کالونی</t>
  </si>
  <si>
    <t>غریب آباد</t>
  </si>
  <si>
    <t>جھوک مٹھا آرائیں</t>
  </si>
  <si>
    <t>فیروز ٹاؤن</t>
  </si>
  <si>
    <t>گرین ٹاؤن</t>
  </si>
  <si>
    <t>گراس منڈی</t>
  </si>
  <si>
    <t>داتا کالونی</t>
  </si>
  <si>
    <t>محمد پورہ</t>
  </si>
  <si>
    <t>اسلام پورہ</t>
  </si>
  <si>
    <t>ملک عمران</t>
  </si>
  <si>
    <t>نذر حسین</t>
  </si>
  <si>
    <t>شہناز بیگم</t>
  </si>
  <si>
    <t>مسرت شاہین</t>
  </si>
  <si>
    <t>ملک فیروز</t>
  </si>
  <si>
    <t>افضل قریشی</t>
  </si>
  <si>
    <t>ڈاکٹر حسین</t>
  </si>
  <si>
    <t>مستری علی نواز</t>
  </si>
  <si>
    <t>مہناز</t>
  </si>
  <si>
    <t>تعظیم اختر</t>
  </si>
  <si>
    <t>ارشاد بیگم</t>
  </si>
  <si>
    <t>فرحانہ</t>
  </si>
  <si>
    <t>مدرسہ للبنات، نورالھدیٰ مدرسہ, فاروق پورہ</t>
  </si>
  <si>
    <t>محمدی مسجد ،, محمد آباد</t>
  </si>
  <si>
    <t>گورنمنٹ پرائمری سکول ، الطارق سکول زبیر کالونی</t>
  </si>
  <si>
    <t xml:space="preserve">  مدرسہ گلزار مدینہ,حسام ٹاؤن</t>
  </si>
  <si>
    <t>، ہائی ونٹ سکول، عل پبلک سکول,فضل کریم ٹاؤن</t>
  </si>
  <si>
    <t xml:space="preserve"> ریحان پبلک سکول؎ گل حسن ٹاؤن</t>
  </si>
  <si>
    <t>حسن پبلک سکول، مدرسہ للبنات رحمٰن آباد</t>
  </si>
  <si>
    <t xml:space="preserve"> ملتان سکالر سکول,کاظمی سٹریٹ</t>
  </si>
  <si>
    <t>لٹریسی سکول،,محمود آباد</t>
  </si>
  <si>
    <t xml:space="preserve"> ، نیو آئیڈیل سکول محمود آباد</t>
  </si>
  <si>
    <t>گریٹ اجوکیشن سکول ,لیاقت آباد</t>
  </si>
  <si>
    <t>مریم گرلز سکول,لیاقت آباد</t>
  </si>
  <si>
    <t>گورنمنٹ گرلز پرائمری سکول,لیاقت آباد</t>
  </si>
  <si>
    <t xml:space="preserve"> گورنمنٹ پرائمری سکول،  غریب آباد</t>
  </si>
  <si>
    <t>ملت سکول, غریب آباد</t>
  </si>
  <si>
    <t xml:space="preserve"> غیر رسمی سکول، ملت سکول،, غریب آباد</t>
  </si>
  <si>
    <t xml:space="preserve"> مدرسہ قاسم سعیدی, جھوک مٹھا آرائیں</t>
  </si>
  <si>
    <t>34 Glass Factory</t>
  </si>
  <si>
    <t>Multan Urban</t>
  </si>
  <si>
    <t>Muzaffar Hussain</t>
  </si>
  <si>
    <t>CSV</t>
  </si>
  <si>
    <t>0300-6374437</t>
  </si>
  <si>
    <t>CGH</t>
  </si>
  <si>
    <t>Shoaib Ahmad</t>
  </si>
  <si>
    <t>C.O</t>
  </si>
  <si>
    <t>0300-7192927</t>
  </si>
  <si>
    <t>Amir Abbas</t>
  </si>
  <si>
    <t>Hamza Rafiq</t>
  </si>
  <si>
    <t>Vaccinator</t>
  </si>
  <si>
    <t>Column C*90% *1.05</t>
  </si>
  <si>
    <t>Nil</t>
  </si>
  <si>
    <t>جامعہ سعیدیہ تعلیم القران</t>
  </si>
  <si>
    <t>ملتان ساینس پبلک سکول</t>
  </si>
  <si>
    <t xml:space="preserve">ملت سکول </t>
  </si>
  <si>
    <t>مدرسہ المدینہ دعوت اسلامی</t>
  </si>
  <si>
    <t>کائنات ٹیوشن سنٹر</t>
  </si>
  <si>
    <t xml:space="preserve">نان فارمر سکول </t>
  </si>
  <si>
    <t>قاری قاسم سعید ی</t>
  </si>
  <si>
    <t>میڈم صائمہ</t>
  </si>
  <si>
    <t>حاجی اکرم</t>
  </si>
  <si>
    <t>عذراں علیزبت</t>
  </si>
  <si>
    <t>نسیم بی بی</t>
  </si>
  <si>
    <t>0301-7538458</t>
  </si>
  <si>
    <t>0302-7387858</t>
  </si>
  <si>
    <t>0301-5632987</t>
  </si>
  <si>
    <t>0300-7344995</t>
  </si>
  <si>
    <t>0320-9985232</t>
  </si>
  <si>
    <t xml:space="preserve">نور الہدا مدرسہ کنزالایمان </t>
  </si>
  <si>
    <t xml:space="preserve">فاروق پورہ </t>
  </si>
  <si>
    <t>مطلوب احمد</t>
  </si>
  <si>
    <t>0306-7305026</t>
  </si>
  <si>
    <t>زی اکیڈمی</t>
  </si>
  <si>
    <t>زیشان</t>
  </si>
  <si>
    <t>032006552875</t>
  </si>
  <si>
    <t>سید ثنا ہ آمنہ الحق للبنات</t>
  </si>
  <si>
    <t>0301-9817458</t>
  </si>
  <si>
    <t xml:space="preserve">مسلم پبلک ہائی سکول </t>
  </si>
  <si>
    <t>فاروق پورہ مین روڈ</t>
  </si>
  <si>
    <t>محمد رانا ظفر اقبال</t>
  </si>
  <si>
    <t>0333-6118772</t>
  </si>
  <si>
    <t>مدرسہ البنات دعوت اسلامی</t>
  </si>
  <si>
    <t>0303-8015824</t>
  </si>
  <si>
    <t>گورنمنٹ M/C بوئز پرائمری سکول</t>
  </si>
  <si>
    <t>غلام حیدر خان</t>
  </si>
  <si>
    <t>0300-7371277</t>
  </si>
  <si>
    <t>نشاط ٹیوشن سینٹر</t>
  </si>
  <si>
    <t>مس مریم</t>
  </si>
  <si>
    <t>0314-4272097</t>
  </si>
  <si>
    <t>الطارق  پبلک سکول</t>
  </si>
  <si>
    <t>شیخ طارق محمود</t>
  </si>
  <si>
    <t>0333-6105832</t>
  </si>
  <si>
    <t>ٹیلنٹ اسکل لرنگ اکیڈمی</t>
  </si>
  <si>
    <t>رحمن آباد</t>
  </si>
  <si>
    <t xml:space="preserve">شھریار </t>
  </si>
  <si>
    <t>0302-2068992</t>
  </si>
  <si>
    <t>ہائی مونٹ سکول</t>
  </si>
  <si>
    <t>آسیہ ارشد</t>
  </si>
  <si>
    <t>0301-5128508</t>
  </si>
  <si>
    <t>علی پبلک سکول</t>
  </si>
  <si>
    <t>محمد شریف</t>
  </si>
  <si>
    <t>0300-7301912</t>
  </si>
  <si>
    <t>مدرسہ عربیہ  تعلیم القران للبنات</t>
  </si>
  <si>
    <t>رحمٰن آباد</t>
  </si>
  <si>
    <t>محمد حافظ علی</t>
  </si>
  <si>
    <t>0300-2566969</t>
  </si>
  <si>
    <t>حسین پبلک سکول</t>
  </si>
  <si>
    <t>مس سعدیہ</t>
  </si>
  <si>
    <t>0308-8900460</t>
  </si>
  <si>
    <t>وہاج سکول</t>
  </si>
  <si>
    <t>سرفرازآباد</t>
  </si>
  <si>
    <t>شیخ  خالد انور</t>
  </si>
  <si>
    <t>0308-6383541</t>
  </si>
  <si>
    <t>ایم سی گرلز سکول</t>
  </si>
  <si>
    <t>پرانہ شجا عباد روڈ</t>
  </si>
  <si>
    <t>حفضہ عبید</t>
  </si>
  <si>
    <t>0335-7807478</t>
  </si>
  <si>
    <t>دی ایجوکیٹرز</t>
  </si>
  <si>
    <t>عابد</t>
  </si>
  <si>
    <t>061-6303636</t>
  </si>
  <si>
    <t xml:space="preserve">ملتان سکالر  سکول </t>
  </si>
  <si>
    <t xml:space="preserve">رانا زاہد </t>
  </si>
  <si>
    <t>0300-6325991</t>
  </si>
  <si>
    <t>لٹریسی سکول</t>
  </si>
  <si>
    <t>محموداآباد</t>
  </si>
  <si>
    <t>خالدہ</t>
  </si>
  <si>
    <t>0302-1816087</t>
  </si>
  <si>
    <t>مدرسہ احمدیار</t>
  </si>
  <si>
    <t>احمد یار</t>
  </si>
  <si>
    <t>0311-1685890</t>
  </si>
  <si>
    <t>نیو گریٹ سکول لیاقت آباد</t>
  </si>
  <si>
    <t>لیاقت آباد</t>
  </si>
  <si>
    <t xml:space="preserve">عائشہ </t>
  </si>
  <si>
    <t>0300-2418282</t>
  </si>
  <si>
    <t>آئیڈیل سکول</t>
  </si>
  <si>
    <t>محلہ لیاقت آباد گلی نمبر 9</t>
  </si>
  <si>
    <t>رضیہ اسماعیل</t>
  </si>
  <si>
    <t>0300-3974393</t>
  </si>
  <si>
    <t>مریم سکول</t>
  </si>
  <si>
    <t>لیاقت آباد گلی نمبر 16</t>
  </si>
  <si>
    <t>مسز ذاکر</t>
  </si>
  <si>
    <t>0333-6106334</t>
  </si>
  <si>
    <t>برہان پبلک سکول</t>
  </si>
  <si>
    <t>محمد ابرار</t>
  </si>
  <si>
    <t>0305-7314495</t>
  </si>
  <si>
    <t xml:space="preserve"> مدرسہ فاطمہ الزہرہ </t>
  </si>
  <si>
    <t>سرفراز آباد</t>
  </si>
  <si>
    <t>قاری طاہر</t>
  </si>
  <si>
    <t>0313-3643926</t>
  </si>
  <si>
    <t>مدرسہ دارلعلوم</t>
  </si>
  <si>
    <t>عبدالحق</t>
  </si>
  <si>
    <t>0347-2223244</t>
  </si>
  <si>
    <t>عائشہ صدیقیہ سکول</t>
  </si>
  <si>
    <t>مولانا عتیق الرحمن</t>
  </si>
  <si>
    <t>0305-6649020</t>
  </si>
  <si>
    <t>مدرسہ عائشہ</t>
  </si>
  <si>
    <t>مدرسہ حقانیہ اظہر العلوم</t>
  </si>
  <si>
    <t xml:space="preserve">محلہ اسلام پورہ </t>
  </si>
  <si>
    <t>حضرت علامہ عبدالحق مجاہد</t>
  </si>
  <si>
    <t>0300-7370920</t>
  </si>
  <si>
    <t>فدا پبلک سکول</t>
  </si>
  <si>
    <t>حضوری گلی</t>
  </si>
  <si>
    <t>نسرین</t>
  </si>
  <si>
    <t>0303-6910997</t>
  </si>
  <si>
    <t>بپلک ایجوکیشن کمیو نٹی سکول</t>
  </si>
  <si>
    <t>رخسانہ شوکت</t>
  </si>
  <si>
    <t>0321-6329515</t>
  </si>
  <si>
    <t xml:space="preserve">لاریب سکول </t>
  </si>
  <si>
    <t>محلہ لیاقت آباد گلی نمبر 2</t>
  </si>
  <si>
    <t>صداقت حسین</t>
  </si>
  <si>
    <t>0305-2616852</t>
  </si>
  <si>
    <t>ایم سی گرلز پرائمری سکول لیاقت آباد</t>
  </si>
  <si>
    <t>0334-6003101</t>
  </si>
  <si>
    <t>رائزنگ سٹار سکول</t>
  </si>
  <si>
    <t>0306-8767557</t>
  </si>
  <si>
    <t xml:space="preserve">برٹش فاؤنڈیشن سکول </t>
  </si>
  <si>
    <t xml:space="preserve">محمد پورہ حضوری گلی </t>
  </si>
  <si>
    <t xml:space="preserve">محمد جنید </t>
  </si>
  <si>
    <t>0312-6093694</t>
  </si>
  <si>
    <t>مدرسہ محمدیہ</t>
  </si>
  <si>
    <t>قاری عبیداللہ</t>
  </si>
  <si>
    <t>0301-7535824</t>
  </si>
  <si>
    <t>اسٹار پبلک سکول</t>
  </si>
  <si>
    <t xml:space="preserve"> رئیس احمد</t>
  </si>
  <si>
    <t>0300-7302279</t>
  </si>
  <si>
    <t>الریحان پبلک سکول</t>
  </si>
  <si>
    <t>علی</t>
  </si>
  <si>
    <t>0304-2548758</t>
  </si>
  <si>
    <t>ملتان سائنس سکول</t>
  </si>
  <si>
    <t>آسیہ</t>
  </si>
  <si>
    <t>0300-6384848</t>
  </si>
  <si>
    <t>الھدا سکول</t>
  </si>
  <si>
    <t>سہیل</t>
  </si>
  <si>
    <t>0300-2532584</t>
  </si>
  <si>
    <t>نان فارمل سکول</t>
  </si>
  <si>
    <t>وہاب اکیڈمی</t>
  </si>
  <si>
    <t xml:space="preserve">غریب آباد </t>
  </si>
  <si>
    <t>فوزیہ تبسم</t>
  </si>
  <si>
    <t>0322-5332790</t>
  </si>
  <si>
    <t>الحق سکول</t>
  </si>
  <si>
    <t>سمیہ ترین</t>
  </si>
  <si>
    <t>0303-0878417</t>
  </si>
  <si>
    <t>گورنمٹ نان فارمل سکول</t>
  </si>
  <si>
    <t>0301-6149929</t>
  </si>
  <si>
    <t xml:space="preserve">غیر رسمی سکول </t>
  </si>
  <si>
    <t>غریب آباد</t>
  </si>
  <si>
    <t>شاہدہ پروین</t>
  </si>
  <si>
    <t>0304-6756645</t>
  </si>
  <si>
    <t>ملت سکول</t>
  </si>
  <si>
    <t>غریب آباد مین روڈٖ</t>
  </si>
  <si>
    <t>شاہینہ</t>
  </si>
  <si>
    <t>0307-7399171</t>
  </si>
  <si>
    <t>نیو مثالی پبلک سکول</t>
  </si>
  <si>
    <t>اجمل</t>
  </si>
  <si>
    <t>0303-0436463</t>
  </si>
  <si>
    <t>گورنمنٹ گرلز پرائمری  سکول</t>
  </si>
  <si>
    <t>میڈم صدف</t>
  </si>
  <si>
    <t>0304-7074030</t>
  </si>
  <si>
    <t>فا لکن اکیڈمی عا مر شاہ</t>
  </si>
  <si>
    <t>طلعت یاسمین</t>
  </si>
  <si>
    <t>0302-4200035</t>
  </si>
  <si>
    <t xml:space="preserve"> قاری لطیف 03136018250</t>
  </si>
  <si>
    <t xml:space="preserve"> منیر 03086310349</t>
  </si>
  <si>
    <t xml:space="preserve"> عدیل فرید03487313224</t>
  </si>
  <si>
    <t>عبدالمجید-03057786477</t>
  </si>
  <si>
    <t>قاری عبید اللہ 03017535824</t>
  </si>
  <si>
    <t xml:space="preserve"> قاری محمد فیاض 03027453244</t>
  </si>
  <si>
    <t>قاری قاسم سعیدی03017538458</t>
  </si>
  <si>
    <t>محمد عارف</t>
  </si>
  <si>
    <t>حسن محمود عاربی</t>
  </si>
  <si>
    <t>صدیق بھٹی</t>
  </si>
  <si>
    <t xml:space="preserve">عمران </t>
  </si>
  <si>
    <t>صوفی اسماعیل لاہوری</t>
  </si>
  <si>
    <t>عامر حسین شاہ</t>
  </si>
  <si>
    <t>افضل پولیس والے</t>
  </si>
  <si>
    <t>ساجد نواز کھوکھر</t>
  </si>
  <si>
    <t>پپو کونسلر</t>
  </si>
  <si>
    <t>محسن رضا</t>
  </si>
  <si>
    <t>عامر شاہ</t>
  </si>
  <si>
    <t>Farooq Pura</t>
  </si>
  <si>
    <t>Rehman Abad</t>
  </si>
  <si>
    <t>Sarfraz Abad</t>
  </si>
  <si>
    <t>Liaqat Abad</t>
  </si>
  <si>
    <t>Gharib Abad</t>
  </si>
  <si>
    <t>Firoz Town</t>
  </si>
  <si>
    <t>Green Town</t>
  </si>
  <si>
    <t>Kabir Shaheed Clony</t>
  </si>
  <si>
    <t>Jhoke Mitha Arain</t>
  </si>
  <si>
    <t>Data Colony</t>
  </si>
  <si>
    <t>Railway Hospital</t>
  </si>
</sst>
</file>

<file path=xl/styles.xml><?xml version="1.0" encoding="utf-8"?>
<styleSheet xmlns="http://schemas.openxmlformats.org/spreadsheetml/2006/main">
  <numFmts count="1">
    <numFmt numFmtId="164" formatCode="_-* #,##0_-;\-* #,##0_-;_-* &quot;-&quot;_-;_-@_-"/>
  </numFmts>
  <fonts count="89">
    <font>
      <sz val="11"/>
      <color theme="1"/>
      <name val="Calibri"/>
      <family val="2"/>
      <scheme val="minor"/>
    </font>
    <font>
      <sz val="11"/>
      <color theme="1"/>
      <name val="Calibri"/>
      <family val="2"/>
      <scheme val="minor"/>
    </font>
    <font>
      <sz val="10"/>
      <name val="Times New Roman"/>
      <family val="1"/>
    </font>
    <font>
      <sz val="10"/>
      <name val="Arial"/>
      <family val="2"/>
    </font>
    <font>
      <b/>
      <sz val="18"/>
      <name val="Arial"/>
      <family val="2"/>
    </font>
    <font>
      <b/>
      <sz val="16"/>
      <name val="Arial"/>
      <family val="2"/>
    </font>
    <font>
      <b/>
      <sz val="14"/>
      <name val="Arial"/>
      <family val="2"/>
    </font>
    <font>
      <b/>
      <sz val="16"/>
      <color theme="1"/>
      <name val="Calibri"/>
      <family val="2"/>
      <scheme val="minor"/>
    </font>
    <font>
      <sz val="14"/>
      <color theme="1"/>
      <name val="Calibri"/>
      <family val="2"/>
      <scheme val="minor"/>
    </font>
    <font>
      <b/>
      <sz val="12"/>
      <name val="Arial"/>
      <family val="2"/>
    </font>
    <font>
      <sz val="12"/>
      <name val="Arial"/>
      <family val="2"/>
    </font>
    <font>
      <b/>
      <sz val="11"/>
      <color theme="1"/>
      <name val="Calibri"/>
      <family val="2"/>
      <scheme val="minor"/>
    </font>
    <font>
      <b/>
      <sz val="24"/>
      <color theme="1"/>
      <name val="Arial"/>
      <family val="2"/>
    </font>
    <font>
      <b/>
      <sz val="16"/>
      <name val="Times New Roman"/>
      <family val="1"/>
    </font>
    <font>
      <b/>
      <u/>
      <sz val="16"/>
      <name val="Arial"/>
      <family val="2"/>
    </font>
    <font>
      <b/>
      <sz val="14"/>
      <name val="Times New Roman"/>
      <family val="1"/>
    </font>
    <font>
      <b/>
      <sz val="10"/>
      <name val="Arial"/>
      <family val="2"/>
    </font>
    <font>
      <sz val="12"/>
      <color theme="1"/>
      <name val="Arial"/>
      <family val="2"/>
    </font>
    <font>
      <b/>
      <u/>
      <sz val="12"/>
      <name val="Arial"/>
      <family val="2"/>
    </font>
    <font>
      <b/>
      <sz val="12"/>
      <color theme="1"/>
      <name val="Calibri"/>
      <family val="2"/>
      <scheme val="minor"/>
    </font>
    <font>
      <sz val="12"/>
      <color theme="1"/>
      <name val="Calibri"/>
      <family val="2"/>
      <scheme val="minor"/>
    </font>
    <font>
      <sz val="10"/>
      <color theme="1"/>
      <name val="Calibri"/>
      <family val="2"/>
      <scheme val="minor"/>
    </font>
    <font>
      <sz val="11"/>
      <name val="Arial"/>
      <family val="2"/>
    </font>
    <font>
      <b/>
      <sz val="12"/>
      <color theme="1"/>
      <name val="Arial"/>
      <family val="2"/>
    </font>
    <font>
      <u/>
      <sz val="12"/>
      <color theme="1"/>
      <name val="Calibri"/>
      <family val="2"/>
      <scheme val="minor"/>
    </font>
    <font>
      <b/>
      <sz val="16"/>
      <color theme="1"/>
      <name val="Arial"/>
      <family val="2"/>
    </font>
    <font>
      <b/>
      <u/>
      <sz val="24"/>
      <color theme="1"/>
      <name val="Arial"/>
      <family val="2"/>
    </font>
    <font>
      <sz val="11"/>
      <color theme="1"/>
      <name val="Arial"/>
      <family val="2"/>
    </font>
    <font>
      <b/>
      <sz val="14"/>
      <color theme="1"/>
      <name val="Arial"/>
      <family val="2"/>
    </font>
    <font>
      <b/>
      <sz val="11"/>
      <color theme="1"/>
      <name val="Arial"/>
      <family val="2"/>
    </font>
    <font>
      <sz val="14"/>
      <color theme="1"/>
      <name val="Arial"/>
      <family val="2"/>
    </font>
    <font>
      <sz val="12"/>
      <name val="Calibri"/>
      <family val="2"/>
      <scheme val="minor"/>
    </font>
    <font>
      <b/>
      <sz val="16"/>
      <name val="Calibri"/>
      <family val="2"/>
      <scheme val="minor"/>
    </font>
    <font>
      <b/>
      <u/>
      <sz val="16"/>
      <name val="Calibri"/>
      <family val="2"/>
      <scheme val="minor"/>
    </font>
    <font>
      <b/>
      <sz val="12"/>
      <name val="Calibri"/>
      <family val="2"/>
      <scheme val="minor"/>
    </font>
    <font>
      <b/>
      <sz val="9"/>
      <name val="Calibri"/>
      <family val="2"/>
      <scheme val="minor"/>
    </font>
    <font>
      <b/>
      <sz val="12"/>
      <color rgb="FF000000"/>
      <name val="Arial"/>
      <family val="2"/>
    </font>
    <font>
      <b/>
      <sz val="14"/>
      <color rgb="FF000000"/>
      <name val="Arial"/>
      <family val="2"/>
    </font>
    <font>
      <sz val="12"/>
      <color indexed="8"/>
      <name val="Arial"/>
      <family val="2"/>
    </font>
    <font>
      <b/>
      <sz val="12"/>
      <name val="Times New Roman"/>
      <family val="1"/>
    </font>
    <font>
      <sz val="10"/>
      <color theme="1"/>
      <name val="Arial"/>
      <family val="2"/>
    </font>
    <font>
      <sz val="12"/>
      <name val="Jameel Noori Nastaleeq"/>
    </font>
    <font>
      <b/>
      <sz val="12"/>
      <name val="Jameel Noori Nastaleeq"/>
    </font>
    <font>
      <sz val="14"/>
      <name val="Jameel Noori Nastaleeq"/>
    </font>
    <font>
      <sz val="16"/>
      <name val="Jameel Noori Nastaleeq"/>
    </font>
    <font>
      <sz val="8"/>
      <name val="Times New Roman"/>
      <family val="1"/>
    </font>
    <font>
      <sz val="16"/>
      <name val="Times New Roman"/>
      <family val="1"/>
    </font>
    <font>
      <b/>
      <sz val="16"/>
      <name val="Jameel Noori Nastaleeq"/>
    </font>
    <font>
      <b/>
      <sz val="16"/>
      <color theme="1"/>
      <name val="Jameel Noori Nastaleeq"/>
    </font>
    <font>
      <sz val="18"/>
      <name val="Times New Roman"/>
      <family val="1"/>
    </font>
    <font>
      <b/>
      <u/>
      <sz val="18"/>
      <name val="Arial"/>
      <family val="2"/>
    </font>
    <font>
      <sz val="18"/>
      <name val="Jameel Noori Nastaleeq"/>
    </font>
    <font>
      <sz val="9"/>
      <color theme="1"/>
      <name val="Arial"/>
      <family val="2"/>
    </font>
    <font>
      <sz val="9"/>
      <color theme="1"/>
      <name val="Calibri"/>
      <family val="2"/>
      <scheme val="minor"/>
    </font>
    <font>
      <b/>
      <sz val="9"/>
      <color theme="1"/>
      <name val="Arial"/>
      <family val="2"/>
    </font>
    <font>
      <sz val="16"/>
      <color theme="0"/>
      <name val="Jameel Noori Nastaleeq"/>
    </font>
    <font>
      <sz val="12"/>
      <color theme="0"/>
      <name val="Jameel Noori Nastaleeq"/>
    </font>
    <font>
      <sz val="10"/>
      <color theme="0"/>
      <name val="Arial"/>
      <family val="2"/>
    </font>
    <font>
      <b/>
      <sz val="14"/>
      <name val="Jameel Noori Nastaleeq"/>
    </font>
    <font>
      <sz val="14"/>
      <color theme="0"/>
      <name val="Jameel Noori Nastaleeq"/>
    </font>
    <font>
      <sz val="10"/>
      <name val="Jameel Noori Nastaleeq"/>
    </font>
    <font>
      <sz val="16"/>
      <color theme="1"/>
      <name val="Jameel Noori Nastaleeq"/>
    </font>
    <font>
      <sz val="11"/>
      <color theme="1"/>
      <name val="Jameel Noori Nastaleeq"/>
    </font>
    <font>
      <sz val="16"/>
      <color rgb="FFFFFFCC"/>
      <name val="Jameel Noori Nastaleeq"/>
    </font>
    <font>
      <sz val="16"/>
      <name val="Arial"/>
      <family val="2"/>
    </font>
    <font>
      <b/>
      <sz val="14"/>
      <color theme="1"/>
      <name val="Jameel Noori Nastaleeq"/>
    </font>
    <font>
      <sz val="14"/>
      <color theme="1"/>
      <name val="Jameel Noori Nastaleeq"/>
    </font>
    <font>
      <sz val="14"/>
      <color rgb="FFFFFFCC"/>
      <name val="Jameel Noori Nastaleeq"/>
    </font>
    <font>
      <sz val="12"/>
      <color theme="1"/>
      <name val="Jameel Noori Nastaleeq"/>
    </font>
    <font>
      <b/>
      <i/>
      <sz val="14"/>
      <name val="Jameel Noori Nastaleeq"/>
    </font>
    <font>
      <sz val="12"/>
      <name val="Calibri"/>
      <family val="2"/>
    </font>
    <font>
      <b/>
      <sz val="10"/>
      <name val="Jameel Noori Nastaleeq"/>
    </font>
    <font>
      <b/>
      <sz val="9"/>
      <name val="Jameel Noori Nastaleeq"/>
    </font>
    <font>
      <sz val="14"/>
      <color rgb="FFFFFF99"/>
      <name val="Jameel Noori Nastaleeq"/>
    </font>
    <font>
      <b/>
      <sz val="10"/>
      <color theme="1"/>
      <name val="Arial"/>
      <family val="2"/>
    </font>
    <font>
      <sz val="9"/>
      <color theme="1"/>
      <name val="Jameel Noori Nastaleeq"/>
    </font>
    <font>
      <b/>
      <sz val="16"/>
      <color theme="0"/>
      <name val="Jameel Noori Nastaleeq"/>
    </font>
    <font>
      <b/>
      <sz val="11"/>
      <name val="Jameel Noori Nastaleeq"/>
    </font>
    <font>
      <u/>
      <sz val="20"/>
      <color theme="1"/>
      <name val="Jameel Noori Nastaleeq"/>
    </font>
    <font>
      <sz val="12"/>
      <color theme="1"/>
      <name val="Times New Roman"/>
      <family val="1"/>
    </font>
    <font>
      <b/>
      <sz val="8"/>
      <color theme="1"/>
      <name val="Arial"/>
      <family val="2"/>
    </font>
    <font>
      <b/>
      <sz val="16"/>
      <color rgb="FF262626"/>
      <name val="Arial"/>
      <family val="2"/>
    </font>
    <font>
      <b/>
      <sz val="12"/>
      <color theme="0"/>
      <name val="Calibri"/>
      <family val="2"/>
      <scheme val="minor"/>
    </font>
    <font>
      <sz val="11"/>
      <name val="Calibri"/>
      <family val="2"/>
    </font>
    <font>
      <sz val="8"/>
      <name val="Calibri"/>
      <family val="2"/>
      <scheme val="minor"/>
    </font>
    <font>
      <sz val="14"/>
      <color rgb="FF000000"/>
      <name val="Jameel Noori Nastaleeq"/>
    </font>
    <font>
      <sz val="12"/>
      <color rgb="FF000000"/>
      <name val="Jameel Noori Nastaleeq"/>
    </font>
    <font>
      <sz val="11"/>
      <color rgb="FF000000"/>
      <name val="Jameel Noori Nastaleeq"/>
    </font>
    <font>
      <sz val="16"/>
      <color rgb="FF000000"/>
      <name val="Jameel Noori Nastaleeq"/>
    </font>
  </fonts>
  <fills count="1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gray125">
        <fgColor indexed="9"/>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99"/>
        <bgColor indexed="64"/>
      </patternFill>
    </fill>
    <fill>
      <patternFill patternType="gray125">
        <fgColor indexed="9"/>
        <bgColor rgb="FFFFFF00"/>
      </patternFill>
    </fill>
    <fill>
      <patternFill patternType="solid">
        <fgColor rgb="FFFFFF00"/>
        <bgColor rgb="FFFFFF00"/>
      </patternFill>
    </fill>
    <fill>
      <patternFill patternType="solid">
        <fgColor theme="0" tint="-0.249977111117893"/>
        <bgColor indexed="64"/>
      </patternFill>
    </fill>
    <fill>
      <patternFill patternType="gray125">
        <fgColor indexed="9"/>
        <bgColor theme="0" tint="-0.249977111117893"/>
      </patternFill>
    </fill>
    <fill>
      <patternFill patternType="solid">
        <fgColor rgb="FFFFFFFF"/>
        <bgColor indexed="64"/>
      </patternFill>
    </fill>
    <fill>
      <patternFill patternType="solid">
        <fgColor theme="0"/>
        <bgColor rgb="FFFFFFFF"/>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s>
  <cellStyleXfs count="20">
    <xf numFmtId="0" fontId="0" fillId="0" borderId="0"/>
    <xf numFmtId="0" fontId="3" fillId="0" borderId="0"/>
    <xf numFmtId="164" fontId="1" fillId="0" borderId="0" applyFont="0" applyFill="0" applyBorder="0" applyAlignment="0" applyProtection="0"/>
    <xf numFmtId="0" fontId="3" fillId="4" borderId="0">
      <alignment horizontal="fill" vertical="justify"/>
    </xf>
    <xf numFmtId="0" fontId="1"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4" borderId="0">
      <alignment horizontal="fill" vertical="justify"/>
    </xf>
    <xf numFmtId="0" fontId="83" fillId="0" borderId="0">
      <alignment vertical="center"/>
    </xf>
    <xf numFmtId="0" fontId="83" fillId="0" borderId="0">
      <protection locked="0"/>
    </xf>
    <xf numFmtId="0" fontId="83" fillId="0" borderId="0">
      <protection locked="0"/>
    </xf>
    <xf numFmtId="0" fontId="83" fillId="0" borderId="0">
      <protection locked="0"/>
    </xf>
  </cellStyleXfs>
  <cellXfs count="826">
    <xf numFmtId="0" fontId="0" fillId="0" borderId="0" xfId="0"/>
    <xf numFmtId="0" fontId="0" fillId="0" borderId="24" xfId="0" applyBorder="1"/>
    <xf numFmtId="0" fontId="0" fillId="0" borderId="25" xfId="0" applyBorder="1"/>
    <xf numFmtId="0" fontId="0" fillId="0" borderId="27" xfId="0" applyBorder="1"/>
    <xf numFmtId="0" fontId="6" fillId="0" borderId="0" xfId="10" applyFont="1" applyAlignment="1">
      <alignment vertical="center"/>
    </xf>
    <xf numFmtId="0" fontId="3" fillId="0" borderId="0" xfId="11"/>
    <xf numFmtId="0" fontId="18" fillId="0" borderId="0" xfId="10" applyFont="1"/>
    <xf numFmtId="0" fontId="10" fillId="0" borderId="0" xfId="11" applyFont="1"/>
    <xf numFmtId="0" fontId="9" fillId="0" borderId="3" xfId="11" applyFont="1" applyBorder="1" applyAlignment="1">
      <alignment horizontal="center" vertical="center" wrapText="1"/>
    </xf>
    <xf numFmtId="0" fontId="9" fillId="0" borderId="4" xfId="11" applyFont="1" applyBorder="1" applyAlignment="1">
      <alignment horizontal="center" vertical="center" wrapText="1"/>
    </xf>
    <xf numFmtId="0" fontId="9" fillId="0" borderId="5" xfId="11" applyFont="1" applyBorder="1" applyAlignment="1">
      <alignment horizontal="center" vertical="center" wrapText="1"/>
    </xf>
    <xf numFmtId="0" fontId="10" fillId="0" borderId="0" xfId="11" applyFont="1" applyAlignment="1">
      <alignment horizontal="center"/>
    </xf>
    <xf numFmtId="0" fontId="0" fillId="0" borderId="44" xfId="0" applyBorder="1"/>
    <xf numFmtId="0" fontId="3" fillId="0" borderId="0" xfId="5"/>
    <xf numFmtId="0" fontId="0" fillId="0" borderId="12" xfId="0" applyBorder="1"/>
    <xf numFmtId="0" fontId="3" fillId="2" borderId="0" xfId="5" applyFill="1"/>
    <xf numFmtId="0" fontId="0" fillId="2" borderId="0" xfId="0" applyFill="1"/>
    <xf numFmtId="0" fontId="4" fillId="2" borderId="43" xfId="0" applyFont="1" applyFill="1" applyBorder="1" applyAlignment="1">
      <alignment horizontal="center" vertical="center"/>
    </xf>
    <xf numFmtId="0" fontId="4" fillId="2" borderId="0" xfId="0" applyFont="1" applyFill="1" applyAlignment="1">
      <alignment horizontal="center" vertical="center"/>
    </xf>
    <xf numFmtId="0" fontId="4" fillId="2" borderId="44" xfId="0" applyFont="1" applyFill="1" applyBorder="1" applyAlignment="1">
      <alignment horizontal="center" vertical="center"/>
    </xf>
    <xf numFmtId="0" fontId="20" fillId="2" borderId="0" xfId="0" applyFont="1" applyFill="1"/>
    <xf numFmtId="0" fontId="0" fillId="0" borderId="43" xfId="0" applyBorder="1"/>
    <xf numFmtId="0" fontId="3" fillId="0" borderId="0" xfId="12"/>
    <xf numFmtId="0" fontId="9" fillId="0" borderId="0" xfId="12" applyFont="1" applyAlignment="1">
      <alignment horizontal="left" vertical="center"/>
    </xf>
    <xf numFmtId="0" fontId="10" fillId="0" borderId="0" xfId="12" applyFont="1"/>
    <xf numFmtId="0" fontId="22" fillId="0" borderId="56" xfId="12" applyFont="1" applyBorder="1" applyAlignment="1">
      <alignment horizontal="center" vertical="center" wrapText="1"/>
    </xf>
    <xf numFmtId="0" fontId="22" fillId="0" borderId="13" xfId="12" applyFont="1" applyBorder="1" applyAlignment="1">
      <alignment horizontal="center" vertical="center" wrapText="1"/>
    </xf>
    <xf numFmtId="0" fontId="22" fillId="0" borderId="13" xfId="12" applyFont="1" applyBorder="1" applyAlignment="1">
      <alignment horizontal="center" vertical="center"/>
    </xf>
    <xf numFmtId="0" fontId="2" fillId="0" borderId="12" xfId="12" applyFont="1" applyBorder="1" applyAlignment="1">
      <alignment horizontal="center" vertical="center" wrapText="1"/>
    </xf>
    <xf numFmtId="0" fontId="3" fillId="0" borderId="0" xfId="12" applyAlignment="1">
      <alignment horizontal="left"/>
    </xf>
    <xf numFmtId="0" fontId="20" fillId="0" borderId="0" xfId="0" applyFont="1"/>
    <xf numFmtId="0" fontId="0" fillId="0" borderId="47" xfId="0" applyBorder="1"/>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22" fillId="0" borderId="14" xfId="12" applyFont="1" applyBorder="1" applyAlignment="1">
      <alignment horizontal="center" vertical="center" wrapText="1"/>
    </xf>
    <xf numFmtId="0" fontId="22" fillId="0" borderId="17" xfId="12" applyFont="1" applyBorder="1" applyAlignment="1">
      <alignment horizontal="center" vertical="center"/>
    </xf>
    <xf numFmtId="0" fontId="19" fillId="0" borderId="0" xfId="0" applyFont="1"/>
    <xf numFmtId="0" fontId="22" fillId="0" borderId="13" xfId="12" applyFont="1" applyBorder="1" applyAlignment="1" applyProtection="1">
      <alignment vertical="center"/>
      <protection locked="0"/>
    </xf>
    <xf numFmtId="0" fontId="9" fillId="0" borderId="0" xfId="12" applyFont="1" applyAlignment="1">
      <alignment horizontal="center" vertical="center"/>
    </xf>
    <xf numFmtId="0" fontId="22" fillId="0" borderId="13" xfId="12" applyFont="1" applyBorder="1" applyAlignment="1" applyProtection="1">
      <alignment horizontal="center" vertical="center"/>
      <protection locked="0"/>
    </xf>
    <xf numFmtId="0" fontId="3" fillId="0" borderId="0" xfId="12" applyAlignment="1">
      <alignment horizontal="center"/>
    </xf>
    <xf numFmtId="0" fontId="3" fillId="0" borderId="0" xfId="12" applyAlignment="1">
      <alignment horizontal="left" vertical="center"/>
    </xf>
    <xf numFmtId="0" fontId="0" fillId="0" borderId="0" xfId="0" applyAlignment="1">
      <alignment horizontal="center"/>
    </xf>
    <xf numFmtId="0" fontId="17" fillId="0" borderId="0" xfId="0" applyFont="1"/>
    <xf numFmtId="0" fontId="20" fillId="0" borderId="43" xfId="0" applyFont="1" applyBorder="1"/>
    <xf numFmtId="0" fontId="3" fillId="0" borderId="0" xfId="10"/>
    <xf numFmtId="0" fontId="10" fillId="0" borderId="0" xfId="10" applyFont="1"/>
    <xf numFmtId="0" fontId="3" fillId="0" borderId="0" xfId="10" applyAlignment="1">
      <alignment horizontal="center" vertical="center"/>
    </xf>
    <xf numFmtId="0" fontId="9" fillId="0" borderId="19" xfId="10" applyFont="1" applyBorder="1" applyAlignment="1">
      <alignment horizontal="center" vertical="center" wrapText="1"/>
    </xf>
    <xf numFmtId="0" fontId="9" fillId="0" borderId="39" xfId="10" applyFont="1" applyBorder="1" applyAlignment="1">
      <alignment horizontal="center" vertical="center" wrapText="1"/>
    </xf>
    <xf numFmtId="0" fontId="9" fillId="0" borderId="33" xfId="10" applyFont="1" applyBorder="1" applyAlignment="1">
      <alignment horizontal="center" vertical="center" wrapText="1"/>
    </xf>
    <xf numFmtId="1" fontId="3" fillId="0" borderId="0" xfId="10" applyNumberFormat="1"/>
    <xf numFmtId="1" fontId="3" fillId="0" borderId="13" xfId="10" applyNumberFormat="1" applyBorder="1" applyAlignment="1">
      <alignment horizontal="center" vertical="center"/>
    </xf>
    <xf numFmtId="1" fontId="3" fillId="0" borderId="14" xfId="10" applyNumberFormat="1" applyBorder="1" applyAlignment="1">
      <alignment horizontal="center" vertical="center"/>
    </xf>
    <xf numFmtId="0" fontId="27" fillId="3" borderId="12" xfId="0" applyFont="1" applyFill="1" applyBorder="1"/>
    <xf numFmtId="0" fontId="29" fillId="3" borderId="12" xfId="0" applyFont="1" applyFill="1" applyBorder="1" applyAlignment="1">
      <alignment vertical="center" wrapText="1"/>
    </xf>
    <xf numFmtId="0" fontId="29" fillId="3" borderId="13" xfId="0" applyFont="1" applyFill="1" applyBorder="1" applyAlignment="1">
      <alignment horizontal="left" vertical="center" wrapText="1"/>
    </xf>
    <xf numFmtId="0" fontId="29" fillId="3" borderId="13" xfId="0" applyFont="1" applyFill="1" applyBorder="1" applyAlignment="1">
      <alignment horizontal="center" wrapText="1"/>
    </xf>
    <xf numFmtId="0" fontId="29" fillId="3" borderId="13" xfId="0" applyFont="1" applyFill="1" applyBorder="1" applyAlignment="1">
      <alignment horizontal="center" vertical="center" wrapText="1"/>
    </xf>
    <xf numFmtId="0" fontId="27" fillId="0" borderId="13" xfId="0" applyFont="1" applyBorder="1" applyAlignment="1">
      <alignment horizontal="center" vertical="center"/>
    </xf>
    <xf numFmtId="0" fontId="29" fillId="5" borderId="13" xfId="0" applyFont="1" applyFill="1" applyBorder="1" applyAlignment="1">
      <alignment horizontal="center" vertical="center"/>
    </xf>
    <xf numFmtId="0" fontId="27" fillId="5" borderId="13" xfId="0" applyFont="1" applyFill="1" applyBorder="1" applyAlignment="1">
      <alignment horizontal="center" vertical="center"/>
    </xf>
    <xf numFmtId="0" fontId="27" fillId="6" borderId="19" xfId="0" applyFont="1" applyFill="1" applyBorder="1" applyAlignment="1">
      <alignment horizontal="center" vertical="center"/>
    </xf>
    <xf numFmtId="0" fontId="28" fillId="7" borderId="13" xfId="0" applyFont="1" applyFill="1" applyBorder="1" applyAlignment="1">
      <alignment horizontal="center" vertical="center" wrapText="1"/>
    </xf>
    <xf numFmtId="0" fontId="28" fillId="3" borderId="13" xfId="0" applyFont="1" applyFill="1" applyBorder="1" applyAlignment="1">
      <alignment horizontal="center" vertical="center"/>
    </xf>
    <xf numFmtId="0" fontId="0" fillId="0" borderId="0" xfId="13" applyFont="1"/>
    <xf numFmtId="0" fontId="0" fillId="0" borderId="25" xfId="13" applyFont="1" applyBorder="1"/>
    <xf numFmtId="0" fontId="16" fillId="0" borderId="7" xfId="13" applyFont="1" applyBorder="1" applyAlignment="1">
      <alignment horizontal="center" vertical="center" wrapText="1"/>
    </xf>
    <xf numFmtId="0" fontId="21" fillId="0" borderId="66" xfId="13" applyFont="1" applyBorder="1"/>
    <xf numFmtId="0" fontId="21" fillId="0" borderId="39" xfId="13" applyFont="1" applyBorder="1"/>
    <xf numFmtId="9" fontId="0" fillId="0" borderId="0" xfId="9" applyFont="1"/>
    <xf numFmtId="0" fontId="16" fillId="0" borderId="13" xfId="13" applyFont="1" applyBorder="1" applyAlignment="1">
      <alignment horizontal="center" vertical="center" wrapText="1"/>
    </xf>
    <xf numFmtId="0" fontId="16" fillId="0" borderId="19" xfId="13" applyFont="1" applyBorder="1" applyAlignment="1">
      <alignment horizontal="center" vertical="center" wrapText="1"/>
    </xf>
    <xf numFmtId="0" fontId="16" fillId="0" borderId="0" xfId="13" applyFont="1"/>
    <xf numFmtId="0" fontId="21" fillId="0" borderId="0" xfId="13" applyFont="1"/>
    <xf numFmtId="0" fontId="31" fillId="0" borderId="43" xfId="11" applyFont="1" applyBorder="1"/>
    <xf numFmtId="0" fontId="31" fillId="0" borderId="0" xfId="11" applyFont="1"/>
    <xf numFmtId="0" fontId="31" fillId="0" borderId="44" xfId="11" applyFont="1" applyBorder="1" applyAlignment="1">
      <alignment horizontal="right"/>
    </xf>
    <xf numFmtId="0" fontId="11" fillId="0" borderId="6" xfId="0" applyFont="1" applyBorder="1" applyAlignment="1">
      <alignment horizontal="center" vertical="center"/>
    </xf>
    <xf numFmtId="0" fontId="34" fillId="0" borderId="13" xfId="0" applyFont="1" applyBorder="1" applyAlignment="1">
      <alignment horizontal="center" vertical="center" wrapText="1"/>
    </xf>
    <xf numFmtId="0" fontId="10" fillId="0" borderId="13" xfId="12" applyFont="1" applyBorder="1" applyAlignment="1">
      <alignment horizontal="left" vertical="center" wrapText="1"/>
    </xf>
    <xf numFmtId="0" fontId="27" fillId="2" borderId="12" xfId="0" applyFont="1" applyFill="1" applyBorder="1"/>
    <xf numFmtId="0" fontId="16" fillId="2" borderId="13"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7" fillId="2" borderId="13" xfId="0" applyFont="1" applyFill="1" applyBorder="1" applyAlignment="1">
      <alignment horizontal="center" vertical="center" wrapText="1"/>
    </xf>
    <xf numFmtId="0" fontId="27" fillId="2" borderId="13" xfId="0" applyFont="1" applyFill="1" applyBorder="1"/>
    <xf numFmtId="0" fontId="27" fillId="2" borderId="17" xfId="0" applyFont="1" applyFill="1" applyBorder="1"/>
    <xf numFmtId="0" fontId="27" fillId="2" borderId="18" xfId="0" applyFont="1" applyFill="1" applyBorder="1"/>
    <xf numFmtId="0" fontId="27" fillId="2" borderId="19" xfId="0" applyFont="1" applyFill="1" applyBorder="1"/>
    <xf numFmtId="0" fontId="27" fillId="2" borderId="23" xfId="0" applyFont="1" applyFill="1" applyBorder="1"/>
    <xf numFmtId="0" fontId="13" fillId="0" borderId="0" xfId="14" applyFont="1" applyAlignment="1">
      <alignment vertical="center"/>
    </xf>
    <xf numFmtId="0" fontId="3" fillId="0" borderId="0" xfId="14"/>
    <xf numFmtId="0" fontId="15" fillId="0" borderId="0" xfId="14" applyFont="1" applyAlignment="1">
      <alignment vertical="center"/>
    </xf>
    <xf numFmtId="0" fontId="9" fillId="0" borderId="43" xfId="14" applyFont="1" applyBorder="1" applyAlignment="1">
      <alignment horizontal="left" vertical="center"/>
    </xf>
    <xf numFmtId="0" fontId="10" fillId="0" borderId="0" xfId="14" applyFont="1"/>
    <xf numFmtId="0" fontId="9" fillId="0" borderId="0" xfId="14" applyFont="1" applyAlignment="1">
      <alignment horizontal="left" vertical="center"/>
    </xf>
    <xf numFmtId="0" fontId="10" fillId="0" borderId="0" xfId="14" applyFont="1" applyAlignment="1">
      <alignment horizontal="center" vertical="center"/>
    </xf>
    <xf numFmtId="0" fontId="10" fillId="0" borderId="44" xfId="14" applyFont="1" applyBorder="1"/>
    <xf numFmtId="0" fontId="9" fillId="0" borderId="13" xfId="14" applyFont="1" applyBorder="1" applyAlignment="1">
      <alignment horizontal="center" vertical="center" wrapText="1"/>
    </xf>
    <xf numFmtId="0" fontId="9" fillId="0" borderId="17" xfId="14" applyFont="1" applyBorder="1" applyAlignment="1">
      <alignment horizontal="center" vertical="center" wrapText="1"/>
    </xf>
    <xf numFmtId="0" fontId="3" fillId="4" borderId="0" xfId="15" applyAlignment="1"/>
    <xf numFmtId="0" fontId="23" fillId="4" borderId="12" xfId="15" applyFont="1" applyBorder="1" applyAlignment="1">
      <alignment horizontal="center" vertical="center" wrapText="1"/>
    </xf>
    <xf numFmtId="0" fontId="23" fillId="4" borderId="13" xfId="15" applyFont="1" applyBorder="1" applyAlignment="1">
      <alignment horizontal="center" vertical="center" wrapText="1"/>
    </xf>
    <xf numFmtId="0" fontId="23" fillId="2" borderId="13" xfId="15" applyFont="1" applyFill="1" applyBorder="1" applyAlignment="1">
      <alignment horizontal="center" vertical="center" wrapText="1"/>
    </xf>
    <xf numFmtId="0" fontId="23" fillId="4" borderId="17" xfId="15" applyFont="1" applyBorder="1" applyAlignment="1">
      <alignment horizontal="center" vertical="center" wrapText="1"/>
    </xf>
    <xf numFmtId="0" fontId="10" fillId="4" borderId="12" xfId="15" applyFont="1" applyBorder="1" applyAlignment="1">
      <alignment horizontal="center" vertical="center"/>
    </xf>
    <xf numFmtId="0" fontId="10" fillId="4" borderId="13" xfId="15" applyFont="1" applyBorder="1" applyAlignment="1"/>
    <xf numFmtId="0" fontId="10" fillId="4" borderId="13" xfId="15" applyFont="1" applyBorder="1" applyAlignment="1">
      <alignment horizontal="center" vertical="center"/>
    </xf>
    <xf numFmtId="0" fontId="16" fillId="0" borderId="0" xfId="6" applyFont="1"/>
    <xf numFmtId="0" fontId="25" fillId="0" borderId="43" xfId="0" applyFont="1" applyBorder="1" applyAlignment="1">
      <alignment horizontal="center"/>
    </xf>
    <xf numFmtId="0" fontId="25" fillId="0" borderId="0" xfId="0" applyFont="1" applyAlignment="1">
      <alignment horizontal="center"/>
    </xf>
    <xf numFmtId="0" fontId="25" fillId="0" borderId="44" xfId="0" applyFont="1" applyBorder="1" applyAlignment="1">
      <alignment horizontal="center"/>
    </xf>
    <xf numFmtId="0" fontId="23" fillId="0" borderId="14" xfId="0" applyFont="1" applyBorder="1" applyAlignment="1">
      <alignment horizontal="center" vertical="center" wrapText="1"/>
    </xf>
    <xf numFmtId="0" fontId="23" fillId="0" borderId="17" xfId="0" applyFont="1" applyBorder="1" applyAlignment="1">
      <alignment horizontal="center" vertical="center" wrapText="1"/>
    </xf>
    <xf numFmtId="0" fontId="10" fillId="0" borderId="43" xfId="0" applyFont="1" applyBorder="1" applyAlignment="1">
      <alignment horizontal="left"/>
    </xf>
    <xf numFmtId="0" fontId="10" fillId="0" borderId="0" xfId="0" applyFont="1" applyAlignment="1">
      <alignment horizontal="left"/>
    </xf>
    <xf numFmtId="0" fontId="10" fillId="0" borderId="44" xfId="0" applyFont="1" applyBorder="1" applyAlignment="1">
      <alignment horizontal="left"/>
    </xf>
    <xf numFmtId="0" fontId="17" fillId="0" borderId="24" xfId="0" applyFont="1" applyBorder="1" applyAlignment="1">
      <alignment horizontal="left"/>
    </xf>
    <xf numFmtId="0" fontId="17" fillId="0" borderId="25" xfId="0" applyFont="1" applyBorder="1" applyAlignment="1">
      <alignment horizontal="left"/>
    </xf>
    <xf numFmtId="0" fontId="17" fillId="0" borderId="27" xfId="0" applyFont="1" applyBorder="1" applyAlignment="1">
      <alignment horizontal="left"/>
    </xf>
    <xf numFmtId="0" fontId="8" fillId="4" borderId="0" xfId="15" applyFont="1" applyAlignment="1">
      <alignment horizontal="left"/>
    </xf>
    <xf numFmtId="0" fontId="11" fillId="4" borderId="0" xfId="15" applyFont="1" applyAlignment="1">
      <alignment horizontal="left" vertical="center"/>
    </xf>
    <xf numFmtId="0" fontId="23" fillId="2" borderId="3" xfId="15" applyFont="1" applyFill="1" applyBorder="1" applyAlignment="1">
      <alignment horizontal="center" vertical="center" wrapText="1" readingOrder="1"/>
    </xf>
    <xf numFmtId="0" fontId="23" fillId="2" borderId="4" xfId="15" applyFont="1" applyFill="1" applyBorder="1" applyAlignment="1">
      <alignment horizontal="center" vertical="center" wrapText="1" readingOrder="1"/>
    </xf>
    <xf numFmtId="0" fontId="23" fillId="2" borderId="37" xfId="15" applyFont="1" applyFill="1" applyBorder="1" applyAlignment="1">
      <alignment horizontal="center" vertical="center" wrapText="1" readingOrder="1"/>
    </xf>
    <xf numFmtId="0" fontId="17" fillId="2" borderId="45" xfId="15" applyFont="1" applyFill="1" applyBorder="1" applyAlignment="1">
      <alignment horizontal="center" vertical="center" wrapText="1" readingOrder="1"/>
    </xf>
    <xf numFmtId="0" fontId="17" fillId="2" borderId="12" xfId="15" applyFont="1" applyFill="1" applyBorder="1" applyAlignment="1">
      <alignment horizontal="center" vertical="center" wrapText="1" readingOrder="1"/>
    </xf>
    <xf numFmtId="0" fontId="20" fillId="0" borderId="44" xfId="0" applyFont="1" applyBorder="1"/>
    <xf numFmtId="0" fontId="17" fillId="4" borderId="43" xfId="15" applyFont="1" applyBorder="1" applyAlignment="1">
      <alignment vertical="center"/>
    </xf>
    <xf numFmtId="0" fontId="14" fillId="0" borderId="0" xfId="12" applyFont="1"/>
    <xf numFmtId="0" fontId="3" fillId="0" borderId="39" xfId="12" applyBorder="1" applyAlignment="1">
      <alignment horizontal="center" vertical="center" wrapText="1"/>
    </xf>
    <xf numFmtId="0" fontId="5" fillId="0" borderId="0" xfId="12" applyFont="1" applyAlignment="1">
      <alignment vertical="center"/>
    </xf>
    <xf numFmtId="0" fontId="39" fillId="0" borderId="0" xfId="12" applyFont="1" applyAlignment="1">
      <alignment vertical="center"/>
    </xf>
    <xf numFmtId="0" fontId="17" fillId="0" borderId="0" xfId="0" applyFont="1" applyAlignment="1">
      <alignment horizontal="left" indent="1"/>
    </xf>
    <xf numFmtId="0" fontId="19" fillId="0" borderId="15" xfId="0" applyFont="1" applyBorder="1" applyProtection="1">
      <protection locked="0"/>
    </xf>
    <xf numFmtId="0" fontId="19" fillId="0" borderId="58" xfId="0" applyFont="1" applyBorder="1" applyProtection="1">
      <protection locked="0"/>
    </xf>
    <xf numFmtId="0" fontId="19" fillId="0" borderId="50" xfId="0" applyFont="1" applyBorder="1" applyProtection="1">
      <protection locked="0"/>
    </xf>
    <xf numFmtId="0" fontId="19" fillId="0" borderId="57" xfId="0" applyFont="1" applyBorder="1" applyProtection="1">
      <protection locked="0"/>
    </xf>
    <xf numFmtId="1" fontId="27" fillId="0" borderId="13" xfId="0" applyNumberFormat="1" applyFont="1" applyBorder="1" applyAlignment="1">
      <alignment horizontal="center" vertical="center"/>
    </xf>
    <xf numFmtId="0" fontId="41" fillId="0" borderId="1" xfId="10" applyFont="1" applyBorder="1" applyAlignment="1">
      <alignment wrapText="1"/>
    </xf>
    <xf numFmtId="0" fontId="41" fillId="0" borderId="2" xfId="10" applyFont="1" applyBorder="1" applyAlignment="1">
      <alignment wrapText="1"/>
    </xf>
    <xf numFmtId="0" fontId="43" fillId="0" borderId="1" xfId="10" applyFont="1" applyBorder="1" applyAlignment="1">
      <alignment wrapText="1"/>
    </xf>
    <xf numFmtId="1" fontId="44" fillId="0" borderId="13" xfId="10" applyNumberFormat="1" applyFont="1" applyBorder="1" applyAlignment="1">
      <alignment horizontal="center" vertical="center"/>
    </xf>
    <xf numFmtId="1" fontId="44" fillId="0" borderId="14" xfId="10" applyNumberFormat="1" applyFont="1" applyBorder="1" applyAlignment="1">
      <alignment horizontal="center" vertical="center"/>
    </xf>
    <xf numFmtId="1" fontId="44" fillId="0" borderId="15" xfId="10" applyNumberFormat="1" applyFont="1" applyBorder="1" applyAlignment="1">
      <alignment horizontal="center" vertical="center"/>
    </xf>
    <xf numFmtId="1" fontId="44" fillId="0" borderId="19" xfId="10" applyNumberFormat="1" applyFont="1" applyBorder="1" applyAlignment="1">
      <alignment horizontal="center" vertical="center"/>
    </xf>
    <xf numFmtId="1" fontId="44" fillId="0" borderId="20" xfId="10" applyNumberFormat="1" applyFont="1" applyBorder="1" applyAlignment="1">
      <alignment horizontal="center" vertical="center"/>
    </xf>
    <xf numFmtId="0" fontId="44" fillId="0" borderId="2" xfId="10" applyFont="1" applyBorder="1" applyAlignment="1">
      <alignment wrapText="1"/>
    </xf>
    <xf numFmtId="1" fontId="41" fillId="0" borderId="16" xfId="10" applyNumberFormat="1" applyFont="1" applyBorder="1" applyAlignment="1">
      <alignment horizontal="center" vertical="center"/>
    </xf>
    <xf numFmtId="1" fontId="41" fillId="0" borderId="14" xfId="10" applyNumberFormat="1" applyFont="1" applyBorder="1" applyAlignment="1">
      <alignment horizontal="right" vertical="center"/>
    </xf>
    <xf numFmtId="1" fontId="27" fillId="0" borderId="19" xfId="0" applyNumberFormat="1" applyFont="1" applyBorder="1" applyAlignment="1">
      <alignment horizontal="center" vertical="center"/>
    </xf>
    <xf numFmtId="0" fontId="3" fillId="8" borderId="0" xfId="10" applyFill="1" applyAlignment="1">
      <alignment horizontal="center" vertical="center"/>
    </xf>
    <xf numFmtId="0" fontId="3" fillId="9" borderId="0" xfId="10" applyFill="1" applyAlignment="1">
      <alignment horizontal="center" vertical="center"/>
    </xf>
    <xf numFmtId="1" fontId="0" fillId="0" borderId="13" xfId="0" applyNumberFormat="1" applyBorder="1" applyAlignment="1">
      <alignment horizontal="center" vertical="center"/>
    </xf>
    <xf numFmtId="1" fontId="19" fillId="0" borderId="7" xfId="13" applyNumberFormat="1" applyFont="1" applyBorder="1" applyAlignment="1">
      <alignment horizontal="center" vertical="center"/>
    </xf>
    <xf numFmtId="1" fontId="19" fillId="0" borderId="34" xfId="13" applyNumberFormat="1" applyFont="1" applyBorder="1" applyAlignment="1">
      <alignment horizontal="center" vertical="center"/>
    </xf>
    <xf numFmtId="1" fontId="19" fillId="0" borderId="13" xfId="13" applyNumberFormat="1" applyFont="1" applyBorder="1" applyAlignment="1">
      <alignment horizontal="center" vertical="center"/>
    </xf>
    <xf numFmtId="0" fontId="10" fillId="4" borderId="13" xfId="15" applyFont="1" applyBorder="1" applyAlignment="1">
      <alignment horizontal="center"/>
    </xf>
    <xf numFmtId="0" fontId="10" fillId="2" borderId="13" xfId="15" applyFont="1" applyFill="1" applyBorder="1" applyAlignment="1">
      <alignment horizontal="center"/>
    </xf>
    <xf numFmtId="0" fontId="10" fillId="4" borderId="17" xfId="15" applyFont="1" applyBorder="1" applyAlignment="1">
      <alignment horizontal="center"/>
    </xf>
    <xf numFmtId="0" fontId="3" fillId="4" borderId="0" xfId="15" applyAlignment="1">
      <alignment horizontal="center"/>
    </xf>
    <xf numFmtId="0" fontId="17" fillId="2" borderId="13" xfId="15" applyFont="1" applyFill="1" applyBorder="1" applyAlignment="1">
      <alignment horizontal="center" vertical="center" wrapText="1" readingOrder="1"/>
    </xf>
    <xf numFmtId="0" fontId="11" fillId="10" borderId="0" xfId="15" applyFont="1" applyFill="1" applyAlignment="1" applyProtection="1">
      <alignment horizontal="left" vertical="center"/>
      <protection locked="0"/>
    </xf>
    <xf numFmtId="0" fontId="23" fillId="8" borderId="34" xfId="15" applyFont="1" applyFill="1" applyBorder="1" applyAlignment="1" applyProtection="1">
      <alignment horizontal="center" vertical="center" wrapText="1" readingOrder="1"/>
      <protection locked="0"/>
    </xf>
    <xf numFmtId="0" fontId="23" fillId="8" borderId="51" xfId="15" applyFont="1" applyFill="1" applyBorder="1" applyAlignment="1" applyProtection="1">
      <alignment horizontal="center" vertical="center" wrapText="1" readingOrder="1"/>
      <protection locked="0"/>
    </xf>
    <xf numFmtId="0" fontId="17" fillId="4" borderId="25" xfId="15" applyFont="1" applyBorder="1" applyAlignment="1">
      <alignment vertical="center"/>
    </xf>
    <xf numFmtId="0" fontId="17" fillId="4" borderId="2" xfId="15" applyFont="1" applyBorder="1" applyAlignment="1">
      <alignment vertical="center"/>
    </xf>
    <xf numFmtId="0" fontId="17" fillId="10" borderId="25" xfId="15" applyFont="1" applyFill="1" applyBorder="1" applyAlignment="1" applyProtection="1">
      <alignment vertical="center"/>
      <protection locked="0"/>
    </xf>
    <xf numFmtId="0" fontId="17" fillId="10" borderId="2" xfId="15" applyFont="1" applyFill="1" applyBorder="1" applyAlignment="1" applyProtection="1">
      <alignment vertical="center"/>
      <protection locked="0"/>
    </xf>
    <xf numFmtId="0" fontId="17" fillId="2" borderId="14" xfId="15" applyFont="1" applyFill="1" applyBorder="1" applyAlignment="1">
      <alignment horizontal="center" vertical="center" wrapText="1" readingOrder="1"/>
    </xf>
    <xf numFmtId="0" fontId="20" fillId="0" borderId="25" xfId="0" applyFont="1" applyBorder="1"/>
    <xf numFmtId="1" fontId="3" fillId="0" borderId="16" xfId="10" applyNumberFormat="1" applyBorder="1" applyAlignment="1">
      <alignment horizontal="center" vertical="center"/>
    </xf>
    <xf numFmtId="1" fontId="43" fillId="0" borderId="13" xfId="10" applyNumberFormat="1" applyFont="1" applyBorder="1" applyAlignment="1">
      <alignment horizontal="center" vertical="center"/>
    </xf>
    <xf numFmtId="1" fontId="43" fillId="0" borderId="14" xfId="10" applyNumberFormat="1" applyFont="1" applyBorder="1" applyAlignment="1">
      <alignment horizontal="center" vertical="center"/>
    </xf>
    <xf numFmtId="1" fontId="43" fillId="0" borderId="16" xfId="10" applyNumberFormat="1" applyFont="1" applyBorder="1" applyAlignment="1">
      <alignment horizontal="center" vertical="center"/>
    </xf>
    <xf numFmtId="1" fontId="43" fillId="0" borderId="15" xfId="10" applyNumberFormat="1" applyFont="1" applyBorder="1" applyAlignment="1">
      <alignment horizontal="center" vertical="center"/>
    </xf>
    <xf numFmtId="0" fontId="43" fillId="0" borderId="0" xfId="10" applyFont="1" applyAlignment="1">
      <alignment horizontal="center" vertical="center"/>
    </xf>
    <xf numFmtId="0" fontId="43" fillId="8" borderId="0" xfId="10" applyFont="1" applyFill="1" applyAlignment="1">
      <alignment horizontal="center" vertical="center"/>
    </xf>
    <xf numFmtId="1" fontId="43" fillId="0" borderId="67" xfId="10" applyNumberFormat="1" applyFont="1" applyBorder="1" applyAlignment="1">
      <alignment horizontal="center" vertical="center"/>
    </xf>
    <xf numFmtId="1" fontId="43" fillId="0" borderId="0" xfId="10" applyNumberFormat="1" applyFont="1" applyAlignment="1">
      <alignment horizontal="center" vertical="center"/>
    </xf>
    <xf numFmtId="0" fontId="43" fillId="9" borderId="0" xfId="10" applyFont="1" applyFill="1" applyAlignment="1">
      <alignment horizontal="center" vertical="center"/>
    </xf>
    <xf numFmtId="1" fontId="43" fillId="0" borderId="19" xfId="10" applyNumberFormat="1" applyFont="1" applyBorder="1" applyAlignment="1">
      <alignment horizontal="center" vertical="center"/>
    </xf>
    <xf numFmtId="1" fontId="43" fillId="0" borderId="14" xfId="10" applyNumberFormat="1" applyFont="1" applyBorder="1" applyAlignment="1">
      <alignment horizontal="right" vertical="center"/>
    </xf>
    <xf numFmtId="0" fontId="43" fillId="0" borderId="0" xfId="10" applyFont="1"/>
    <xf numFmtId="1" fontId="43" fillId="0" borderId="51" xfId="10" applyNumberFormat="1" applyFont="1" applyBorder="1" applyAlignment="1">
      <alignment horizontal="right" vertical="center"/>
    </xf>
    <xf numFmtId="1" fontId="43" fillId="0" borderId="68" xfId="10" applyNumberFormat="1" applyFont="1" applyBorder="1" applyAlignment="1">
      <alignment horizontal="center" vertical="center"/>
    </xf>
    <xf numFmtId="1" fontId="43" fillId="0" borderId="51" xfId="10" applyNumberFormat="1" applyFont="1" applyBorder="1" applyAlignment="1">
      <alignment horizontal="center" vertical="center"/>
    </xf>
    <xf numFmtId="1" fontId="43" fillId="0" borderId="50" xfId="10" applyNumberFormat="1" applyFont="1" applyBorder="1" applyAlignment="1">
      <alignment horizontal="center" vertical="center"/>
    </xf>
    <xf numFmtId="1" fontId="43" fillId="9" borderId="13" xfId="10" applyNumberFormat="1" applyFont="1" applyFill="1" applyBorder="1" applyAlignment="1">
      <alignment horizontal="center" vertical="center"/>
    </xf>
    <xf numFmtId="1" fontId="43" fillId="9" borderId="14" xfId="10" applyNumberFormat="1" applyFont="1" applyFill="1" applyBorder="1" applyAlignment="1">
      <alignment horizontal="center" vertical="center"/>
    </xf>
    <xf numFmtId="1" fontId="43" fillId="9" borderId="14" xfId="10" applyNumberFormat="1" applyFont="1" applyFill="1" applyBorder="1" applyAlignment="1">
      <alignment horizontal="right" vertical="center"/>
    </xf>
    <xf numFmtId="1" fontId="43" fillId="9" borderId="16" xfId="10" applyNumberFormat="1" applyFont="1" applyFill="1" applyBorder="1" applyAlignment="1">
      <alignment horizontal="center" vertical="center"/>
    </xf>
    <xf numFmtId="1" fontId="43" fillId="9" borderId="15" xfId="10" applyNumberFormat="1" applyFont="1" applyFill="1" applyBorder="1" applyAlignment="1">
      <alignment horizontal="center" vertical="center"/>
    </xf>
    <xf numFmtId="1" fontId="41" fillId="8" borderId="48" xfId="10" applyNumberFormat="1" applyFont="1" applyFill="1" applyBorder="1" applyAlignment="1" applyProtection="1">
      <alignment horizontal="right" vertical="center"/>
      <protection locked="0"/>
    </xf>
    <xf numFmtId="1" fontId="41" fillId="8" borderId="49" xfId="10" applyNumberFormat="1" applyFont="1" applyFill="1" applyBorder="1" applyAlignment="1" applyProtection="1">
      <alignment horizontal="center" vertical="center"/>
      <protection locked="0"/>
    </xf>
    <xf numFmtId="1" fontId="41" fillId="8" borderId="20" xfId="10" applyNumberFormat="1" applyFont="1" applyFill="1" applyBorder="1" applyAlignment="1" applyProtection="1">
      <alignment horizontal="right" vertical="center"/>
      <protection locked="0"/>
    </xf>
    <xf numFmtId="1" fontId="41" fillId="8" borderId="22" xfId="10" applyNumberFormat="1" applyFont="1" applyFill="1" applyBorder="1" applyAlignment="1" applyProtection="1">
      <alignment horizontal="center" vertical="center"/>
      <protection locked="0"/>
    </xf>
    <xf numFmtId="1" fontId="43" fillId="8" borderId="22" xfId="10" applyNumberFormat="1" applyFont="1" applyFill="1" applyBorder="1" applyAlignment="1" applyProtection="1">
      <alignment horizontal="center" vertical="center"/>
      <protection locked="0"/>
    </xf>
    <xf numFmtId="1" fontId="43" fillId="8" borderId="20" xfId="10" applyNumberFormat="1" applyFont="1" applyFill="1" applyBorder="1" applyAlignment="1" applyProtection="1">
      <alignment horizontal="right" vertical="center"/>
      <protection locked="0"/>
    </xf>
    <xf numFmtId="0" fontId="2" fillId="0" borderId="0" xfId="0" applyFont="1"/>
    <xf numFmtId="0" fontId="2" fillId="0" borderId="0" xfId="0" applyFont="1" applyAlignment="1">
      <alignment vertical="top" wrapText="1"/>
    </xf>
    <xf numFmtId="0" fontId="9" fillId="0" borderId="13" xfId="0" applyFont="1" applyBorder="1" applyAlignment="1">
      <alignment horizontal="center" vertical="center" wrapText="1"/>
    </xf>
    <xf numFmtId="0" fontId="45" fillId="0" borderId="0" xfId="0" applyFont="1"/>
    <xf numFmtId="0" fontId="9" fillId="2" borderId="54" xfId="1" applyFont="1" applyFill="1" applyBorder="1"/>
    <xf numFmtId="0" fontId="9" fillId="2" borderId="50" xfId="1" applyFont="1" applyFill="1" applyBorder="1"/>
    <xf numFmtId="0" fontId="9" fillId="2" borderId="57" xfId="1" applyFont="1" applyFill="1" applyBorder="1"/>
    <xf numFmtId="0" fontId="10" fillId="8" borderId="13" xfId="0" applyFont="1" applyFill="1" applyBorder="1" applyAlignment="1" applyProtection="1">
      <alignment horizontal="left" vertical="center"/>
      <protection locked="0"/>
    </xf>
    <xf numFmtId="0" fontId="10" fillId="8" borderId="14" xfId="0" applyFont="1" applyFill="1" applyBorder="1" applyAlignment="1" applyProtection="1">
      <alignment horizontal="left" vertical="center"/>
      <protection locked="0"/>
    </xf>
    <xf numFmtId="0" fontId="10" fillId="8" borderId="17" xfId="0" applyFont="1" applyFill="1" applyBorder="1" applyAlignment="1" applyProtection="1">
      <alignment horizontal="left" vertical="center"/>
      <protection locked="0"/>
    </xf>
    <xf numFmtId="0" fontId="27" fillId="8" borderId="6" xfId="0" applyFont="1" applyFill="1" applyBorder="1" applyProtection="1">
      <protection locked="0"/>
    </xf>
    <xf numFmtId="0" fontId="16" fillId="8" borderId="7" xfId="0" applyFont="1" applyFill="1" applyBorder="1" applyAlignment="1" applyProtection="1">
      <alignment horizontal="center" vertical="center" wrapText="1"/>
      <protection locked="0"/>
    </xf>
    <xf numFmtId="0" fontId="36" fillId="8" borderId="7" xfId="0" applyFont="1" applyFill="1" applyBorder="1" applyAlignment="1" applyProtection="1">
      <alignment horizontal="center" vertical="center" wrapText="1"/>
      <protection locked="0"/>
    </xf>
    <xf numFmtId="18" fontId="16" fillId="8" borderId="7" xfId="0" applyNumberFormat="1" applyFont="1" applyFill="1" applyBorder="1" applyAlignment="1" applyProtection="1">
      <alignment horizontal="center" vertical="center" wrapText="1"/>
      <protection locked="0"/>
    </xf>
    <xf numFmtId="0" fontId="16" fillId="8" borderId="11" xfId="0" applyFont="1" applyFill="1" applyBorder="1" applyAlignment="1" applyProtection="1">
      <alignment horizontal="center" vertical="center" wrapText="1"/>
      <protection locked="0"/>
    </xf>
    <xf numFmtId="0" fontId="27" fillId="8" borderId="12" xfId="0" applyFont="1" applyFill="1" applyBorder="1" applyProtection="1">
      <protection locked="0"/>
    </xf>
    <xf numFmtId="0" fontId="16" fillId="8" borderId="13" xfId="0" applyFont="1" applyFill="1" applyBorder="1" applyAlignment="1" applyProtection="1">
      <alignment horizontal="center" vertical="center" wrapText="1"/>
      <protection locked="0"/>
    </xf>
    <xf numFmtId="0" fontId="36" fillId="8" borderId="13" xfId="0" applyFont="1" applyFill="1" applyBorder="1" applyAlignment="1" applyProtection="1">
      <alignment horizontal="center" vertical="center" wrapText="1"/>
      <protection locked="0"/>
    </xf>
    <xf numFmtId="0" fontId="16" fillId="8" borderId="17" xfId="0" applyFont="1" applyFill="1" applyBorder="1" applyAlignment="1" applyProtection="1">
      <alignment horizontal="center" vertical="center" wrapText="1"/>
      <protection locked="0"/>
    </xf>
    <xf numFmtId="0" fontId="3" fillId="8" borderId="13" xfId="0" applyFont="1" applyFill="1" applyBorder="1" applyAlignment="1" applyProtection="1">
      <alignment horizontal="center" vertical="center" wrapText="1"/>
      <protection locked="0"/>
    </xf>
    <xf numFmtId="0" fontId="10" fillId="8" borderId="12" xfId="11" applyFont="1" applyFill="1" applyBorder="1" applyProtection="1">
      <protection locked="0"/>
    </xf>
    <xf numFmtId="0" fontId="10" fillId="8" borderId="13" xfId="11" applyFont="1" applyFill="1" applyBorder="1" applyProtection="1">
      <protection locked="0"/>
    </xf>
    <xf numFmtId="0" fontId="10" fillId="8" borderId="17" xfId="11" applyFont="1" applyFill="1" applyBorder="1" applyProtection="1">
      <protection locked="0"/>
    </xf>
    <xf numFmtId="0" fontId="10" fillId="8" borderId="18" xfId="11" applyFont="1" applyFill="1" applyBorder="1" applyProtection="1">
      <protection locked="0"/>
    </xf>
    <xf numFmtId="0" fontId="10" fillId="8" borderId="19" xfId="11" applyFont="1" applyFill="1" applyBorder="1" applyProtection="1">
      <protection locked="0"/>
    </xf>
    <xf numFmtId="0" fontId="10" fillId="8" borderId="19" xfId="11" applyFont="1" applyFill="1" applyBorder="1" applyAlignment="1" applyProtection="1">
      <alignment horizontal="center"/>
      <protection locked="0"/>
    </xf>
    <xf numFmtId="0" fontId="10" fillId="8" borderId="23" xfId="11" applyFont="1" applyFill="1" applyBorder="1" applyProtection="1">
      <protection locked="0"/>
    </xf>
    <xf numFmtId="0" fontId="19" fillId="8" borderId="50" xfId="0" applyFont="1" applyFill="1" applyBorder="1" applyProtection="1">
      <protection locked="0"/>
    </xf>
    <xf numFmtId="0" fontId="20" fillId="0" borderId="15" xfId="0" applyFont="1" applyBorder="1"/>
    <xf numFmtId="0" fontId="19" fillId="0" borderId="15" xfId="0" applyFont="1" applyBorder="1"/>
    <xf numFmtId="0" fontId="19" fillId="0" borderId="58" xfId="0" applyFont="1" applyBorder="1"/>
    <xf numFmtId="0" fontId="19" fillId="8" borderId="15" xfId="0" applyFont="1" applyFill="1" applyBorder="1" applyProtection="1">
      <protection locked="0"/>
    </xf>
    <xf numFmtId="0" fontId="9" fillId="0" borderId="36" xfId="10" applyFont="1" applyBorder="1" applyAlignment="1">
      <alignment horizontal="center" vertical="center" wrapText="1"/>
    </xf>
    <xf numFmtId="0" fontId="44" fillId="0" borderId="2" xfId="10" applyFont="1" applyBorder="1" applyAlignment="1">
      <alignment horizontal="right" wrapText="1"/>
    </xf>
    <xf numFmtId="0" fontId="10" fillId="2" borderId="0" xfId="10" applyFont="1" applyFill="1" applyAlignment="1">
      <alignment wrapText="1"/>
    </xf>
    <xf numFmtId="0" fontId="3" fillId="0" borderId="0" xfId="10" applyAlignment="1">
      <alignment wrapText="1"/>
    </xf>
    <xf numFmtId="1" fontId="42" fillId="0" borderId="18" xfId="10" applyNumberFormat="1" applyFont="1" applyBorder="1" applyAlignment="1">
      <alignment horizontal="center" vertical="center" wrapText="1"/>
    </xf>
    <xf numFmtId="0" fontId="44" fillId="0" borderId="25" xfId="10" applyFont="1" applyBorder="1" applyAlignment="1">
      <alignment horizontal="right" wrapText="1"/>
    </xf>
    <xf numFmtId="0" fontId="46" fillId="0" borderId="0" xfId="0" applyFont="1" applyAlignment="1">
      <alignment vertical="top" wrapText="1"/>
    </xf>
    <xf numFmtId="0" fontId="46" fillId="0" borderId="0" xfId="0" applyFont="1"/>
    <xf numFmtId="0" fontId="49" fillId="0" borderId="0" xfId="0" applyFont="1"/>
    <xf numFmtId="0" fontId="5" fillId="0" borderId="59" xfId="0" applyFont="1" applyBorder="1" applyAlignment="1">
      <alignment horizontal="center" vertical="center" wrapText="1"/>
    </xf>
    <xf numFmtId="0" fontId="5" fillId="2" borderId="43" xfId="1" applyFont="1" applyFill="1" applyBorder="1"/>
    <xf numFmtId="0" fontId="5" fillId="2" borderId="0" xfId="1" applyFont="1" applyFill="1"/>
    <xf numFmtId="0" fontId="5" fillId="2" borderId="44" xfId="1" applyFont="1" applyFill="1" applyBorder="1"/>
    <xf numFmtId="1" fontId="44" fillId="0" borderId="13" xfId="10" applyNumberFormat="1" applyFont="1" applyBorder="1" applyAlignment="1" applyProtection="1">
      <alignment horizontal="center" vertical="center"/>
      <protection locked="0"/>
    </xf>
    <xf numFmtId="1" fontId="41" fillId="0" borderId="13" xfId="10" applyNumberFormat="1" applyFont="1" applyBorder="1" applyAlignment="1" applyProtection="1">
      <alignment horizontal="center" vertical="center" wrapText="1"/>
      <protection locked="0"/>
    </xf>
    <xf numFmtId="1" fontId="42" fillId="0" borderId="13" xfId="10" applyNumberFormat="1" applyFont="1" applyBorder="1" applyAlignment="1" applyProtection="1">
      <alignment horizontal="center" vertical="center" wrapText="1"/>
      <protection locked="0"/>
    </xf>
    <xf numFmtId="14" fontId="36" fillId="8" borderId="7" xfId="0" applyNumberFormat="1" applyFont="1" applyFill="1" applyBorder="1" applyAlignment="1" applyProtection="1">
      <alignment horizontal="center" vertical="center" wrapText="1"/>
      <protection locked="0"/>
    </xf>
    <xf numFmtId="14" fontId="36" fillId="8" borderId="13" xfId="0" applyNumberFormat="1" applyFont="1" applyFill="1" applyBorder="1" applyAlignment="1" applyProtection="1">
      <alignment horizontal="center" vertical="center" wrapText="1"/>
      <protection locked="0"/>
    </xf>
    <xf numFmtId="0" fontId="52" fillId="0" borderId="43" xfId="0" applyFont="1" applyBorder="1" applyAlignment="1">
      <alignment vertical="center"/>
    </xf>
    <xf numFmtId="0" fontId="52" fillId="0" borderId="0" xfId="0" applyFont="1" applyAlignment="1">
      <alignment vertical="center"/>
    </xf>
    <xf numFmtId="0" fontId="52" fillId="0" borderId="43" xfId="0" applyFont="1" applyBorder="1" applyAlignment="1">
      <alignment horizontal="left" vertical="center" indent="1"/>
    </xf>
    <xf numFmtId="0" fontId="52" fillId="0" borderId="0" xfId="0" applyFont="1" applyAlignment="1">
      <alignment horizontal="left" vertical="center" indent="1"/>
    </xf>
    <xf numFmtId="0" fontId="53" fillId="0" borderId="0" xfId="0" applyFont="1"/>
    <xf numFmtId="0" fontId="52" fillId="0" borderId="25" xfId="0" applyFont="1" applyBorder="1" applyAlignment="1">
      <alignment vertical="center"/>
    </xf>
    <xf numFmtId="0" fontId="52" fillId="0" borderId="25" xfId="0" applyFont="1" applyBorder="1" applyAlignment="1">
      <alignment horizontal="center" vertical="center"/>
    </xf>
    <xf numFmtId="0" fontId="53" fillId="0" borderId="25" xfId="0" applyFont="1" applyBorder="1" applyAlignment="1">
      <alignment horizontal="center"/>
    </xf>
    <xf numFmtId="0" fontId="53" fillId="0" borderId="25" xfId="0" applyFont="1" applyBorder="1" applyAlignment="1">
      <alignment horizontal="center" vertical="center"/>
    </xf>
    <xf numFmtId="0" fontId="53" fillId="0" borderId="25" xfId="0" applyFont="1" applyBorder="1"/>
    <xf numFmtId="0" fontId="52" fillId="0" borderId="24" xfId="0" applyFont="1" applyBorder="1"/>
    <xf numFmtId="0" fontId="52" fillId="0" borderId="25" xfId="0" applyFont="1" applyBorder="1"/>
    <xf numFmtId="0" fontId="52" fillId="0" borderId="0" xfId="0" applyFont="1"/>
    <xf numFmtId="0" fontId="52" fillId="0" borderId="43" xfId="0" applyFont="1" applyBorder="1" applyAlignment="1">
      <alignment horizontal="left" indent="1"/>
    </xf>
    <xf numFmtId="0" fontId="52" fillId="0" borderId="0" xfId="0" applyFont="1" applyAlignment="1">
      <alignment horizontal="left" indent="1"/>
    </xf>
    <xf numFmtId="1" fontId="41" fillId="0" borderId="13" xfId="10" applyNumberFormat="1" applyFont="1" applyBorder="1" applyAlignment="1">
      <alignment horizontal="center" vertical="center" wrapText="1"/>
    </xf>
    <xf numFmtId="1" fontId="41" fillId="0" borderId="12" xfId="10" applyNumberFormat="1" applyFont="1" applyBorder="1" applyAlignment="1">
      <alignment horizontal="center" vertical="center" wrapText="1"/>
    </xf>
    <xf numFmtId="1" fontId="41" fillId="9" borderId="12" xfId="10" applyNumberFormat="1" applyFont="1" applyFill="1" applyBorder="1" applyAlignment="1">
      <alignment horizontal="center" vertical="center" wrapText="1"/>
    </xf>
    <xf numFmtId="0" fontId="10" fillId="0" borderId="0" xfId="10" applyFont="1" applyAlignment="1">
      <alignment wrapText="1"/>
    </xf>
    <xf numFmtId="1" fontId="41" fillId="0" borderId="15" xfId="10" applyNumberFormat="1" applyFont="1" applyBorder="1" applyAlignment="1">
      <alignment horizontal="center" vertical="center"/>
    </xf>
    <xf numFmtId="1" fontId="56" fillId="0" borderId="12" xfId="10" applyNumberFormat="1" applyFont="1" applyBorder="1" applyAlignment="1">
      <alignment horizontal="center" vertical="center" wrapText="1"/>
    </xf>
    <xf numFmtId="1" fontId="55" fillId="0" borderId="13" xfId="10" applyNumberFormat="1" applyFont="1" applyBorder="1" applyAlignment="1">
      <alignment horizontal="center" vertical="center"/>
    </xf>
    <xf numFmtId="1" fontId="56" fillId="0" borderId="14" xfId="10" applyNumberFormat="1" applyFont="1" applyBorder="1" applyAlignment="1">
      <alignment horizontal="right" vertical="center"/>
    </xf>
    <xf numFmtId="1" fontId="56" fillId="0" borderId="16" xfId="10" applyNumberFormat="1" applyFont="1" applyBorder="1" applyAlignment="1">
      <alignment horizontal="center" vertical="center"/>
    </xf>
    <xf numFmtId="1" fontId="56" fillId="0" borderId="15" xfId="10" applyNumberFormat="1" applyFont="1" applyBorder="1" applyAlignment="1">
      <alignment horizontal="center" vertical="center"/>
    </xf>
    <xf numFmtId="1" fontId="55" fillId="0" borderId="14" xfId="10" applyNumberFormat="1" applyFont="1" applyBorder="1" applyAlignment="1">
      <alignment horizontal="center" vertical="center"/>
    </xf>
    <xf numFmtId="1" fontId="55" fillId="0" borderId="15" xfId="10" applyNumberFormat="1" applyFont="1" applyBorder="1" applyAlignment="1">
      <alignment horizontal="center" vertical="center"/>
    </xf>
    <xf numFmtId="0" fontId="57" fillId="0" borderId="0" xfId="10" applyFont="1" applyAlignment="1">
      <alignment horizontal="center" vertical="center"/>
    </xf>
    <xf numFmtId="1" fontId="41" fillId="0" borderId="14" xfId="10" applyNumberFormat="1" applyFont="1" applyBorder="1" applyAlignment="1" applyProtection="1">
      <alignment horizontal="right" vertical="center"/>
      <protection locked="0"/>
    </xf>
    <xf numFmtId="1" fontId="41" fillId="0" borderId="16" xfId="10" applyNumberFormat="1" applyFont="1" applyBorder="1" applyAlignment="1" applyProtection="1">
      <alignment horizontal="center" vertical="center"/>
      <protection locked="0"/>
    </xf>
    <xf numFmtId="0" fontId="0" fillId="0" borderId="0" xfId="0" applyAlignment="1">
      <alignment horizontal="center" vertical="center"/>
    </xf>
    <xf numFmtId="0" fontId="58" fillId="0" borderId="12" xfId="14" applyFont="1" applyBorder="1" applyAlignment="1">
      <alignment horizontal="center" vertical="center" wrapText="1"/>
    </xf>
    <xf numFmtId="0" fontId="58" fillId="0" borderId="13" xfId="14" applyFont="1" applyBorder="1" applyAlignment="1" applyProtection="1">
      <alignment horizontal="center" vertical="center" wrapText="1"/>
      <protection locked="0"/>
    </xf>
    <xf numFmtId="0" fontId="58" fillId="0" borderId="16" xfId="14" applyFont="1" applyBorder="1" applyAlignment="1" applyProtection="1">
      <alignment horizontal="center" vertical="center" wrapText="1"/>
      <protection locked="0"/>
    </xf>
    <xf numFmtId="0" fontId="43" fillId="0" borderId="13" xfId="0" applyFont="1" applyBorder="1" applyAlignment="1" applyProtection="1">
      <alignment horizontal="center" vertical="center"/>
      <protection locked="0"/>
    </xf>
    <xf numFmtId="0" fontId="43" fillId="0" borderId="17" xfId="14" applyFont="1" applyBorder="1" applyProtection="1">
      <protection locked="0"/>
    </xf>
    <xf numFmtId="0" fontId="43" fillId="0" borderId="0" xfId="14" applyFont="1"/>
    <xf numFmtId="0" fontId="58" fillId="0" borderId="13" xfId="14" applyFont="1" applyBorder="1" applyAlignment="1" applyProtection="1">
      <alignment vertical="center" wrapText="1"/>
      <protection locked="0"/>
    </xf>
    <xf numFmtId="0" fontId="58" fillId="0" borderId="13" xfId="14" applyFont="1" applyBorder="1" applyProtection="1">
      <protection locked="0"/>
    </xf>
    <xf numFmtId="0" fontId="58" fillId="0" borderId="59" xfId="14" applyFont="1" applyBorder="1" applyProtection="1">
      <protection locked="0"/>
    </xf>
    <xf numFmtId="0" fontId="58" fillId="0" borderId="59" xfId="14" applyFont="1" applyBorder="1" applyAlignment="1" applyProtection="1">
      <alignment horizontal="center" vertical="center" wrapText="1"/>
      <protection locked="0"/>
    </xf>
    <xf numFmtId="0" fontId="58" fillId="0" borderId="49" xfId="14" applyFont="1" applyBorder="1" applyAlignment="1" applyProtection="1">
      <alignment horizontal="center" vertical="center" wrapText="1"/>
      <protection locked="0"/>
    </xf>
    <xf numFmtId="0" fontId="43" fillId="0" borderId="60" xfId="14" applyFont="1" applyBorder="1" applyProtection="1">
      <protection locked="0"/>
    </xf>
    <xf numFmtId="0" fontId="58" fillId="0" borderId="3" xfId="14" applyFont="1" applyBorder="1"/>
    <xf numFmtId="0" fontId="58" fillId="0" borderId="4" xfId="14" applyFont="1" applyBorder="1" applyProtection="1">
      <protection locked="0"/>
    </xf>
    <xf numFmtId="0" fontId="58" fillId="0" borderId="4" xfId="14" applyFont="1" applyBorder="1" applyAlignment="1" applyProtection="1">
      <alignment horizontal="center" vertical="center" wrapText="1"/>
      <protection locked="0"/>
    </xf>
    <xf numFmtId="0" fontId="58" fillId="0" borderId="35" xfId="14" applyFont="1" applyBorder="1" applyAlignment="1" applyProtection="1">
      <alignment horizontal="center" vertical="center" wrapText="1"/>
      <protection locked="0"/>
    </xf>
    <xf numFmtId="0" fontId="43" fillId="0" borderId="5" xfId="14" applyFont="1" applyBorder="1" applyProtection="1">
      <protection locked="0"/>
    </xf>
    <xf numFmtId="1" fontId="43" fillId="4" borderId="13" xfId="15" applyNumberFormat="1" applyFont="1" applyBorder="1" applyAlignment="1">
      <alignment horizontal="center"/>
    </xf>
    <xf numFmtId="0" fontId="43" fillId="10" borderId="13" xfId="15" applyFont="1" applyFill="1" applyBorder="1" applyAlignment="1" applyProtection="1">
      <alignment horizontal="center"/>
      <protection locked="0"/>
    </xf>
    <xf numFmtId="0" fontId="43" fillId="4" borderId="13" xfId="15" applyFont="1" applyBorder="1" applyAlignment="1">
      <alignment horizontal="center"/>
    </xf>
    <xf numFmtId="0" fontId="43" fillId="4" borderId="0" xfId="15" applyFont="1" applyAlignment="1">
      <alignment horizontal="center"/>
    </xf>
    <xf numFmtId="0" fontId="52" fillId="0" borderId="43" xfId="0" applyFont="1" applyBorder="1" applyAlignment="1">
      <alignment horizontal="right" indent="1"/>
    </xf>
    <xf numFmtId="0" fontId="40" fillId="0" borderId="43" xfId="0" applyFont="1" applyBorder="1" applyAlignment="1">
      <alignment horizontal="right" indent="1"/>
    </xf>
    <xf numFmtId="0" fontId="5" fillId="2" borderId="0" xfId="1" applyFont="1" applyFill="1" applyAlignment="1">
      <alignment horizontal="center" vertical="center"/>
    </xf>
    <xf numFmtId="0" fontId="2" fillId="0" borderId="0" xfId="0" applyFont="1" applyAlignment="1">
      <alignment horizontal="center" vertical="center"/>
    </xf>
    <xf numFmtId="1" fontId="10" fillId="0" borderId="16" xfId="0" applyNumberFormat="1" applyFont="1" applyBorder="1" applyAlignment="1">
      <alignment horizontal="center" vertical="center" wrapText="1"/>
    </xf>
    <xf numFmtId="1" fontId="47" fillId="0" borderId="7" xfId="0" applyNumberFormat="1" applyFont="1" applyBorder="1" applyAlignment="1">
      <alignment horizontal="center" vertical="center" wrapText="1"/>
    </xf>
    <xf numFmtId="0" fontId="47" fillId="0" borderId="7" xfId="0" applyFont="1" applyBorder="1" applyAlignment="1" applyProtection="1">
      <alignment horizontal="center" vertical="center" wrapText="1"/>
      <protection locked="0"/>
    </xf>
    <xf numFmtId="0" fontId="44" fillId="0" borderId="14" xfId="0" applyFont="1" applyBorder="1" applyAlignment="1" applyProtection="1">
      <alignment vertical="center" wrapText="1"/>
      <protection locked="0"/>
    </xf>
    <xf numFmtId="0" fontId="44" fillId="0" borderId="16" xfId="0" applyFont="1" applyBorder="1" applyAlignment="1" applyProtection="1">
      <alignment vertical="center" wrapText="1"/>
      <protection locked="0"/>
    </xf>
    <xf numFmtId="0" fontId="44" fillId="0" borderId="16" xfId="0" applyFont="1" applyBorder="1" applyAlignment="1">
      <alignment horizontal="center" vertical="center" wrapText="1"/>
    </xf>
    <xf numFmtId="1" fontId="47" fillId="0" borderId="13" xfId="0" applyNumberFormat="1" applyFont="1" applyBorder="1" applyAlignment="1">
      <alignment horizontal="center" vertical="center" wrapText="1"/>
    </xf>
    <xf numFmtId="0" fontId="48" fillId="0" borderId="13" xfId="13" applyFont="1" applyBorder="1" applyAlignment="1">
      <alignment horizontal="center" vertical="center"/>
    </xf>
    <xf numFmtId="0" fontId="47" fillId="0" borderId="13" xfId="0" applyFont="1" applyBorder="1" applyAlignment="1" applyProtection="1">
      <alignment horizontal="center" vertical="center" wrapText="1"/>
      <protection locked="0"/>
    </xf>
    <xf numFmtId="0" fontId="44" fillId="0" borderId="20" xfId="0" applyFont="1" applyBorder="1" applyAlignment="1" applyProtection="1">
      <alignment vertical="center" wrapText="1"/>
      <protection locked="0"/>
    </xf>
    <xf numFmtId="0" fontId="44" fillId="0" borderId="22" xfId="0" applyFont="1" applyBorder="1" applyAlignment="1" applyProtection="1">
      <alignment vertical="center" wrapText="1"/>
      <protection locked="0"/>
    </xf>
    <xf numFmtId="1" fontId="47" fillId="0" borderId="19" xfId="0" applyNumberFormat="1" applyFont="1" applyBorder="1" applyAlignment="1">
      <alignment horizontal="center" vertical="center" wrapText="1"/>
    </xf>
    <xf numFmtId="0" fontId="47" fillId="0" borderId="19" xfId="0" applyFont="1" applyBorder="1" applyAlignment="1" applyProtection="1">
      <alignment horizontal="center" vertical="center" wrapText="1"/>
      <protection locked="0"/>
    </xf>
    <xf numFmtId="1" fontId="47" fillId="0" borderId="34" xfId="0" applyNumberFormat="1" applyFont="1" applyBorder="1" applyAlignment="1">
      <alignment horizontal="center" vertical="center" wrapText="1"/>
    </xf>
    <xf numFmtId="0" fontId="47" fillId="0" borderId="34" xfId="0" applyFont="1" applyBorder="1" applyAlignment="1" applyProtection="1">
      <alignment horizontal="center" vertical="center" wrapText="1"/>
      <protection locked="0"/>
    </xf>
    <xf numFmtId="1" fontId="47" fillId="0" borderId="59" xfId="0" applyNumberFormat="1" applyFont="1" applyBorder="1" applyAlignment="1">
      <alignment horizontal="center" vertical="center" wrapText="1"/>
    </xf>
    <xf numFmtId="0" fontId="47" fillId="0" borderId="59" xfId="0" applyFont="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47" fillId="0" borderId="11" xfId="0" applyFont="1" applyBorder="1" applyAlignment="1" applyProtection="1">
      <alignment horizontal="center" vertical="center" wrapText="1"/>
      <protection locked="0"/>
    </xf>
    <xf numFmtId="0" fontId="44" fillId="0" borderId="14" xfId="0" applyFont="1" applyBorder="1" applyAlignment="1" applyProtection="1">
      <alignment horizontal="center" vertical="center" wrapText="1"/>
      <protection locked="0"/>
    </xf>
    <xf numFmtId="0" fontId="44" fillId="0" borderId="16" xfId="0" applyFont="1" applyBorder="1" applyAlignment="1" applyProtection="1">
      <alignment horizontal="center" vertical="center" wrapText="1"/>
      <protection locked="0"/>
    </xf>
    <xf numFmtId="0" fontId="44" fillId="0" borderId="20" xfId="0" applyFont="1" applyBorder="1" applyAlignment="1" applyProtection="1">
      <alignment horizontal="center" vertical="center" wrapText="1"/>
      <protection locked="0"/>
    </xf>
    <xf numFmtId="0" fontId="44" fillId="0" borderId="22" xfId="0" applyFont="1" applyBorder="1" applyAlignment="1" applyProtection="1">
      <alignment horizontal="center" vertical="center" wrapText="1"/>
      <protection locked="0"/>
    </xf>
    <xf numFmtId="0" fontId="44" fillId="0" borderId="51" xfId="0" applyFont="1" applyBorder="1" applyAlignment="1" applyProtection="1">
      <alignment horizontal="center" vertical="center" wrapText="1"/>
      <protection locked="0"/>
    </xf>
    <xf numFmtId="0" fontId="44" fillId="0" borderId="68" xfId="0" applyFont="1" applyBorder="1" applyAlignment="1" applyProtection="1">
      <alignment horizontal="center" vertical="center" wrapText="1"/>
      <protection locked="0"/>
    </xf>
    <xf numFmtId="0" fontId="44" fillId="0" borderId="48" xfId="0" applyFont="1" applyBorder="1" applyAlignment="1" applyProtection="1">
      <alignment horizontal="center" vertical="center" wrapText="1"/>
      <protection locked="0"/>
    </xf>
    <xf numFmtId="0" fontId="44" fillId="0" borderId="49" xfId="0" applyFont="1" applyBorder="1" applyAlignment="1" applyProtection="1">
      <alignment horizontal="center" vertical="center" wrapText="1"/>
      <protection locked="0"/>
    </xf>
    <xf numFmtId="0" fontId="47" fillId="0" borderId="17" xfId="0" applyFont="1" applyBorder="1" applyAlignment="1" applyProtection="1">
      <alignment horizontal="center" vertical="center" wrapText="1"/>
      <protection locked="0"/>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48" xfId="0" applyFont="1" applyBorder="1" applyAlignment="1">
      <alignment horizontal="center" vertical="center" wrapText="1"/>
    </xf>
    <xf numFmtId="1" fontId="44" fillId="0" borderId="16" xfId="0" applyNumberFormat="1" applyFont="1" applyBorder="1" applyAlignment="1">
      <alignment horizontal="center" vertical="center" wrapText="1"/>
    </xf>
    <xf numFmtId="0" fontId="44" fillId="0" borderId="14" xfId="0" applyFont="1" applyBorder="1" applyAlignment="1">
      <alignment vertical="center" wrapText="1"/>
    </xf>
    <xf numFmtId="0" fontId="44" fillId="0" borderId="15" xfId="0" applyFont="1" applyBorder="1" applyAlignment="1">
      <alignment vertical="center" wrapText="1"/>
    </xf>
    <xf numFmtId="0" fontId="44" fillId="0" borderId="0" xfId="0" applyFont="1" applyAlignment="1">
      <alignment vertical="center" wrapText="1"/>
    </xf>
    <xf numFmtId="0" fontId="44" fillId="0" borderId="0" xfId="0" applyFont="1" applyAlignment="1">
      <alignment vertical="center"/>
    </xf>
    <xf numFmtId="0" fontId="61" fillId="0" borderId="0" xfId="0" applyFont="1" applyAlignment="1">
      <alignment vertical="center"/>
    </xf>
    <xf numFmtId="0" fontId="62" fillId="0" borderId="0" xfId="0" applyFont="1"/>
    <xf numFmtId="0" fontId="60" fillId="0" borderId="0" xfId="0" applyFont="1"/>
    <xf numFmtId="1" fontId="44" fillId="0" borderId="2" xfId="10" applyNumberFormat="1" applyFont="1" applyBorder="1" applyAlignment="1">
      <alignment horizontal="center" wrapText="1"/>
    </xf>
    <xf numFmtId="0" fontId="44" fillId="0" borderId="2" xfId="10" applyFont="1" applyBorder="1" applyAlignment="1">
      <alignment horizontal="center" wrapText="1"/>
    </xf>
    <xf numFmtId="1" fontId="44" fillId="0" borderId="0" xfId="10" applyNumberFormat="1" applyFont="1" applyAlignment="1" applyProtection="1">
      <alignment horizontal="center" vertical="center"/>
      <protection locked="0"/>
    </xf>
    <xf numFmtId="0" fontId="9" fillId="0" borderId="67" xfId="10" applyFont="1" applyBorder="1" applyAlignment="1">
      <alignment horizontal="center" vertical="center" wrapText="1"/>
    </xf>
    <xf numFmtId="1" fontId="44" fillId="0" borderId="67" xfId="10" applyNumberFormat="1" applyFont="1" applyBorder="1" applyAlignment="1" applyProtection="1">
      <alignment horizontal="center" vertical="center"/>
      <protection locked="0"/>
    </xf>
    <xf numFmtId="1" fontId="44" fillId="0" borderId="9" xfId="10" applyNumberFormat="1" applyFont="1" applyBorder="1" applyAlignment="1" applyProtection="1">
      <alignment horizontal="center" vertical="center"/>
      <protection locked="0"/>
    </xf>
    <xf numFmtId="1" fontId="44" fillId="0" borderId="15" xfId="10" applyNumberFormat="1" applyFont="1" applyBorder="1" applyAlignment="1" applyProtection="1">
      <alignment horizontal="center" vertical="center"/>
      <protection locked="0"/>
    </xf>
    <xf numFmtId="0" fontId="43" fillId="0" borderId="24" xfId="10" applyFont="1" applyBorder="1" applyAlignment="1">
      <alignment wrapText="1"/>
    </xf>
    <xf numFmtId="1" fontId="44" fillId="0" borderId="67" xfId="10" applyNumberFormat="1" applyFont="1" applyBorder="1" applyAlignment="1">
      <alignment horizontal="center" wrapText="1"/>
    </xf>
    <xf numFmtId="0" fontId="41" fillId="0" borderId="25" xfId="10" applyFont="1" applyBorder="1" applyAlignment="1">
      <alignment wrapText="1"/>
    </xf>
    <xf numFmtId="1" fontId="44" fillId="0" borderId="8" xfId="10" applyNumberFormat="1" applyFont="1" applyBorder="1" applyAlignment="1" applyProtection="1">
      <alignment horizontal="center" vertical="center"/>
      <protection locked="0"/>
    </xf>
    <xf numFmtId="1" fontId="44" fillId="0" borderId="36" xfId="10" applyNumberFormat="1" applyFont="1" applyBorder="1" applyAlignment="1" applyProtection="1">
      <alignment horizontal="center" vertical="center"/>
      <protection locked="0"/>
    </xf>
    <xf numFmtId="1" fontId="64" fillId="0" borderId="13" xfId="10" applyNumberFormat="1" applyFont="1" applyBorder="1" applyAlignment="1">
      <alignment horizontal="center" vertical="center"/>
    </xf>
    <xf numFmtId="0" fontId="64" fillId="0" borderId="0" xfId="10" applyFont="1" applyAlignment="1">
      <alignment horizontal="center" vertical="center"/>
    </xf>
    <xf numFmtId="1" fontId="44" fillId="0" borderId="14" xfId="10" applyNumberFormat="1" applyFont="1" applyBorder="1" applyAlignment="1" applyProtection="1">
      <alignment horizontal="right" vertical="center"/>
      <protection locked="0"/>
    </xf>
    <xf numFmtId="1" fontId="44" fillId="0" borderId="16" xfId="10" applyNumberFormat="1" applyFont="1" applyBorder="1" applyAlignment="1" applyProtection="1">
      <alignment horizontal="center" vertical="center"/>
      <protection locked="0"/>
    </xf>
    <xf numFmtId="1" fontId="64" fillId="0" borderId="14" xfId="10" applyNumberFormat="1" applyFont="1" applyBorder="1" applyAlignment="1">
      <alignment horizontal="center" vertical="center"/>
    </xf>
    <xf numFmtId="0" fontId="64" fillId="0" borderId="0" xfId="10" applyFont="1"/>
    <xf numFmtId="0" fontId="44" fillId="0" borderId="0" xfId="10" applyFont="1" applyAlignment="1">
      <alignment horizontal="center" vertical="center"/>
    </xf>
    <xf numFmtId="1" fontId="66" fillId="0" borderId="13" xfId="0" applyNumberFormat="1" applyFont="1" applyBorder="1" applyAlignment="1">
      <alignment horizontal="center" vertical="center"/>
    </xf>
    <xf numFmtId="0" fontId="66" fillId="0" borderId="13" xfId="0" applyFont="1" applyBorder="1" applyAlignment="1">
      <alignment horizontal="center" vertical="center"/>
    </xf>
    <xf numFmtId="0" fontId="66" fillId="0" borderId="0" xfId="0" applyFont="1"/>
    <xf numFmtId="0" fontId="65" fillId="5" borderId="13" xfId="0" applyFont="1" applyFill="1" applyBorder="1" applyAlignment="1">
      <alignment horizontal="center" vertical="center"/>
    </xf>
    <xf numFmtId="0" fontId="66" fillId="5" borderId="13" xfId="0" applyFont="1" applyFill="1" applyBorder="1" applyAlignment="1">
      <alignment horizontal="center" vertical="center"/>
    </xf>
    <xf numFmtId="1" fontId="61" fillId="0" borderId="13" xfId="0" applyNumberFormat="1" applyFont="1" applyBorder="1" applyAlignment="1">
      <alignment horizontal="center" vertical="center"/>
    </xf>
    <xf numFmtId="0" fontId="61" fillId="0" borderId="13" xfId="0" applyFont="1" applyBorder="1" applyAlignment="1">
      <alignment horizontal="center" vertical="center"/>
    </xf>
    <xf numFmtId="0" fontId="61" fillId="0" borderId="0" xfId="0" applyFont="1"/>
    <xf numFmtId="0" fontId="48" fillId="5" borderId="13" xfId="0" applyFont="1" applyFill="1" applyBorder="1" applyAlignment="1">
      <alignment horizontal="center" vertical="center"/>
    </xf>
    <xf numFmtId="0" fontId="61" fillId="5" borderId="13" xfId="0" applyFont="1" applyFill="1" applyBorder="1" applyAlignment="1">
      <alignment horizontal="center" vertical="center"/>
    </xf>
    <xf numFmtId="1" fontId="63" fillId="0" borderId="13" xfId="0" applyNumberFormat="1" applyFont="1" applyBorder="1" applyAlignment="1">
      <alignment horizontal="center" vertical="center"/>
    </xf>
    <xf numFmtId="0" fontId="63" fillId="0" borderId="13" xfId="0" applyFont="1" applyBorder="1" applyAlignment="1">
      <alignment horizontal="center" vertical="center"/>
    </xf>
    <xf numFmtId="0" fontId="63" fillId="0" borderId="0" xfId="0" applyFont="1"/>
    <xf numFmtId="0" fontId="67" fillId="0" borderId="0" xfId="0" applyFont="1"/>
    <xf numFmtId="1" fontId="59" fillId="0" borderId="13" xfId="0" applyNumberFormat="1" applyFont="1" applyBorder="1" applyAlignment="1">
      <alignment horizontal="center" vertical="center"/>
    </xf>
    <xf numFmtId="0" fontId="59" fillId="0" borderId="13" xfId="0" applyFont="1" applyBorder="1" applyAlignment="1">
      <alignment horizontal="center" vertical="center"/>
    </xf>
    <xf numFmtId="0" fontId="68" fillId="0" borderId="0" xfId="0" applyFont="1"/>
    <xf numFmtId="1" fontId="55" fillId="0" borderId="13" xfId="0" applyNumberFormat="1" applyFont="1" applyBorder="1" applyAlignment="1">
      <alignment horizontal="center" vertical="center"/>
    </xf>
    <xf numFmtId="0" fontId="55" fillId="0" borderId="13" xfId="0" applyFont="1" applyBorder="1" applyAlignment="1">
      <alignment horizontal="center" vertical="center"/>
    </xf>
    <xf numFmtId="0" fontId="43" fillId="0" borderId="69" xfId="0" applyFont="1" applyBorder="1" applyAlignment="1">
      <alignment horizontal="center" vertical="center"/>
    </xf>
    <xf numFmtId="0" fontId="43" fillId="0" borderId="13" xfId="12" applyFont="1" applyBorder="1" applyAlignment="1" applyProtection="1">
      <alignment horizontal="center" vertical="center"/>
      <protection locked="0"/>
    </xf>
    <xf numFmtId="0" fontId="10" fillId="8" borderId="13" xfId="11" applyFont="1" applyFill="1" applyBorder="1" applyAlignment="1" applyProtection="1">
      <alignment horizontal="center" vertical="center"/>
      <protection locked="0"/>
    </xf>
    <xf numFmtId="0" fontId="43" fillId="11" borderId="70" xfId="0" applyFont="1" applyFill="1" applyBorder="1" applyAlignment="1" applyProtection="1">
      <alignment horizontal="center" vertical="center"/>
      <protection locked="0"/>
    </xf>
    <xf numFmtId="0" fontId="43" fillId="11" borderId="72" xfId="0" applyFont="1" applyFill="1" applyBorder="1" applyAlignment="1" applyProtection="1">
      <alignment horizontal="center" vertical="center"/>
      <protection locked="0"/>
    </xf>
    <xf numFmtId="0" fontId="43" fillId="11" borderId="69" xfId="0" applyFont="1" applyFill="1" applyBorder="1" applyAlignment="1" applyProtection="1">
      <alignment horizontal="center" vertical="center"/>
      <protection locked="0"/>
    </xf>
    <xf numFmtId="0" fontId="69" fillId="11" borderId="72" xfId="0" applyFont="1" applyFill="1" applyBorder="1" applyAlignment="1" applyProtection="1">
      <alignment horizontal="center" vertical="center"/>
      <protection locked="0"/>
    </xf>
    <xf numFmtId="0" fontId="43" fillId="8" borderId="12" xfId="11" applyFont="1" applyFill="1" applyBorder="1" applyAlignment="1" applyProtection="1">
      <alignment horizontal="center" vertical="center"/>
      <protection locked="0"/>
    </xf>
    <xf numFmtId="0" fontId="43" fillId="8" borderId="13" xfId="11" applyFont="1" applyFill="1" applyBorder="1" applyAlignment="1" applyProtection="1">
      <alignment horizontal="center" vertical="center"/>
      <protection locked="0"/>
    </xf>
    <xf numFmtId="1" fontId="43" fillId="11" borderId="71" xfId="0" applyNumberFormat="1" applyFont="1" applyFill="1" applyBorder="1" applyAlignment="1" applyProtection="1">
      <alignment horizontal="center" vertical="center"/>
      <protection locked="0"/>
    </xf>
    <xf numFmtId="0" fontId="31" fillId="0" borderId="0" xfId="11" applyFont="1" applyAlignment="1">
      <alignment horizontal="center" vertical="center"/>
    </xf>
    <xf numFmtId="0" fontId="10" fillId="8" borderId="19" xfId="11" applyFont="1" applyFill="1" applyBorder="1" applyAlignment="1" applyProtection="1">
      <alignment horizontal="center" vertical="center"/>
      <protection locked="0"/>
    </xf>
    <xf numFmtId="0" fontId="10" fillId="0" borderId="0" xfId="11" applyFont="1" applyAlignment="1">
      <alignment horizontal="center" vertical="center"/>
    </xf>
    <xf numFmtId="0" fontId="3" fillId="0" borderId="0" xfId="11" applyAlignment="1">
      <alignment horizontal="center" vertical="center"/>
    </xf>
    <xf numFmtId="0" fontId="41" fillId="8" borderId="53" xfId="11" applyFont="1" applyFill="1" applyBorder="1" applyAlignment="1" applyProtection="1">
      <alignment horizontal="center" vertical="center"/>
      <protection locked="0"/>
    </xf>
    <xf numFmtId="0" fontId="41" fillId="8" borderId="34" xfId="11" applyFont="1" applyFill="1" applyBorder="1" applyAlignment="1" applyProtection="1">
      <alignment horizontal="center" vertical="center"/>
      <protection locked="0"/>
    </xf>
    <xf numFmtId="0" fontId="31" fillId="0" borderId="13" xfId="0" applyFont="1" applyBorder="1" applyAlignment="1" applyProtection="1">
      <alignment horizontal="center" vertical="center" wrapText="1"/>
      <protection locked="0"/>
    </xf>
    <xf numFmtId="0" fontId="9" fillId="0" borderId="69" xfId="0" applyFont="1" applyBorder="1" applyAlignment="1">
      <alignment horizontal="center" vertical="center" wrapText="1"/>
    </xf>
    <xf numFmtId="0" fontId="71" fillId="0" borderId="13" xfId="14" applyFont="1" applyBorder="1" applyAlignment="1" applyProtection="1">
      <alignment horizontal="center" vertical="center" wrapText="1"/>
      <protection locked="0"/>
    </xf>
    <xf numFmtId="0" fontId="72" fillId="0" borderId="13" xfId="14" applyFont="1" applyBorder="1" applyAlignment="1" applyProtection="1">
      <alignment horizontal="center" vertical="center" wrapText="1"/>
      <protection locked="0"/>
    </xf>
    <xf numFmtId="0" fontId="41" fillId="11" borderId="69" xfId="0" applyFont="1" applyFill="1" applyBorder="1" applyAlignment="1">
      <alignment horizontal="center" vertical="center"/>
    </xf>
    <xf numFmtId="0" fontId="74" fillId="2" borderId="13" xfId="15" applyFont="1" applyFill="1" applyBorder="1" applyAlignment="1">
      <alignment horizontal="center" vertical="center" wrapText="1"/>
    </xf>
    <xf numFmtId="0" fontId="68" fillId="0" borderId="0" xfId="0" applyFont="1" applyAlignment="1">
      <alignment horizontal="left" indent="1"/>
    </xf>
    <xf numFmtId="0" fontId="75" fillId="0" borderId="0" xfId="0" applyFont="1" applyAlignment="1">
      <alignment vertical="center"/>
    </xf>
    <xf numFmtId="0" fontId="75" fillId="0" borderId="0" xfId="0" applyFont="1" applyAlignment="1">
      <alignment horizontal="left" vertical="center" indent="1"/>
    </xf>
    <xf numFmtId="0" fontId="75" fillId="0" borderId="25" xfId="0" applyFont="1" applyBorder="1"/>
    <xf numFmtId="0" fontId="75" fillId="0" borderId="0" xfId="0" applyFont="1"/>
    <xf numFmtId="0" fontId="75" fillId="0" borderId="0" xfId="0" applyFont="1" applyAlignment="1">
      <alignment horizontal="left" indent="1"/>
    </xf>
    <xf numFmtId="0" fontId="75" fillId="0" borderId="0" xfId="0" applyFont="1" applyAlignment="1">
      <alignment horizontal="left"/>
    </xf>
    <xf numFmtId="0" fontId="55" fillId="0" borderId="0" xfId="0" applyFont="1" applyAlignment="1">
      <alignment horizontal="center" vertical="center"/>
    </xf>
    <xf numFmtId="0" fontId="55" fillId="0" borderId="16" xfId="0" applyFont="1" applyBorder="1" applyAlignment="1">
      <alignment horizontal="center" vertical="center" wrapText="1"/>
    </xf>
    <xf numFmtId="0" fontId="76" fillId="0" borderId="13" xfId="13" applyFont="1" applyBorder="1" applyAlignment="1">
      <alignment horizontal="center" vertical="center"/>
    </xf>
    <xf numFmtId="1" fontId="59" fillId="0" borderId="15" xfId="10" applyNumberFormat="1" applyFont="1" applyBorder="1" applyAlignment="1">
      <alignment horizontal="center" vertical="center"/>
    </xf>
    <xf numFmtId="1" fontId="55" fillId="0" borderId="16" xfId="0" applyNumberFormat="1" applyFont="1" applyBorder="1" applyAlignment="1">
      <alignment horizontal="center" vertical="center" wrapText="1"/>
    </xf>
    <xf numFmtId="1" fontId="76" fillId="0" borderId="13" xfId="0" applyNumberFormat="1" applyFont="1" applyBorder="1" applyAlignment="1">
      <alignment horizontal="center" vertical="center" wrapText="1"/>
    </xf>
    <xf numFmtId="0" fontId="9" fillId="2" borderId="50" xfId="1" applyFont="1" applyFill="1" applyBorder="1" applyAlignment="1">
      <alignment horizontal="center"/>
    </xf>
    <xf numFmtId="0" fontId="9" fillId="2" borderId="57" xfId="1" applyFont="1" applyFill="1" applyBorder="1" applyAlignment="1">
      <alignment horizontal="center"/>
    </xf>
    <xf numFmtId="0" fontId="61" fillId="0" borderId="0" xfId="0" applyFont="1" applyAlignment="1">
      <alignment horizontal="center" vertical="center"/>
    </xf>
    <xf numFmtId="0" fontId="62" fillId="0" borderId="0" xfId="0" applyFont="1" applyAlignment="1">
      <alignment horizontal="center"/>
    </xf>
    <xf numFmtId="0" fontId="2" fillId="0" borderId="0" xfId="0" applyFont="1" applyAlignment="1">
      <alignment horizontal="center"/>
    </xf>
    <xf numFmtId="0" fontId="10" fillId="0" borderId="13" xfId="0" applyFont="1" applyBorder="1" applyAlignment="1">
      <alignment horizontal="left" vertical="center" wrapText="1"/>
    </xf>
    <xf numFmtId="0" fontId="25" fillId="0" borderId="0" xfId="0" applyFont="1" applyAlignment="1">
      <alignment horizontal="center" wrapText="1"/>
    </xf>
    <xf numFmtId="0" fontId="10" fillId="0" borderId="0" xfId="0" applyFont="1" applyAlignment="1">
      <alignment horizontal="left" wrapText="1"/>
    </xf>
    <xf numFmtId="0" fontId="17" fillId="0" borderId="25" xfId="0" applyFont="1" applyBorder="1" applyAlignment="1">
      <alignment horizontal="left" wrapText="1"/>
    </xf>
    <xf numFmtId="0" fontId="0" fillId="0" borderId="0" xfId="0" applyAlignment="1">
      <alignment wrapText="1"/>
    </xf>
    <xf numFmtId="0" fontId="28" fillId="7" borderId="13" xfId="0" applyFont="1" applyFill="1" applyBorder="1" applyAlignment="1">
      <alignment horizontal="center"/>
    </xf>
    <xf numFmtId="0" fontId="7" fillId="7" borderId="13" xfId="0" applyFont="1" applyFill="1" applyBorder="1" applyAlignment="1">
      <alignment horizontal="center" wrapText="1"/>
    </xf>
    <xf numFmtId="0" fontId="7" fillId="0" borderId="0" xfId="0" applyFont="1" applyAlignment="1">
      <alignment horizontal="center" vertical="center"/>
    </xf>
    <xf numFmtId="0" fontId="68" fillId="0" borderId="74" xfId="0" applyFont="1" applyBorder="1" applyAlignment="1">
      <alignment horizontal="right" vertical="center" readingOrder="2"/>
    </xf>
    <xf numFmtId="0" fontId="68" fillId="0" borderId="74" xfId="0" applyFont="1" applyBorder="1" applyAlignment="1">
      <alignment horizontal="right" vertical="center" wrapText="1" readingOrder="2"/>
    </xf>
    <xf numFmtId="0" fontId="68" fillId="0" borderId="75" xfId="0" applyFont="1" applyBorder="1" applyAlignment="1">
      <alignment horizontal="right" vertical="center" readingOrder="2"/>
    </xf>
    <xf numFmtId="0" fontId="3" fillId="0" borderId="13" xfId="12" applyFont="1" applyBorder="1" applyAlignment="1">
      <alignment horizontal="left" vertical="center" wrapText="1"/>
    </xf>
    <xf numFmtId="0" fontId="6" fillId="0" borderId="0" xfId="10" applyFont="1" applyAlignment="1"/>
    <xf numFmtId="0" fontId="14" fillId="0" borderId="0" xfId="10" applyFont="1" applyAlignment="1"/>
    <xf numFmtId="0" fontId="9" fillId="2" borderId="59" xfId="0" applyFont="1" applyFill="1" applyBorder="1" applyAlignment="1">
      <alignment horizontal="center" vertical="center" wrapText="1"/>
    </xf>
    <xf numFmtId="0" fontId="17" fillId="4" borderId="0" xfId="15" applyFont="1" applyBorder="1" applyAlignment="1">
      <alignment vertical="center"/>
    </xf>
    <xf numFmtId="0" fontId="17" fillId="4" borderId="44" xfId="15" applyFont="1" applyBorder="1" applyAlignment="1">
      <alignment vertical="center"/>
    </xf>
    <xf numFmtId="0" fontId="11" fillId="4" borderId="27" xfId="15" applyFont="1" applyBorder="1" applyAlignment="1">
      <alignment horizontal="left" vertical="center"/>
    </xf>
    <xf numFmtId="0" fontId="17" fillId="10" borderId="43" xfId="15" applyFont="1" applyFill="1" applyBorder="1" applyAlignment="1" applyProtection="1">
      <alignment vertical="center"/>
      <protection locked="0"/>
    </xf>
    <xf numFmtId="0" fontId="17" fillId="10" borderId="0" xfId="15" applyFont="1" applyFill="1" applyBorder="1" applyAlignment="1" applyProtection="1">
      <alignment vertical="center"/>
      <protection locked="0"/>
    </xf>
    <xf numFmtId="0" fontId="11" fillId="10" borderId="76" xfId="15" applyFont="1" applyFill="1" applyBorder="1" applyAlignment="1" applyProtection="1">
      <alignment horizontal="left" vertical="center"/>
      <protection locked="0"/>
    </xf>
    <xf numFmtId="0" fontId="10" fillId="4" borderId="24" xfId="15" applyFont="1" applyBorder="1" applyAlignment="1"/>
    <xf numFmtId="0" fontId="10" fillId="4" borderId="25" xfId="15" applyFont="1" applyBorder="1" applyAlignment="1"/>
    <xf numFmtId="0" fontId="3" fillId="4" borderId="27" xfId="15" applyBorder="1" applyAlignment="1"/>
    <xf numFmtId="0" fontId="0" fillId="0" borderId="0" xfId="0" applyBorder="1"/>
    <xf numFmtId="0" fontId="20" fillId="0" borderId="0" xfId="0" applyFont="1" applyBorder="1"/>
    <xf numFmtId="0" fontId="20" fillId="0" borderId="0" xfId="0" applyFont="1" applyBorder="1" applyAlignment="1">
      <alignment horizontal="right"/>
    </xf>
    <xf numFmtId="1" fontId="3" fillId="0" borderId="0" xfId="10" applyNumberFormat="1" applyAlignment="1">
      <alignment horizontal="center" vertical="center"/>
    </xf>
    <xf numFmtId="1" fontId="44" fillId="0" borderId="0" xfId="10" applyNumberFormat="1" applyFont="1" applyAlignment="1">
      <alignment horizontal="center" vertical="center"/>
    </xf>
    <xf numFmtId="1" fontId="64" fillId="0" borderId="0" xfId="10" applyNumberFormat="1" applyFont="1" applyAlignment="1">
      <alignment horizontal="center" vertical="center"/>
    </xf>
    <xf numFmtId="0" fontId="5" fillId="0" borderId="59" xfId="0" applyFont="1" applyBorder="1" applyAlignment="1">
      <alignment horizontal="center" vertical="center" wrapText="1"/>
    </xf>
    <xf numFmtId="1" fontId="44" fillId="0" borderId="25" xfId="10" applyNumberFormat="1" applyFont="1" applyBorder="1" applyAlignment="1">
      <alignment horizontal="center" wrapText="1"/>
    </xf>
    <xf numFmtId="0" fontId="41" fillId="0" borderId="24" xfId="10" applyFont="1" applyBorder="1" applyAlignment="1">
      <alignment wrapText="1"/>
    </xf>
    <xf numFmtId="0" fontId="55" fillId="0" borderId="0" xfId="0" applyFont="1"/>
    <xf numFmtId="0" fontId="3" fillId="12" borderId="33" xfId="13" applyFont="1" applyFill="1" applyBorder="1" applyAlignment="1">
      <alignment horizontal="center" vertical="center" wrapText="1"/>
    </xf>
    <xf numFmtId="0" fontId="16" fillId="5" borderId="6" xfId="13" applyFont="1" applyFill="1" applyBorder="1" applyAlignment="1">
      <alignment horizontal="center" vertical="center" wrapText="1"/>
    </xf>
    <xf numFmtId="0" fontId="16" fillId="5" borderId="10" xfId="13" applyFont="1" applyFill="1" applyBorder="1" applyAlignment="1">
      <alignment horizontal="center" vertical="center" wrapText="1"/>
    </xf>
    <xf numFmtId="0" fontId="16" fillId="5" borderId="7" xfId="13" applyFont="1" applyFill="1" applyBorder="1" applyAlignment="1">
      <alignment horizontal="center" vertical="center" wrapText="1"/>
    </xf>
    <xf numFmtId="0" fontId="16" fillId="5" borderId="63" xfId="13" applyFont="1" applyFill="1" applyBorder="1" applyAlignment="1">
      <alignment horizontal="center" vertical="center" wrapText="1"/>
    </xf>
    <xf numFmtId="0" fontId="16" fillId="5" borderId="64" xfId="13" applyFont="1" applyFill="1" applyBorder="1" applyAlignment="1">
      <alignment horizontal="center" vertical="center" wrapText="1"/>
    </xf>
    <xf numFmtId="0" fontId="16" fillId="5" borderId="65" xfId="13" applyFont="1" applyFill="1" applyBorder="1" applyAlignment="1">
      <alignment horizontal="center" vertical="center" wrapText="1"/>
    </xf>
    <xf numFmtId="1" fontId="82" fillId="0" borderId="34" xfId="13" applyNumberFormat="1" applyFont="1" applyBorder="1" applyAlignment="1">
      <alignment horizontal="center" vertical="center"/>
    </xf>
    <xf numFmtId="1" fontId="82" fillId="0" borderId="13" xfId="13" applyNumberFormat="1" applyFont="1" applyBorder="1" applyAlignment="1">
      <alignment horizontal="center" vertical="center"/>
    </xf>
    <xf numFmtId="1" fontId="82" fillId="0" borderId="26" xfId="13" applyNumberFormat="1" applyFont="1" applyBorder="1" applyAlignment="1">
      <alignment horizontal="center" vertical="center"/>
    </xf>
    <xf numFmtId="1" fontId="19" fillId="0" borderId="11" xfId="13" applyNumberFormat="1" applyFont="1" applyBorder="1" applyAlignment="1">
      <alignment horizontal="center" vertical="center"/>
    </xf>
    <xf numFmtId="1" fontId="19" fillId="0" borderId="17" xfId="13" applyNumberFormat="1" applyFont="1" applyBorder="1" applyAlignment="1">
      <alignment horizontal="center" vertical="center"/>
    </xf>
    <xf numFmtId="1" fontId="82" fillId="0" borderId="17" xfId="13" applyNumberFormat="1" applyFont="1" applyBorder="1" applyAlignment="1">
      <alignment horizontal="center" vertical="center"/>
    </xf>
    <xf numFmtId="1" fontId="82" fillId="0" borderId="19" xfId="13" applyNumberFormat="1" applyFont="1" applyBorder="1" applyAlignment="1">
      <alignment horizontal="center" vertical="center"/>
    </xf>
    <xf numFmtId="1" fontId="82" fillId="0" borderId="23" xfId="13" applyNumberFormat="1" applyFont="1" applyBorder="1" applyAlignment="1">
      <alignment horizontal="center" vertical="center"/>
    </xf>
    <xf numFmtId="1" fontId="82" fillId="0" borderId="77" xfId="13" applyNumberFormat="1" applyFont="1" applyBorder="1" applyAlignment="1">
      <alignment horizontal="center" vertical="center"/>
    </xf>
    <xf numFmtId="0" fontId="16" fillId="0" borderId="59" xfId="13" applyFont="1" applyBorder="1" applyAlignment="1">
      <alignment horizontal="center" vertical="center" wrapText="1"/>
    </xf>
    <xf numFmtId="1" fontId="82" fillId="0" borderId="33" xfId="13" applyNumberFormat="1" applyFont="1" applyBorder="1" applyAlignment="1">
      <alignment horizontal="center" vertical="center"/>
    </xf>
    <xf numFmtId="1" fontId="82" fillId="0" borderId="40" xfId="13" applyNumberFormat="1" applyFont="1" applyBorder="1" applyAlignment="1">
      <alignment horizontal="center" vertical="center"/>
    </xf>
    <xf numFmtId="0" fontId="0" fillId="0" borderId="13" xfId="0" applyBorder="1" applyAlignment="1">
      <alignment horizontal="center" vertical="center"/>
    </xf>
    <xf numFmtId="0" fontId="70" fillId="0" borderId="13" xfId="0" applyFont="1" applyBorder="1" applyAlignment="1">
      <alignment horizontal="center" vertical="center" wrapText="1"/>
    </xf>
    <xf numFmtId="0" fontId="0" fillId="0" borderId="0" xfId="0" applyBorder="1" applyAlignment="1">
      <alignment horizontal="center" vertical="center"/>
    </xf>
    <xf numFmtId="0" fontId="77" fillId="0" borderId="78" xfId="16" applyFont="1" applyBorder="1" applyAlignment="1">
      <alignment wrapText="1"/>
    </xf>
    <xf numFmtId="0" fontId="77" fillId="0" borderId="13" xfId="16" applyFont="1" applyBorder="1" applyAlignment="1">
      <alignment vertical="center" wrapText="1"/>
    </xf>
    <xf numFmtId="0" fontId="77" fillId="0" borderId="79" xfId="16" applyFont="1" applyBorder="1" applyAlignment="1">
      <alignment vertical="center" wrapText="1"/>
    </xf>
    <xf numFmtId="1" fontId="23" fillId="2" borderId="34" xfId="15" applyNumberFormat="1" applyFont="1" applyFill="1" applyBorder="1" applyAlignment="1">
      <alignment horizontal="center" vertical="center" wrapText="1" readingOrder="1"/>
    </xf>
    <xf numFmtId="0" fontId="47" fillId="0" borderId="7" xfId="13" applyFont="1" applyBorder="1" applyAlignment="1">
      <alignment horizontal="center" vertical="center"/>
    </xf>
    <xf numFmtId="0" fontId="73" fillId="0" borderId="69" xfId="0" applyFont="1" applyBorder="1" applyAlignment="1">
      <alignment horizontal="center" vertical="center"/>
    </xf>
    <xf numFmtId="1" fontId="44" fillId="0" borderId="13" xfId="10" applyNumberFormat="1" applyFont="1" applyBorder="1" applyAlignment="1" applyProtection="1">
      <alignment horizontal="center" vertical="center" wrapText="1"/>
      <protection locked="0"/>
    </xf>
    <xf numFmtId="1" fontId="41" fillId="0" borderId="12" xfId="10" applyNumberFormat="1" applyFont="1" applyBorder="1" applyAlignment="1" applyProtection="1">
      <alignment horizontal="center" vertical="center" wrapText="1"/>
      <protection locked="0"/>
    </xf>
    <xf numFmtId="1" fontId="41" fillId="0" borderId="45" xfId="10" applyNumberFormat="1" applyFont="1" applyBorder="1" applyAlignment="1" applyProtection="1">
      <alignment horizontal="center" vertical="center" wrapText="1"/>
      <protection locked="0"/>
    </xf>
    <xf numFmtId="1" fontId="44" fillId="0" borderId="34" xfId="10" applyNumberFormat="1" applyFont="1" applyBorder="1" applyAlignment="1" applyProtection="1">
      <alignment horizontal="center" vertical="center"/>
      <protection locked="0"/>
    </xf>
    <xf numFmtId="1" fontId="44" fillId="0" borderId="7" xfId="10" applyNumberFormat="1" applyFont="1" applyBorder="1" applyAlignment="1" applyProtection="1">
      <alignment horizontal="center" vertical="center"/>
      <protection locked="0"/>
    </xf>
    <xf numFmtId="1" fontId="44" fillId="0" borderId="20" xfId="10" applyNumberFormat="1" applyFont="1" applyBorder="1" applyAlignment="1" applyProtection="1">
      <alignment horizontal="right" vertical="center"/>
      <protection locked="0"/>
    </xf>
    <xf numFmtId="1" fontId="44" fillId="0" borderId="22" xfId="10" applyNumberFormat="1" applyFont="1" applyBorder="1" applyAlignment="1" applyProtection="1">
      <alignment horizontal="center" vertical="center"/>
      <protection locked="0"/>
    </xf>
    <xf numFmtId="1" fontId="41" fillId="0" borderId="6" xfId="10" applyNumberFormat="1" applyFont="1" applyBorder="1" applyAlignment="1" applyProtection="1">
      <alignment horizontal="center" vertical="center" wrapText="1"/>
      <protection locked="0"/>
    </xf>
    <xf numFmtId="1" fontId="41" fillId="0" borderId="8" xfId="10" applyNumberFormat="1" applyFont="1" applyBorder="1" applyAlignment="1" applyProtection="1">
      <alignment horizontal="right" vertical="center"/>
      <protection locked="0"/>
    </xf>
    <xf numFmtId="1" fontId="41" fillId="0" borderId="20" xfId="10" applyNumberFormat="1" applyFont="1" applyBorder="1" applyAlignment="1" applyProtection="1">
      <alignment horizontal="right" vertical="center"/>
      <protection locked="0"/>
    </xf>
    <xf numFmtId="1" fontId="41" fillId="0" borderId="22" xfId="10" applyNumberFormat="1" applyFont="1" applyBorder="1" applyAlignment="1" applyProtection="1">
      <alignment horizontal="center" vertical="center"/>
      <protection locked="0"/>
    </xf>
    <xf numFmtId="0" fontId="85" fillId="0" borderId="14" xfId="0" applyFont="1" applyFill="1" applyBorder="1" applyAlignment="1" applyProtection="1">
      <alignment horizontal="right" vertical="center"/>
      <protection locked="0"/>
    </xf>
    <xf numFmtId="0" fontId="43" fillId="0" borderId="16" xfId="0" applyFont="1" applyFill="1" applyBorder="1" applyAlignment="1" applyProtection="1">
      <alignment horizontal="left" vertical="center"/>
      <protection locked="0"/>
    </xf>
    <xf numFmtId="1" fontId="41" fillId="0" borderId="10" xfId="10" applyNumberFormat="1" applyFont="1" applyBorder="1" applyAlignment="1" applyProtection="1">
      <alignment horizontal="left" vertical="center"/>
      <protection locked="0"/>
    </xf>
    <xf numFmtId="1" fontId="41" fillId="0" borderId="16" xfId="10" applyNumberFormat="1" applyFont="1" applyBorder="1" applyAlignment="1" applyProtection="1">
      <alignment horizontal="left" vertical="center"/>
      <protection locked="0"/>
    </xf>
    <xf numFmtId="0" fontId="3" fillId="0" borderId="0" xfId="10" applyAlignment="1">
      <alignment horizontal="left" vertical="center"/>
    </xf>
    <xf numFmtId="0" fontId="44" fillId="0" borderId="15" xfId="0" applyFont="1" applyBorder="1" applyAlignment="1" applyProtection="1">
      <alignment horizontal="center" vertical="center" wrapText="1"/>
      <protection locked="0"/>
    </xf>
    <xf numFmtId="0" fontId="44" fillId="0" borderId="21" xfId="0" applyFont="1" applyBorder="1" applyAlignment="1" applyProtection="1">
      <alignment horizontal="center" vertical="center" wrapText="1"/>
      <protection locked="0"/>
    </xf>
    <xf numFmtId="0" fontId="44" fillId="0" borderId="46"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51" xfId="0" applyFont="1" applyBorder="1" applyAlignment="1">
      <alignment horizontal="center" vertical="center" wrapText="1"/>
    </xf>
    <xf numFmtId="0" fontId="44" fillId="0" borderId="50" xfId="0" applyFont="1" applyBorder="1" applyAlignment="1">
      <alignment horizontal="center" vertical="center" wrapText="1"/>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76" xfId="0" applyFont="1" applyBorder="1" applyAlignment="1">
      <alignment horizontal="center" vertical="center"/>
    </xf>
    <xf numFmtId="0" fontId="23" fillId="0" borderId="43" xfId="0" applyFont="1" applyBorder="1" applyAlignment="1">
      <alignment horizontal="center"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19" fillId="0" borderId="15" xfId="0" applyFont="1" applyBorder="1" applyAlignment="1">
      <alignment horizontal="center"/>
    </xf>
    <xf numFmtId="0" fontId="19" fillId="0" borderId="58" xfId="0" applyFont="1" applyBorder="1" applyAlignment="1">
      <alignment horizontal="center"/>
    </xf>
    <xf numFmtId="0" fontId="19" fillId="0" borderId="50" xfId="0" applyFont="1" applyBorder="1" applyAlignment="1">
      <alignment horizontal="center"/>
    </xf>
    <xf numFmtId="0" fontId="19" fillId="0" borderId="57" xfId="0" applyFont="1" applyBorder="1" applyAlignment="1">
      <alignment horizontal="center"/>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19" fillId="8" borderId="15" xfId="0" applyFont="1" applyFill="1" applyBorder="1" applyAlignment="1" applyProtection="1">
      <alignment horizontal="center"/>
      <protection locked="0"/>
    </xf>
    <xf numFmtId="0" fontId="19" fillId="8" borderId="58" xfId="0" applyFont="1" applyFill="1" applyBorder="1" applyAlignment="1" applyProtection="1">
      <alignment horizontal="center"/>
      <protection locked="0"/>
    </xf>
    <xf numFmtId="0" fontId="19" fillId="8" borderId="50" xfId="0" applyFont="1" applyFill="1" applyBorder="1" applyAlignment="1" applyProtection="1">
      <alignment horizontal="center"/>
      <protection locked="0"/>
    </xf>
    <xf numFmtId="0" fontId="19" fillId="8" borderId="57" xfId="0" applyFont="1" applyFill="1" applyBorder="1" applyAlignment="1" applyProtection="1">
      <alignment horizontal="center"/>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76" xfId="0" applyFont="1" applyBorder="1" applyAlignment="1">
      <alignment horizontal="center" vertical="center"/>
    </xf>
    <xf numFmtId="0" fontId="5" fillId="0" borderId="1" xfId="12" applyFont="1" applyBorder="1" applyAlignment="1">
      <alignment horizontal="center"/>
    </xf>
    <xf numFmtId="0" fontId="5" fillId="0" borderId="2" xfId="12" applyFont="1" applyBorder="1" applyAlignment="1">
      <alignment horizontal="center"/>
    </xf>
    <xf numFmtId="0" fontId="5" fillId="0" borderId="76" xfId="12" applyFont="1" applyBorder="1" applyAlignment="1">
      <alignment horizontal="center"/>
    </xf>
    <xf numFmtId="0" fontId="25" fillId="5" borderId="13" xfId="0" applyFont="1" applyFill="1" applyBorder="1" applyAlignment="1">
      <alignment horizontal="center" vertical="center"/>
    </xf>
    <xf numFmtId="0" fontId="14" fillId="5" borderId="13" xfId="10" applyFont="1" applyFill="1" applyBorder="1" applyAlignment="1">
      <alignment horizontal="center"/>
    </xf>
    <xf numFmtId="0" fontId="3" fillId="0" borderId="13" xfId="10" applyBorder="1" applyAlignment="1">
      <alignment horizontal="center" vertical="center"/>
    </xf>
    <xf numFmtId="0" fontId="3" fillId="0" borderId="59" xfId="10" applyBorder="1" applyAlignment="1">
      <alignment horizontal="center" vertical="center"/>
    </xf>
    <xf numFmtId="0" fontId="3" fillId="0" borderId="33" xfId="10" applyBorder="1" applyAlignment="1">
      <alignment horizontal="center" vertical="center"/>
    </xf>
    <xf numFmtId="0" fontId="3" fillId="0" borderId="34" xfId="10" applyBorder="1" applyAlignment="1">
      <alignment horizontal="center" vertical="center"/>
    </xf>
    <xf numFmtId="0" fontId="9" fillId="0" borderId="38" xfId="10" applyFont="1" applyBorder="1" applyAlignment="1">
      <alignment horizontal="center" vertical="center" wrapText="1"/>
    </xf>
    <xf numFmtId="0" fontId="9" fillId="0" borderId="36" xfId="10" applyFont="1" applyBorder="1" applyAlignment="1">
      <alignment horizontal="center" vertical="center" wrapText="1"/>
    </xf>
    <xf numFmtId="0" fontId="9" fillId="0" borderId="61" xfId="10" applyFont="1" applyBorder="1" applyAlignment="1">
      <alignment horizontal="center" vertical="center" wrapText="1"/>
    </xf>
    <xf numFmtId="0" fontId="9" fillId="0" borderId="25" xfId="10" applyFont="1" applyBorder="1" applyAlignment="1">
      <alignment horizontal="center" vertical="center" wrapText="1"/>
    </xf>
    <xf numFmtId="0" fontId="9" fillId="0" borderId="30" xfId="10" applyFont="1" applyBorder="1" applyAlignment="1">
      <alignment horizontal="center" vertical="center" wrapText="1"/>
    </xf>
    <xf numFmtId="0" fontId="9" fillId="0" borderId="62" xfId="10" applyFont="1" applyBorder="1" applyAlignment="1">
      <alignment horizontal="center" vertical="center" wrapText="1"/>
    </xf>
    <xf numFmtId="0" fontId="9" fillId="0" borderId="10" xfId="10" applyFont="1" applyBorder="1" applyAlignment="1">
      <alignment horizontal="center" vertical="center" wrapText="1"/>
    </xf>
    <xf numFmtId="0" fontId="9" fillId="0" borderId="22" xfId="10" applyFont="1" applyBorder="1" applyAlignment="1">
      <alignment horizontal="center" vertical="center" wrapText="1"/>
    </xf>
    <xf numFmtId="0" fontId="9" fillId="0" borderId="7" xfId="10" applyFont="1" applyBorder="1" applyAlignment="1">
      <alignment horizontal="center" vertical="center" wrapText="1"/>
    </xf>
    <xf numFmtId="0" fontId="9" fillId="0" borderId="19" xfId="10" applyFont="1" applyBorder="1" applyAlignment="1">
      <alignment horizontal="center" vertical="center" wrapText="1"/>
    </xf>
    <xf numFmtId="0" fontId="9" fillId="0" borderId="8" xfId="10" applyFont="1" applyBorder="1" applyAlignment="1">
      <alignment horizontal="center" vertical="center" wrapText="1"/>
    </xf>
    <xf numFmtId="0" fontId="9" fillId="0" borderId="9" xfId="10" applyFont="1" applyBorder="1" applyAlignment="1">
      <alignment horizontal="center" vertical="center" wrapText="1"/>
    </xf>
    <xf numFmtId="0" fontId="9" fillId="0" borderId="31" xfId="10" applyFont="1" applyBorder="1" applyAlignment="1">
      <alignment horizontal="center" vertical="center" wrapText="1"/>
    </xf>
    <xf numFmtId="0" fontId="9" fillId="0" borderId="26" xfId="10" applyFont="1" applyBorder="1" applyAlignment="1">
      <alignment horizontal="center" vertical="center" wrapText="1"/>
    </xf>
    <xf numFmtId="0" fontId="44" fillId="0" borderId="1" xfId="10" applyFont="1" applyBorder="1" applyAlignment="1">
      <alignment horizontal="left" wrapText="1"/>
    </xf>
    <xf numFmtId="0" fontId="44" fillId="0" borderId="2" xfId="10" applyFont="1" applyBorder="1" applyAlignment="1">
      <alignment horizontal="left" wrapText="1"/>
    </xf>
    <xf numFmtId="0" fontId="41" fillId="0" borderId="9" xfId="10" applyFont="1" applyBorder="1" applyAlignment="1">
      <alignment horizontal="center" wrapText="1"/>
    </xf>
    <xf numFmtId="0" fontId="44" fillId="0" borderId="25" xfId="10" applyFont="1" applyBorder="1" applyAlignment="1">
      <alignment horizontal="right" wrapText="1"/>
    </xf>
    <xf numFmtId="0" fontId="44" fillId="0" borderId="2" xfId="10" applyFont="1" applyBorder="1" applyAlignment="1">
      <alignment horizontal="right" wrapText="1"/>
    </xf>
    <xf numFmtId="1" fontId="44" fillId="0" borderId="20" xfId="10" applyNumberFormat="1" applyFont="1" applyBorder="1" applyAlignment="1" applyProtection="1">
      <alignment horizontal="center" vertical="center"/>
      <protection locked="0"/>
    </xf>
    <xf numFmtId="1" fontId="44" fillId="0" borderId="21" xfId="10" applyNumberFormat="1" applyFont="1" applyBorder="1" applyAlignment="1" applyProtection="1">
      <alignment horizontal="center" vertical="center"/>
      <protection locked="0"/>
    </xf>
    <xf numFmtId="1" fontId="44" fillId="0" borderId="2" xfId="10" applyNumberFormat="1" applyFont="1" applyBorder="1" applyAlignment="1">
      <alignment horizontal="center" wrapText="1"/>
    </xf>
    <xf numFmtId="0" fontId="44" fillId="0" borderId="2" xfId="10" applyFont="1" applyBorder="1" applyAlignment="1">
      <alignment horizontal="center" wrapText="1"/>
    </xf>
    <xf numFmtId="0" fontId="44" fillId="0" borderId="25" xfId="10" applyFont="1" applyBorder="1" applyAlignment="1">
      <alignment horizontal="center" wrapText="1"/>
    </xf>
    <xf numFmtId="0" fontId="43" fillId="0" borderId="9" xfId="10" applyFont="1" applyBorder="1" applyAlignment="1">
      <alignment horizontal="center" wrapText="1"/>
    </xf>
    <xf numFmtId="1" fontId="44" fillId="0" borderId="25" xfId="10" applyNumberFormat="1" applyFont="1" applyBorder="1" applyAlignment="1">
      <alignment horizontal="center" wrapText="1"/>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12" fillId="0" borderId="28" xfId="0" applyFont="1" applyBorder="1" applyAlignment="1">
      <alignment horizontal="center"/>
    </xf>
    <xf numFmtId="0" fontId="12" fillId="0" borderId="36" xfId="0" applyFont="1" applyBorder="1" applyAlignment="1">
      <alignment horizontal="center"/>
    </xf>
    <xf numFmtId="0" fontId="26" fillId="0" borderId="43" xfId="0" applyFont="1" applyBorder="1" applyAlignment="1">
      <alignment horizontal="center"/>
    </xf>
    <xf numFmtId="0" fontId="26" fillId="0" borderId="0" xfId="0" applyFont="1" applyAlignment="1">
      <alignment horizontal="center"/>
    </xf>
    <xf numFmtId="0" fontId="28" fillId="3" borderId="13" xfId="0" applyFont="1" applyFill="1" applyBorder="1" applyAlignment="1">
      <alignment horizontal="center"/>
    </xf>
    <xf numFmtId="0" fontId="65" fillId="0" borderId="12" xfId="0" applyFont="1" applyBorder="1" applyAlignment="1">
      <alignment horizontal="center" vertical="center"/>
    </xf>
    <xf numFmtId="0" fontId="28" fillId="3" borderId="41" xfId="0" applyFont="1" applyFill="1" applyBorder="1" applyAlignment="1">
      <alignment horizontal="center" vertical="center"/>
    </xf>
    <xf numFmtId="0" fontId="28" fillId="3" borderId="15" xfId="0" applyFont="1" applyFill="1" applyBorder="1" applyAlignment="1">
      <alignment horizontal="center" vertical="center"/>
    </xf>
    <xf numFmtId="0" fontId="28" fillId="0" borderId="15" xfId="0" applyFont="1" applyBorder="1" applyAlignment="1">
      <alignment horizontal="center" vertical="center"/>
    </xf>
    <xf numFmtId="0" fontId="30" fillId="0" borderId="13" xfId="0" applyFont="1" applyBorder="1" applyAlignment="1">
      <alignment horizontal="center" vertical="center"/>
    </xf>
    <xf numFmtId="0" fontId="30" fillId="0" borderId="13" xfId="0" applyFont="1" applyBorder="1" applyAlignment="1">
      <alignment horizontal="left" vertical="center"/>
    </xf>
    <xf numFmtId="0" fontId="23" fillId="5" borderId="42" xfId="0" applyFont="1" applyFill="1" applyBorder="1" applyAlignment="1">
      <alignment horizontal="center" vertical="center"/>
    </xf>
    <xf numFmtId="0" fontId="23" fillId="5" borderId="22" xfId="0" applyFont="1" applyFill="1" applyBorder="1" applyAlignment="1">
      <alignment horizontal="center" vertical="center"/>
    </xf>
    <xf numFmtId="0" fontId="48" fillId="0" borderId="12" xfId="0" applyFont="1" applyBorder="1" applyAlignment="1">
      <alignment horizontal="center" vertical="center"/>
    </xf>
    <xf numFmtId="0" fontId="28" fillId="0" borderId="12" xfId="0" applyFont="1" applyBorder="1" applyAlignment="1">
      <alignment horizontal="center" vertical="center"/>
    </xf>
    <xf numFmtId="0" fontId="23" fillId="3" borderId="41" xfId="0" applyFont="1" applyFill="1" applyBorder="1" applyAlignment="1">
      <alignment horizontal="center" vertical="center"/>
    </xf>
    <xf numFmtId="0" fontId="23" fillId="3" borderId="15" xfId="0" applyFont="1" applyFill="1" applyBorder="1" applyAlignment="1">
      <alignment horizontal="center" vertical="center"/>
    </xf>
    <xf numFmtId="0" fontId="26" fillId="0" borderId="54" xfId="0" applyFont="1" applyBorder="1" applyAlignment="1">
      <alignment horizontal="center"/>
    </xf>
    <xf numFmtId="0" fontId="26" fillId="0" borderId="50" xfId="0" applyFont="1" applyBorder="1" applyAlignment="1">
      <alignment horizontal="center"/>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16" fillId="0" borderId="29" xfId="13" applyFont="1" applyBorder="1" applyAlignment="1">
      <alignment horizontal="center" vertical="center"/>
    </xf>
    <xf numFmtId="0" fontId="16" fillId="0" borderId="66" xfId="13" applyFont="1" applyBorder="1" applyAlignment="1">
      <alignment horizontal="center" vertical="center"/>
    </xf>
    <xf numFmtId="0" fontId="16" fillId="0" borderId="52" xfId="13" applyFont="1" applyBorder="1" applyAlignment="1">
      <alignment horizontal="center" vertical="center"/>
    </xf>
    <xf numFmtId="0" fontId="5" fillId="0" borderId="0" xfId="13" applyFont="1" applyAlignment="1">
      <alignment horizontal="center"/>
    </xf>
    <xf numFmtId="0" fontId="14" fillId="0" borderId="0" xfId="13" applyFont="1" applyAlignment="1">
      <alignment horizontal="center"/>
    </xf>
    <xf numFmtId="0" fontId="16" fillId="0" borderId="6" xfId="13" applyFont="1" applyBorder="1" applyAlignment="1">
      <alignment horizontal="center" vertical="center"/>
    </xf>
    <xf numFmtId="0" fontId="16" fillId="0" borderId="45" xfId="13" applyFont="1" applyBorder="1" applyAlignment="1">
      <alignment horizontal="center" vertical="center"/>
    </xf>
    <xf numFmtId="0" fontId="16" fillId="0" borderId="12" xfId="13" applyFont="1" applyBorder="1" applyAlignment="1">
      <alignment horizontal="center" vertical="center"/>
    </xf>
    <xf numFmtId="0" fontId="16" fillId="0" borderId="56" xfId="13" applyFont="1" applyBorder="1" applyAlignment="1">
      <alignment horizontal="center" vertical="center"/>
    </xf>
    <xf numFmtId="0" fontId="16" fillId="0" borderId="18" xfId="13" applyFont="1" applyBorder="1" applyAlignment="1">
      <alignment horizontal="center" vertical="center"/>
    </xf>
    <xf numFmtId="0" fontId="3" fillId="0" borderId="0" xfId="13" applyAlignment="1">
      <alignment horizontal="left"/>
    </xf>
    <xf numFmtId="0" fontId="5" fillId="12" borderId="13" xfId="10" applyFont="1" applyFill="1" applyBorder="1" applyAlignment="1">
      <alignment horizontal="center" vertical="center"/>
    </xf>
    <xf numFmtId="0" fontId="14" fillId="12" borderId="13" xfId="10" applyFont="1" applyFill="1" applyBorder="1" applyAlignment="1">
      <alignment horizontal="center"/>
    </xf>
    <xf numFmtId="0" fontId="32" fillId="12" borderId="13" xfId="0" applyFont="1" applyFill="1" applyBorder="1" applyAlignment="1">
      <alignment horizontal="center" vertical="center"/>
    </xf>
    <xf numFmtId="0" fontId="33" fillId="12" borderId="13" xfId="0" applyFont="1" applyFill="1" applyBorder="1" applyAlignment="1">
      <alignment horizontal="center" vertical="center"/>
    </xf>
    <xf numFmtId="0" fontId="34" fillId="0" borderId="13" xfId="0" applyFont="1" applyBorder="1" applyAlignment="1">
      <alignment horizontal="center" vertical="center" wrapText="1"/>
    </xf>
    <xf numFmtId="0" fontId="25" fillId="12" borderId="13" xfId="5" applyFont="1" applyFill="1" applyBorder="1" applyAlignment="1">
      <alignment horizontal="center" vertical="center"/>
    </xf>
    <xf numFmtId="0" fontId="14" fillId="12" borderId="13" xfId="0"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32"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5" fillId="12" borderId="13" xfId="14" applyFont="1" applyFill="1" applyBorder="1" applyAlignment="1">
      <alignment horizontal="center" vertical="center"/>
    </xf>
    <xf numFmtId="0" fontId="5" fillId="12" borderId="13" xfId="14" applyFont="1" applyFill="1" applyBorder="1" applyAlignment="1">
      <alignment horizontal="center"/>
    </xf>
    <xf numFmtId="0" fontId="9" fillId="0" borderId="56" xfId="14" applyFont="1" applyBorder="1" applyAlignment="1">
      <alignment horizontal="center" vertical="center" wrapText="1"/>
    </xf>
    <xf numFmtId="0" fontId="9" fillId="0" borderId="45" xfId="14" applyFont="1" applyBorder="1" applyAlignment="1">
      <alignment horizontal="center" vertical="center" wrapText="1"/>
    </xf>
    <xf numFmtId="0" fontId="9" fillId="0" borderId="14" xfId="14" applyFont="1" applyBorder="1" applyAlignment="1">
      <alignment horizontal="center" vertical="center" wrapText="1"/>
    </xf>
    <xf numFmtId="0" fontId="10" fillId="0" borderId="16" xfId="14" applyFont="1" applyBorder="1"/>
    <xf numFmtId="0" fontId="10" fillId="0" borderId="16" xfId="14" applyFont="1" applyBorder="1" applyAlignment="1">
      <alignment horizontal="center" vertical="center" wrapText="1"/>
    </xf>
    <xf numFmtId="0" fontId="10" fillId="0" borderId="16" xfId="14" applyFont="1" applyBorder="1" applyAlignment="1">
      <alignment horizontal="center" vertical="center"/>
    </xf>
    <xf numFmtId="0" fontId="9" fillId="0" borderId="58" xfId="14" applyFont="1" applyBorder="1" applyAlignment="1">
      <alignment horizontal="center" vertical="center" wrapText="1"/>
    </xf>
    <xf numFmtId="0" fontId="10" fillId="4" borderId="42" xfId="15" applyFont="1" applyBorder="1" applyAlignment="1">
      <alignment horizontal="center"/>
    </xf>
    <xf numFmtId="0" fontId="10" fillId="4" borderId="21" xfId="15" applyFont="1" applyBorder="1" applyAlignment="1">
      <alignment horizontal="center"/>
    </xf>
    <xf numFmtId="0" fontId="10" fillId="4" borderId="55" xfId="15" applyFont="1" applyBorder="1" applyAlignment="1">
      <alignment horizontal="center"/>
    </xf>
    <xf numFmtId="0" fontId="25" fillId="12" borderId="6" xfId="5" applyFont="1" applyFill="1" applyBorder="1" applyAlignment="1">
      <alignment horizontal="center" vertical="center"/>
    </xf>
    <xf numFmtId="0" fontId="25" fillId="12" borderId="7" xfId="5" applyFont="1" applyFill="1" applyBorder="1" applyAlignment="1">
      <alignment horizontal="center" vertical="center"/>
    </xf>
    <xf numFmtId="0" fontId="25" fillId="12" borderId="11" xfId="5" applyFont="1" applyFill="1" applyBorder="1" applyAlignment="1">
      <alignment horizontal="center" vertical="center"/>
    </xf>
    <xf numFmtId="0" fontId="25" fillId="13" borderId="12" xfId="15" applyFont="1" applyFill="1" applyBorder="1" applyAlignment="1">
      <alignment horizontal="center" vertical="center"/>
    </xf>
    <xf numFmtId="0" fontId="25" fillId="13" borderId="13" xfId="15" applyFont="1" applyFill="1" applyBorder="1" applyAlignment="1">
      <alignment horizontal="center" vertical="center"/>
    </xf>
    <xf numFmtId="0" fontId="25" fillId="13" borderId="17" xfId="15" applyFont="1" applyFill="1" applyBorder="1" applyAlignment="1">
      <alignment horizontal="center" vertical="center"/>
    </xf>
    <xf numFmtId="0" fontId="11" fillId="4" borderId="12" xfId="15" applyFont="1" applyBorder="1" applyAlignment="1">
      <alignment horizontal="center"/>
    </xf>
    <xf numFmtId="0" fontId="11" fillId="4" borderId="13" xfId="15" applyFont="1" applyBorder="1" applyAlignment="1">
      <alignment horizontal="center"/>
    </xf>
    <xf numFmtId="0" fontId="11" fillId="4" borderId="17" xfId="15" applyFont="1" applyBorder="1" applyAlignment="1">
      <alignment horizontal="center"/>
    </xf>
    <xf numFmtId="0" fontId="9" fillId="0" borderId="41" xfId="6" applyFont="1" applyBorder="1" applyAlignment="1">
      <alignment horizontal="left"/>
    </xf>
    <xf numFmtId="0" fontId="9" fillId="0" borderId="15" xfId="6" applyFont="1" applyBorder="1" applyAlignment="1">
      <alignment horizontal="left"/>
    </xf>
    <xf numFmtId="0" fontId="9" fillId="0" borderId="16" xfId="6" applyFont="1" applyBorder="1" applyAlignment="1">
      <alignment horizontal="left"/>
    </xf>
    <xf numFmtId="0" fontId="9" fillId="0" borderId="14" xfId="6" applyFont="1" applyBorder="1" applyAlignment="1">
      <alignment horizontal="center"/>
    </xf>
    <xf numFmtId="0" fontId="9" fillId="0" borderId="58" xfId="6" applyFont="1" applyBorder="1" applyAlignment="1">
      <alignment horizontal="center"/>
    </xf>
    <xf numFmtId="0" fontId="5" fillId="12" borderId="13" xfId="0" applyFont="1" applyFill="1" applyBorder="1" applyAlignment="1">
      <alignment horizontal="center"/>
    </xf>
    <xf numFmtId="0" fontId="25" fillId="12" borderId="13" xfId="0" applyFont="1" applyFill="1" applyBorder="1" applyAlignment="1">
      <alignment horizontal="center"/>
    </xf>
    <xf numFmtId="0" fontId="17" fillId="0" borderId="43" xfId="0" applyFont="1" applyBorder="1" applyAlignment="1">
      <alignment horizontal="left"/>
    </xf>
    <xf numFmtId="0" fontId="17" fillId="0" borderId="0" xfId="0" applyFont="1" applyAlignment="1">
      <alignment horizontal="left"/>
    </xf>
    <xf numFmtId="0" fontId="17" fillId="0" borderId="44" xfId="0" applyFont="1" applyBorder="1" applyAlignment="1">
      <alignment horizontal="left"/>
    </xf>
    <xf numFmtId="0" fontId="23" fillId="2" borderId="13" xfId="15" applyFont="1" applyFill="1" applyBorder="1" applyAlignment="1">
      <alignment horizontal="center" vertical="center" wrapText="1" readingOrder="1"/>
    </xf>
    <xf numFmtId="0" fontId="23" fillId="2" borderId="17" xfId="15" applyFont="1" applyFill="1" applyBorder="1" applyAlignment="1">
      <alignment horizontal="center" vertical="center" wrapText="1" readingOrder="1"/>
    </xf>
    <xf numFmtId="0" fontId="81" fillId="13" borderId="12" xfId="15" applyFont="1" applyFill="1" applyBorder="1" applyAlignment="1">
      <alignment horizontal="center" vertical="center"/>
    </xf>
    <xf numFmtId="0" fontId="81" fillId="13" borderId="13" xfId="15" applyFont="1" applyFill="1" applyBorder="1" applyAlignment="1">
      <alignment horizontal="center" vertical="center"/>
    </xf>
    <xf numFmtId="0" fontId="81" fillId="13" borderId="17" xfId="15" applyFont="1" applyFill="1" applyBorder="1" applyAlignment="1">
      <alignment horizontal="center" vertical="center"/>
    </xf>
    <xf numFmtId="0" fontId="23" fillId="2" borderId="7" xfId="15" applyFont="1" applyFill="1" applyBorder="1" applyAlignment="1">
      <alignment horizontal="center" vertical="center" wrapText="1" readingOrder="1"/>
    </xf>
    <xf numFmtId="0" fontId="23" fillId="2" borderId="11" xfId="15" applyFont="1" applyFill="1" applyBorder="1" applyAlignment="1">
      <alignment horizontal="center" vertical="center" wrapText="1" readingOrder="1"/>
    </xf>
    <xf numFmtId="0" fontId="20" fillId="0" borderId="25" xfId="0" applyFont="1" applyBorder="1" applyAlignment="1">
      <alignment horizontal="center"/>
    </xf>
    <xf numFmtId="0" fontId="20" fillId="0" borderId="27" xfId="0" applyFont="1" applyBorder="1" applyAlignment="1">
      <alignment horizontal="center"/>
    </xf>
    <xf numFmtId="0" fontId="20" fillId="0" borderId="43" xfId="0" applyFont="1" applyBorder="1" applyAlignment="1">
      <alignment horizontal="left"/>
    </xf>
    <xf numFmtId="0" fontId="20" fillId="0" borderId="0" xfId="0" applyFont="1" applyBorder="1" applyAlignment="1">
      <alignment horizontal="left"/>
    </xf>
    <xf numFmtId="0" fontId="20" fillId="0" borderId="44" xfId="0" applyFont="1" applyBorder="1" applyAlignment="1">
      <alignment horizontal="left"/>
    </xf>
    <xf numFmtId="0" fontId="25" fillId="0" borderId="6" xfId="0" applyFont="1" applyBorder="1" applyAlignment="1">
      <alignment horizontal="center"/>
    </xf>
    <xf numFmtId="0" fontId="25" fillId="0" borderId="7" xfId="0" applyFont="1" applyBorder="1" applyAlignment="1">
      <alignment horizontal="center"/>
    </xf>
    <xf numFmtId="0" fontId="25" fillId="0" borderId="11" xfId="0" applyFont="1" applyBorder="1" applyAlignment="1">
      <alignment horizontal="center"/>
    </xf>
    <xf numFmtId="0" fontId="28" fillId="0" borderId="13" xfId="0" applyFont="1" applyBorder="1" applyAlignment="1">
      <alignment horizontal="center" vertical="center"/>
    </xf>
    <xf numFmtId="0" fontId="28" fillId="0" borderId="17" xfId="0" applyFont="1" applyBorder="1" applyAlignment="1">
      <alignment horizontal="center" vertical="center"/>
    </xf>
    <xf numFmtId="0" fontId="19" fillId="0" borderId="43" xfId="0" applyFont="1" applyBorder="1" applyAlignment="1">
      <alignment horizontal="left"/>
    </xf>
    <xf numFmtId="0" fontId="19" fillId="0" borderId="0" xfId="0" applyFont="1" applyBorder="1" applyAlignment="1">
      <alignment horizontal="left"/>
    </xf>
    <xf numFmtId="0" fontId="19" fillId="0" borderId="44" xfId="0" applyFont="1" applyBorder="1" applyAlignment="1">
      <alignment horizontal="left"/>
    </xf>
    <xf numFmtId="0" fontId="54" fillId="0" borderId="43" xfId="0" applyFont="1" applyBorder="1" applyAlignment="1">
      <alignment horizontal="center" vertical="center"/>
    </xf>
    <xf numFmtId="0" fontId="54" fillId="0" borderId="0" xfId="0" applyFont="1" applyAlignment="1">
      <alignment horizontal="center" vertical="center"/>
    </xf>
    <xf numFmtId="0" fontId="52" fillId="0" borderId="25" xfId="0" applyFont="1" applyBorder="1" applyAlignment="1">
      <alignment horizontal="center"/>
    </xf>
    <xf numFmtId="0" fontId="75" fillId="0" borderId="25" xfId="0" applyFont="1" applyBorder="1" applyAlignment="1">
      <alignment horizontal="center" vertical="center"/>
    </xf>
    <xf numFmtId="0" fontId="52" fillId="0" borderId="25" xfId="0" applyFont="1" applyBorder="1" applyAlignment="1">
      <alignment horizontal="center" vertical="center"/>
    </xf>
    <xf numFmtId="0" fontId="52" fillId="0" borderId="27" xfId="0" applyFont="1" applyBorder="1" applyAlignment="1">
      <alignment horizontal="center" vertical="center"/>
    </xf>
    <xf numFmtId="0" fontId="54" fillId="0" borderId="28" xfId="0" applyFont="1" applyBorder="1" applyAlignment="1">
      <alignment horizontal="center" vertical="center"/>
    </xf>
    <xf numFmtId="0" fontId="54" fillId="0" borderId="36" xfId="0" applyFont="1" applyBorder="1" applyAlignment="1">
      <alignment horizontal="center" vertical="center"/>
    </xf>
    <xf numFmtId="0" fontId="54" fillId="0" borderId="43" xfId="0" applyFont="1" applyBorder="1" applyAlignment="1">
      <alignment horizontal="left" indent="1"/>
    </xf>
    <xf numFmtId="0" fontId="54" fillId="0" borderId="0" xfId="0" applyFont="1" applyAlignment="1">
      <alignment horizontal="left" indent="1"/>
    </xf>
    <xf numFmtId="0" fontId="53" fillId="0" borderId="25" xfId="0" applyFont="1" applyBorder="1" applyAlignment="1">
      <alignment horizontal="center"/>
    </xf>
    <xf numFmtId="0" fontId="75" fillId="0" borderId="25" xfId="0" applyFont="1" applyBorder="1" applyAlignment="1">
      <alignment horizontal="left" vertical="center"/>
    </xf>
    <xf numFmtId="0" fontId="23" fillId="0" borderId="43" xfId="0" applyFont="1" applyBorder="1" applyAlignment="1">
      <alignment horizontal="center"/>
    </xf>
    <xf numFmtId="0" fontId="23" fillId="0" borderId="0" xfId="0" applyFont="1" applyBorder="1" applyAlignment="1">
      <alignment horizontal="center"/>
    </xf>
    <xf numFmtId="1" fontId="43" fillId="0" borderId="20" xfId="10" applyNumberFormat="1" applyFont="1" applyBorder="1" applyAlignment="1">
      <alignment horizontal="center" vertical="center"/>
    </xf>
    <xf numFmtId="1" fontId="43" fillId="0" borderId="21" xfId="10" applyNumberFormat="1" applyFont="1" applyBorder="1" applyAlignment="1">
      <alignment horizontal="center" vertical="center"/>
    </xf>
    <xf numFmtId="0" fontId="6" fillId="0" borderId="0" xfId="10" applyFont="1" applyAlignment="1">
      <alignment horizontal="center"/>
    </xf>
    <xf numFmtId="0" fontId="14" fillId="0" borderId="0" xfId="10" applyFont="1" applyAlignment="1">
      <alignment horizontal="center"/>
    </xf>
    <xf numFmtId="0" fontId="44" fillId="0" borderId="28" xfId="10" applyFont="1" applyBorder="1" applyAlignment="1">
      <alignment horizontal="left" wrapText="1"/>
    </xf>
    <xf numFmtId="0" fontId="44" fillId="0" borderId="36" xfId="10" applyFont="1" applyBorder="1" applyAlignment="1">
      <alignment horizontal="left" wrapText="1"/>
    </xf>
    <xf numFmtId="1" fontId="44" fillId="0" borderId="36" xfId="10" applyNumberFormat="1" applyFont="1" applyBorder="1" applyAlignment="1">
      <alignment horizontal="center" wrapText="1"/>
    </xf>
    <xf numFmtId="0" fontId="44" fillId="0" borderId="36" xfId="10" applyFont="1" applyBorder="1" applyAlignment="1">
      <alignment horizontal="center" wrapText="1"/>
    </xf>
    <xf numFmtId="0" fontId="5" fillId="0" borderId="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0"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18" xfId="0" applyFont="1" applyBorder="1" applyAlignment="1">
      <alignment horizontal="center" vertical="center" wrapText="1"/>
    </xf>
    <xf numFmtId="1" fontId="51" fillId="0" borderId="38" xfId="0" applyNumberFormat="1" applyFont="1" applyBorder="1" applyAlignment="1">
      <alignment horizontal="center" vertical="center" wrapText="1"/>
    </xf>
    <xf numFmtId="0" fontId="51" fillId="0" borderId="36" xfId="0" applyFont="1" applyBorder="1" applyAlignment="1">
      <alignment horizontal="center" vertical="center" wrapText="1"/>
    </xf>
    <xf numFmtId="0" fontId="51" fillId="0" borderId="30" xfId="0" applyFont="1" applyBorder="1" applyAlignment="1">
      <alignment horizontal="center" vertical="center" wrapText="1"/>
    </xf>
    <xf numFmtId="0" fontId="51" fillId="0" borderId="67" xfId="0" applyFont="1" applyBorder="1" applyAlignment="1">
      <alignment horizontal="center" vertical="center" wrapText="1"/>
    </xf>
    <xf numFmtId="0" fontId="51" fillId="0" borderId="0" xfId="0" applyFont="1" applyAlignment="1">
      <alignment horizontal="center" vertical="center" wrapText="1"/>
    </xf>
    <xf numFmtId="0" fontId="51" fillId="0" borderId="39" xfId="0" applyFont="1" applyBorder="1" applyAlignment="1">
      <alignment horizontal="center" vertical="center" wrapText="1"/>
    </xf>
    <xf numFmtId="1" fontId="51" fillId="0" borderId="8" xfId="0" applyNumberFormat="1" applyFont="1" applyBorder="1" applyAlignment="1">
      <alignment horizontal="center" vertical="center" wrapText="1"/>
    </xf>
    <xf numFmtId="0" fontId="51" fillId="0" borderId="9" xfId="0" applyFont="1" applyBorder="1" applyAlignment="1">
      <alignment horizontal="center" vertical="center" wrapText="1"/>
    </xf>
    <xf numFmtId="0" fontId="51" fillId="0" borderId="10" xfId="0" applyFont="1" applyBorder="1" applyAlignment="1">
      <alignment horizontal="center" vertical="center" wrapText="1"/>
    </xf>
    <xf numFmtId="1" fontId="51" fillId="0" borderId="14" xfId="0" applyNumberFormat="1" applyFont="1" applyBorder="1" applyAlignment="1">
      <alignment horizontal="center" vertical="center" wrapText="1"/>
    </xf>
    <xf numFmtId="0" fontId="51" fillId="0" borderId="15" xfId="0" applyFont="1" applyBorder="1" applyAlignment="1">
      <alignment horizontal="center" vertical="center" wrapText="1"/>
    </xf>
    <xf numFmtId="0" fontId="51" fillId="0" borderId="16" xfId="0" applyFont="1" applyBorder="1" applyAlignment="1">
      <alignment horizontal="center" vertical="center" wrapText="1"/>
    </xf>
    <xf numFmtId="0" fontId="4" fillId="0" borderId="29" xfId="0" applyFont="1" applyBorder="1" applyAlignment="1">
      <alignment horizontal="center" vertical="top" wrapText="1"/>
    </xf>
    <xf numFmtId="0" fontId="4" fillId="0" borderId="31" xfId="0" applyFont="1" applyBorder="1" applyAlignment="1">
      <alignment horizontal="center" vertical="top"/>
    </xf>
    <xf numFmtId="0" fontId="4" fillId="0" borderId="32" xfId="0" applyFont="1" applyBorder="1" applyAlignment="1">
      <alignment horizontal="center" vertical="top"/>
    </xf>
    <xf numFmtId="0" fontId="50" fillId="0" borderId="43" xfId="0" applyFont="1" applyBorder="1" applyAlignment="1">
      <alignment horizontal="center" vertical="center" wrapText="1"/>
    </xf>
    <xf numFmtId="0" fontId="50" fillId="0" borderId="0" xfId="0" applyFont="1" applyAlignment="1">
      <alignment horizontal="center" vertical="center" wrapText="1"/>
    </xf>
    <xf numFmtId="0" fontId="50" fillId="0" borderId="44" xfId="0" applyFont="1" applyBorder="1" applyAlignment="1">
      <alignment horizontal="center" vertical="center" wrapText="1"/>
    </xf>
    <xf numFmtId="0" fontId="5" fillId="0" borderId="6" xfId="0" applyFont="1" applyBorder="1" applyAlignment="1">
      <alignment horizontal="center" vertical="center" textRotation="90" wrapText="1"/>
    </xf>
    <xf numFmtId="0" fontId="5" fillId="0" borderId="56" xfId="0" applyFont="1" applyBorder="1" applyAlignment="1">
      <alignment horizontal="center" vertical="center" textRotation="90" wrapText="1"/>
    </xf>
    <xf numFmtId="0" fontId="47" fillId="0" borderId="9" xfId="0" applyFont="1" applyBorder="1" applyAlignment="1" applyProtection="1">
      <alignment horizontal="center" vertical="center" wrapText="1"/>
      <protection locked="0"/>
    </xf>
    <xf numFmtId="0" fontId="44" fillId="0" borderId="15" xfId="0" applyFont="1" applyBorder="1" applyAlignment="1" applyProtection="1">
      <alignment horizontal="center" vertical="center" wrapText="1"/>
      <protection locked="0"/>
    </xf>
    <xf numFmtId="0" fontId="47" fillId="0" borderId="45" xfId="0" applyFont="1" applyBorder="1" applyAlignment="1">
      <alignment horizontal="center" vertical="center" wrapText="1"/>
    </xf>
    <xf numFmtId="0" fontId="47" fillId="0" borderId="56" xfId="0" applyFont="1" applyBorder="1" applyAlignment="1">
      <alignment horizontal="center" vertical="center" wrapText="1"/>
    </xf>
    <xf numFmtId="1" fontId="51" fillId="0" borderId="51" xfId="0" applyNumberFormat="1" applyFont="1" applyBorder="1" applyAlignment="1">
      <alignment horizontal="center" vertical="center" wrapText="1"/>
    </xf>
    <xf numFmtId="0" fontId="51" fillId="0" borderId="50" xfId="0" applyFont="1" applyBorder="1" applyAlignment="1">
      <alignment horizontal="center" vertical="center" wrapText="1"/>
    </xf>
    <xf numFmtId="0" fontId="51" fillId="0" borderId="68" xfId="0" applyFont="1" applyBorder="1" applyAlignment="1">
      <alignment horizontal="center" vertical="center" wrapText="1"/>
    </xf>
    <xf numFmtId="1" fontId="51" fillId="0" borderId="67" xfId="0" applyNumberFormat="1" applyFont="1" applyBorder="1" applyAlignment="1">
      <alignment horizontal="center" vertical="center" wrapText="1"/>
    </xf>
    <xf numFmtId="0" fontId="51" fillId="0" borderId="61" xfId="0" applyFont="1" applyBorder="1" applyAlignment="1">
      <alignment horizontal="center" vertical="center" wrapText="1"/>
    </xf>
    <xf numFmtId="0" fontId="51" fillId="0" borderId="25" xfId="0" applyFont="1" applyBorder="1" applyAlignment="1">
      <alignment horizontal="center" vertical="center" wrapText="1"/>
    </xf>
    <xf numFmtId="0" fontId="51" fillId="0" borderId="62" xfId="0" applyFont="1" applyBorder="1" applyAlignment="1">
      <alignment horizontal="center" vertical="center" wrapText="1"/>
    </xf>
    <xf numFmtId="0" fontId="44" fillId="0" borderId="50" xfId="0" applyFont="1" applyBorder="1" applyAlignment="1" applyProtection="1">
      <alignment horizontal="center" vertical="center" wrapText="1"/>
      <protection locked="0"/>
    </xf>
    <xf numFmtId="1" fontId="51" fillId="0" borderId="20" xfId="0" applyNumberFormat="1" applyFont="1" applyBorder="1" applyAlignment="1">
      <alignment horizontal="center" vertical="center" wrapText="1"/>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44" fillId="0" borderId="21" xfId="0" applyFont="1" applyBorder="1" applyAlignment="1" applyProtection="1">
      <alignment horizontal="center" vertical="center" wrapText="1"/>
      <protection locked="0"/>
    </xf>
    <xf numFmtId="1" fontId="51" fillId="0" borderId="48" xfId="0" applyNumberFormat="1" applyFont="1" applyBorder="1" applyAlignment="1">
      <alignment horizontal="center" vertical="center" wrapText="1"/>
    </xf>
    <xf numFmtId="0" fontId="51" fillId="0" borderId="46" xfId="0" applyFont="1" applyBorder="1" applyAlignment="1">
      <alignment horizontal="center" vertical="center" wrapText="1"/>
    </xf>
    <xf numFmtId="0" fontId="51" fillId="0" borderId="49" xfId="0" applyFont="1" applyBorder="1" applyAlignment="1">
      <alignment horizontal="center" vertical="center" wrapText="1"/>
    </xf>
    <xf numFmtId="0" fontId="44" fillId="0" borderId="46" xfId="0" applyFont="1" applyBorder="1" applyAlignment="1" applyProtection="1">
      <alignment horizontal="center" vertical="center" wrapText="1"/>
      <protection locked="0"/>
    </xf>
    <xf numFmtId="0" fontId="44" fillId="0" borderId="9" xfId="0" applyFont="1" applyBorder="1" applyAlignment="1" applyProtection="1">
      <alignment horizontal="center" vertical="center" wrapText="1"/>
      <protection locked="0"/>
    </xf>
    <xf numFmtId="1" fontId="44" fillId="0" borderId="48" xfId="10" applyNumberFormat="1" applyFont="1" applyBorder="1" applyAlignment="1">
      <alignment horizontal="center" vertical="center"/>
    </xf>
    <xf numFmtId="1" fontId="44" fillId="0" borderId="46" xfId="10" applyNumberFormat="1" applyFont="1" applyBorder="1" applyAlignment="1">
      <alignment horizontal="center" vertical="center"/>
    </xf>
    <xf numFmtId="1" fontId="44" fillId="0" borderId="20" xfId="10" applyNumberFormat="1" applyFont="1" applyBorder="1" applyAlignment="1">
      <alignment horizontal="center" vertical="center"/>
    </xf>
    <xf numFmtId="1" fontId="44" fillId="0" borderId="21" xfId="10" applyNumberFormat="1" applyFont="1" applyBorder="1" applyAlignment="1">
      <alignment horizontal="center" vertical="center"/>
    </xf>
    <xf numFmtId="0" fontId="5" fillId="0" borderId="29" xfId="0" applyFont="1" applyBorder="1" applyAlignment="1">
      <alignment horizontal="center" vertical="top" wrapText="1"/>
    </xf>
    <xf numFmtId="0" fontId="5" fillId="0" borderId="31" xfId="0" applyFont="1" applyBorder="1" applyAlignment="1">
      <alignment horizontal="center" vertical="top"/>
    </xf>
    <xf numFmtId="0" fontId="5" fillId="0" borderId="32" xfId="0" applyFont="1" applyBorder="1" applyAlignment="1">
      <alignment horizontal="center" vertical="top"/>
    </xf>
    <xf numFmtId="0" fontId="14" fillId="0" borderId="43" xfId="0" applyFont="1" applyBorder="1" applyAlignment="1">
      <alignment horizontal="center" vertical="center" wrapText="1"/>
    </xf>
    <xf numFmtId="0" fontId="14" fillId="0" borderId="0" xfId="0" applyFont="1" applyAlignment="1">
      <alignment horizontal="center" vertical="center" wrapText="1"/>
    </xf>
    <xf numFmtId="0" fontId="14" fillId="0" borderId="44" xfId="0" applyFont="1" applyBorder="1" applyAlignment="1">
      <alignment horizontal="center" vertical="center" wrapText="1"/>
    </xf>
    <xf numFmtId="0" fontId="9" fillId="0" borderId="12" xfId="0" applyFont="1" applyBorder="1" applyAlignment="1">
      <alignment horizontal="center" vertical="center" textRotation="90" wrapText="1"/>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1" fontId="44" fillId="0" borderId="48" xfId="0" applyNumberFormat="1" applyFont="1" applyBorder="1" applyAlignment="1">
      <alignment horizontal="center" vertical="center" wrapText="1"/>
    </xf>
    <xf numFmtId="0" fontId="44" fillId="0" borderId="46" xfId="0" applyFont="1" applyBorder="1" applyAlignment="1">
      <alignment horizontal="center" vertical="center" wrapText="1"/>
    </xf>
    <xf numFmtId="0" fontId="44" fillId="0" borderId="49" xfId="0" applyFont="1" applyBorder="1" applyAlignment="1">
      <alignment horizontal="center" vertical="center" wrapText="1"/>
    </xf>
    <xf numFmtId="0" fontId="44" fillId="0" borderId="67" xfId="0" applyFont="1" applyBorder="1" applyAlignment="1">
      <alignment horizontal="center" vertical="center" wrapText="1"/>
    </xf>
    <xf numFmtId="0" fontId="44" fillId="0" borderId="0" xfId="0" applyFont="1" applyAlignment="1">
      <alignment horizontal="center" vertical="center" wrapText="1"/>
    </xf>
    <xf numFmtId="0" fontId="44" fillId="0" borderId="39" xfId="0" applyFont="1" applyBorder="1" applyAlignment="1">
      <alignment horizontal="center" vertical="center" wrapText="1"/>
    </xf>
    <xf numFmtId="1" fontId="44" fillId="0" borderId="14" xfId="0" applyNumberFormat="1"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1" fontId="44" fillId="0" borderId="67" xfId="0" applyNumberFormat="1" applyFont="1" applyBorder="1" applyAlignment="1">
      <alignment horizontal="center" vertical="center" wrapText="1"/>
    </xf>
    <xf numFmtId="0" fontId="44" fillId="0" borderId="51"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68" xfId="0" applyFont="1" applyBorder="1" applyAlignment="1">
      <alignment horizontal="center" vertical="center" wrapText="1"/>
    </xf>
    <xf numFmtId="1" fontId="55" fillId="0" borderId="14" xfId="0" applyNumberFormat="1" applyFont="1" applyBorder="1" applyAlignment="1">
      <alignment horizontal="center" vertical="center" wrapText="1"/>
    </xf>
    <xf numFmtId="0" fontId="55" fillId="0" borderId="15" xfId="0" applyFont="1" applyBorder="1" applyAlignment="1">
      <alignment horizontal="center" vertical="center" wrapText="1"/>
    </xf>
    <xf numFmtId="0" fontId="55" fillId="0" borderId="16" xfId="0" applyFont="1" applyBorder="1" applyAlignment="1">
      <alignment horizontal="center" vertical="center" wrapText="1"/>
    </xf>
    <xf numFmtId="1" fontId="55" fillId="0" borderId="67" xfId="0" applyNumberFormat="1" applyFont="1" applyBorder="1" applyAlignment="1">
      <alignment horizontal="center" vertical="center" wrapText="1"/>
    </xf>
    <xf numFmtId="0" fontId="55" fillId="0" borderId="0" xfId="0" applyFont="1" applyAlignment="1">
      <alignment horizontal="center" vertical="center" wrapText="1"/>
    </xf>
    <xf numFmtId="0" fontId="55" fillId="0" borderId="39" xfId="0" applyFont="1" applyBorder="1" applyAlignment="1">
      <alignment horizontal="center" vertical="center" wrapText="1"/>
    </xf>
    <xf numFmtId="0" fontId="55" fillId="0" borderId="51" xfId="0" applyFont="1" applyBorder="1" applyAlignment="1">
      <alignment horizontal="center" vertical="center" wrapText="1"/>
    </xf>
    <xf numFmtId="0" fontId="55" fillId="0" borderId="50" xfId="0" applyFont="1" applyBorder="1" applyAlignment="1">
      <alignment horizontal="center" vertical="center" wrapText="1"/>
    </xf>
    <xf numFmtId="0" fontId="55" fillId="0" borderId="68" xfId="0" applyFont="1" applyBorder="1" applyAlignment="1">
      <alignment horizontal="center" vertical="center" wrapText="1"/>
    </xf>
    <xf numFmtId="0" fontId="78" fillId="0" borderId="73" xfId="0" applyFont="1" applyBorder="1" applyAlignment="1">
      <alignment horizontal="center" vertical="center" readingOrder="2"/>
    </xf>
    <xf numFmtId="0" fontId="78" fillId="0" borderId="74" xfId="0" applyFont="1" applyBorder="1" applyAlignment="1">
      <alignment horizontal="center" vertical="center" readingOrder="2"/>
    </xf>
    <xf numFmtId="1" fontId="29" fillId="0" borderId="19" xfId="0" applyNumberFormat="1" applyFont="1" applyBorder="1" applyAlignment="1">
      <alignment horizontal="center" vertical="center"/>
    </xf>
    <xf numFmtId="1" fontId="34" fillId="0" borderId="34" xfId="13" applyNumberFormat="1" applyFont="1" applyBorder="1" applyAlignment="1">
      <alignment horizontal="center" vertical="center"/>
    </xf>
    <xf numFmtId="0" fontId="86" fillId="2" borderId="34" xfId="17" applyFont="1" applyFill="1" applyBorder="1" applyAlignment="1" applyProtection="1">
      <alignment horizontal="center" vertical="center"/>
    </xf>
    <xf numFmtId="0" fontId="86" fillId="2" borderId="13" xfId="17" applyFont="1" applyFill="1" applyBorder="1" applyAlignment="1" applyProtection="1">
      <alignment horizontal="center" vertical="center"/>
    </xf>
    <xf numFmtId="0" fontId="87" fillId="2" borderId="13" xfId="17" applyFont="1" applyFill="1" applyBorder="1" applyAlignment="1" applyProtection="1">
      <alignment horizontal="center" vertical="center"/>
    </xf>
    <xf numFmtId="0" fontId="86" fillId="2" borderId="34" xfId="17" applyFont="1" applyFill="1" applyBorder="1" applyAlignment="1" applyProtection="1">
      <alignment horizontal="center" vertical="center" wrapText="1"/>
    </xf>
    <xf numFmtId="0" fontId="86" fillId="2" borderId="13" xfId="17" applyFont="1" applyFill="1" applyBorder="1" applyAlignment="1" applyProtection="1">
      <alignment horizontal="center" vertical="center" wrapText="1"/>
    </xf>
    <xf numFmtId="0" fontId="86" fillId="0" borderId="13" xfId="0" applyFont="1" applyBorder="1" applyAlignment="1">
      <alignment horizontal="center" vertical="center"/>
    </xf>
    <xf numFmtId="0" fontId="86" fillId="0" borderId="13" xfId="0" applyFont="1" applyBorder="1" applyAlignment="1">
      <alignment horizontal="center" vertical="center" wrapText="1"/>
    </xf>
    <xf numFmtId="0" fontId="86" fillId="0" borderId="13" xfId="0" quotePrefix="1" applyFont="1" applyBorder="1" applyAlignment="1">
      <alignment horizontal="center" vertical="center" wrapText="1"/>
    </xf>
    <xf numFmtId="0" fontId="86" fillId="2" borderId="13" xfId="4" applyFont="1" applyFill="1" applyBorder="1" applyAlignment="1">
      <alignment horizontal="center" vertical="center"/>
    </xf>
    <xf numFmtId="0" fontId="86" fillId="2" borderId="13" xfId="4" applyFont="1" applyFill="1" applyBorder="1" applyAlignment="1">
      <alignment horizontal="center" vertical="center" wrapText="1"/>
    </xf>
    <xf numFmtId="0" fontId="86" fillId="2" borderId="34" xfId="4" applyFont="1" applyFill="1" applyBorder="1" applyAlignment="1">
      <alignment horizontal="center" vertical="center" wrapText="1"/>
    </xf>
    <xf numFmtId="0" fontId="86" fillId="2" borderId="34" xfId="4" applyFont="1" applyFill="1" applyBorder="1" applyAlignment="1">
      <alignment horizontal="center" vertical="center"/>
    </xf>
    <xf numFmtId="0" fontId="85" fillId="2" borderId="69" xfId="5" applyFont="1" applyFill="1" applyBorder="1" applyAlignment="1">
      <alignment horizontal="center" vertical="center"/>
    </xf>
    <xf numFmtId="0" fontId="85" fillId="2" borderId="69" xfId="5" applyFont="1" applyFill="1" applyBorder="1" applyAlignment="1">
      <alignment horizontal="center" vertical="center" wrapText="1"/>
    </xf>
    <xf numFmtId="0" fontId="87" fillId="0" borderId="69" xfId="7" applyFont="1" applyFill="1" applyBorder="1" applyAlignment="1">
      <alignment horizontal="center" vertical="center"/>
    </xf>
    <xf numFmtId="0" fontId="86" fillId="0" borderId="69" xfId="7" applyFont="1" applyFill="1" applyBorder="1" applyAlignment="1">
      <alignment horizontal="center" vertical="center"/>
    </xf>
    <xf numFmtId="0" fontId="86" fillId="0" borderId="69" xfId="7" applyFont="1" applyFill="1" applyBorder="1" applyAlignment="1">
      <alignment horizontal="center" vertical="center" wrapText="1"/>
    </xf>
    <xf numFmtId="0" fontId="86" fillId="0" borderId="34" xfId="18" applyFont="1" applyFill="1" applyBorder="1" applyAlignment="1" applyProtection="1">
      <alignment horizontal="center" vertical="center" wrapText="1"/>
    </xf>
    <xf numFmtId="0" fontId="86" fillId="0" borderId="34" xfId="18" applyFont="1" applyFill="1" applyBorder="1" applyAlignment="1" applyProtection="1">
      <alignment horizontal="center" vertical="center"/>
    </xf>
    <xf numFmtId="0" fontId="86" fillId="0" borderId="13" xfId="18" applyFont="1" applyFill="1" applyBorder="1" applyAlignment="1" applyProtection="1">
      <alignment horizontal="center" vertical="center"/>
    </xf>
    <xf numFmtId="0" fontId="86" fillId="0" borderId="13" xfId="18" applyFont="1" applyFill="1" applyBorder="1" applyAlignment="1" applyProtection="1">
      <alignment horizontal="center" vertical="center" wrapText="1"/>
    </xf>
    <xf numFmtId="0" fontId="87" fillId="0" borderId="0" xfId="18" applyFont="1" applyFill="1" applyAlignment="1" applyProtection="1"/>
    <xf numFmtId="0" fontId="87" fillId="0" borderId="13" xfId="18" applyFont="1" applyFill="1" applyBorder="1" applyAlignment="1" applyProtection="1">
      <alignment horizontal="center" vertical="center" wrapText="1"/>
    </xf>
    <xf numFmtId="0" fontId="86" fillId="0" borderId="34" xfId="17" applyFont="1" applyFill="1" applyBorder="1" applyAlignment="1" applyProtection="1">
      <alignment horizontal="center" vertical="center" wrapText="1"/>
    </xf>
    <xf numFmtId="0" fontId="86" fillId="0" borderId="0" xfId="17" applyFont="1" applyFill="1" applyAlignment="1" applyProtection="1">
      <alignment horizontal="center" vertical="center"/>
    </xf>
    <xf numFmtId="0" fontId="86" fillId="0" borderId="34" xfId="17" applyFont="1" applyFill="1" applyBorder="1" applyAlignment="1" applyProtection="1">
      <alignment horizontal="center" vertical="center"/>
    </xf>
    <xf numFmtId="0" fontId="86" fillId="14" borderId="13" xfId="0" applyFont="1" applyFill="1" applyBorder="1" applyAlignment="1">
      <alignment horizontal="center" vertical="center"/>
    </xf>
    <xf numFmtId="0" fontId="86" fillId="14" borderId="13" xfId="0" applyFont="1" applyFill="1" applyBorder="1" applyAlignment="1">
      <alignment horizontal="center" vertical="center" wrapText="1"/>
    </xf>
    <xf numFmtId="0" fontId="88" fillId="2" borderId="69" xfId="5" applyFont="1" applyFill="1" applyBorder="1" applyAlignment="1">
      <alignment horizontal="center"/>
    </xf>
    <xf numFmtId="0" fontId="88" fillId="2" borderId="69" xfId="5" applyFont="1" applyFill="1" applyBorder="1" applyAlignment="1">
      <alignment horizontal="center" vertical="center"/>
    </xf>
    <xf numFmtId="0" fontId="88" fillId="15" borderId="69" xfId="5" applyFont="1" applyFill="1" applyBorder="1" applyAlignment="1">
      <alignment horizontal="center" vertical="center"/>
    </xf>
    <xf numFmtId="0" fontId="87" fillId="0" borderId="13" xfId="18" applyFont="1" applyFill="1" applyBorder="1" applyAlignment="1" applyProtection="1">
      <alignment horizontal="center"/>
    </xf>
    <xf numFmtId="0" fontId="87" fillId="0" borderId="0" xfId="18" applyFont="1" applyFill="1" applyAlignment="1" applyProtection="1">
      <alignment horizontal="center"/>
    </xf>
    <xf numFmtId="0" fontId="77" fillId="0" borderId="80" xfId="19" applyFont="1" applyFill="1" applyBorder="1" applyAlignment="1" applyProtection="1">
      <alignment vertical="center" wrapText="1"/>
    </xf>
    <xf numFmtId="0" fontId="77" fillId="0" borderId="14" xfId="19" applyFont="1" applyFill="1" applyBorder="1" applyAlignment="1" applyProtection="1">
      <alignment vertical="center" wrapText="1"/>
    </xf>
    <xf numFmtId="0" fontId="77" fillId="0" borderId="81" xfId="19" applyFont="1" applyFill="1" applyBorder="1" applyAlignment="1" applyProtection="1">
      <alignment vertical="center" wrapText="1"/>
    </xf>
    <xf numFmtId="0" fontId="77" fillId="2" borderId="80" xfId="18" applyFont="1" applyFill="1" applyBorder="1" applyAlignment="1" applyProtection="1">
      <alignment wrapText="1"/>
    </xf>
    <xf numFmtId="0" fontId="77" fillId="2" borderId="14" xfId="18" applyFont="1" applyFill="1" applyBorder="1" applyAlignment="1" applyProtection="1">
      <alignment wrapText="1"/>
    </xf>
    <xf numFmtId="0" fontId="77" fillId="2" borderId="81" xfId="18" applyFont="1" applyFill="1" applyBorder="1" applyAlignment="1" applyProtection="1">
      <alignment wrapText="1"/>
    </xf>
    <xf numFmtId="0" fontId="58" fillId="0" borderId="14" xfId="19" applyFont="1" applyFill="1" applyBorder="1" applyAlignment="1" applyProtection="1">
      <alignment vertical="center" wrapText="1"/>
    </xf>
    <xf numFmtId="1" fontId="43" fillId="0" borderId="16" xfId="10" applyNumberFormat="1" applyFont="1" applyBorder="1" applyAlignment="1">
      <alignment horizontal="left" vertical="center"/>
    </xf>
    <xf numFmtId="0" fontId="47" fillId="0" borderId="16" xfId="0" applyFont="1" applyBorder="1" applyAlignment="1" applyProtection="1">
      <alignment horizontal="center" vertical="center" wrapText="1"/>
      <protection locked="0"/>
    </xf>
    <xf numFmtId="1" fontId="47" fillId="0" borderId="13" xfId="0" applyNumberFormat="1" applyFont="1" applyBorder="1" applyAlignment="1">
      <alignment vertical="center" wrapText="1"/>
    </xf>
    <xf numFmtId="0" fontId="47" fillId="0" borderId="13" xfId="13" applyFont="1" applyBorder="1" applyAlignment="1">
      <alignment horizontal="center" vertical="center"/>
    </xf>
  </cellXfs>
  <cellStyles count="20">
    <cellStyle name="Comma [0] 2" xfId="2"/>
    <cellStyle name="Normal" xfId="0" builtinId="0"/>
    <cellStyle name="Normal 16" xfId="16"/>
    <cellStyle name="Normal 2" xfId="13"/>
    <cellStyle name="Normal 2 2" xfId="1"/>
    <cellStyle name="Normal 2 3" xfId="3"/>
    <cellStyle name="Normal 2 3 2" xfId="18"/>
    <cellStyle name="Normal 2 4" xfId="19"/>
    <cellStyle name="Normal 3" xfId="4"/>
    <cellStyle name="Normal 3 2" xfId="15"/>
    <cellStyle name="Normal 4" xfId="5"/>
    <cellStyle name="Normal 4 3" xfId="17"/>
    <cellStyle name="Normal 5" xfId="6"/>
    <cellStyle name="Normal 6" xfId="7"/>
    <cellStyle name="Normal 7" xfId="8"/>
    <cellStyle name="Normal_Msl vac supply schedule, Pak" xfId="11"/>
    <cellStyle name="Normal_UC MEASLES MICRO PLAN new lahore" xfId="10"/>
    <cellStyle name="Normal_UC MEASLES MICRO PLAN new lahore 2" xfId="14"/>
    <cellStyle name="Normal_UC MEASLES MICRO PLAN new lahore 3" xfId="12"/>
    <cellStyle name="Percent 3" xfId="9"/>
  </cellStyles>
  <dxfs count="1">
    <dxf>
      <font>
        <color rgb="FF9C0006"/>
      </font>
      <fill>
        <patternFill>
          <bgColor rgb="FFFFC7CE"/>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17"/>
  <sheetViews>
    <sheetView topLeftCell="A7" workbookViewId="0">
      <selection activeCell="F13" sqref="F13"/>
    </sheetView>
  </sheetViews>
  <sheetFormatPr defaultRowHeight="15"/>
  <cols>
    <col min="8" max="8" width="19.140625" customWidth="1"/>
  </cols>
  <sheetData>
    <row r="1" spans="1:8" ht="29.1" customHeight="1" thickBot="1">
      <c r="A1" s="516" t="s">
        <v>402</v>
      </c>
      <c r="B1" s="517"/>
      <c r="C1" s="517"/>
      <c r="D1" s="517"/>
      <c r="E1" s="517"/>
      <c r="F1" s="517"/>
      <c r="G1" s="517"/>
      <c r="H1" s="518"/>
    </row>
    <row r="2" spans="1:8" ht="29.1" customHeight="1" thickBot="1">
      <c r="A2" s="526" t="s">
        <v>401</v>
      </c>
      <c r="B2" s="527"/>
      <c r="C2" s="527"/>
      <c r="D2" s="527"/>
      <c r="E2" s="527"/>
      <c r="F2" s="527"/>
      <c r="G2" s="527"/>
      <c r="H2" s="528"/>
    </row>
    <row r="3" spans="1:8" ht="29.1" customHeight="1">
      <c r="A3" s="519"/>
      <c r="B3" s="520"/>
      <c r="C3" s="520"/>
      <c r="D3" s="520"/>
      <c r="E3" s="520"/>
      <c r="F3" s="520"/>
      <c r="G3" s="520"/>
      <c r="H3" s="521"/>
    </row>
    <row r="4" spans="1:8" s="30" customFormat="1" ht="60" customHeight="1">
      <c r="A4" s="46" t="s">
        <v>173</v>
      </c>
      <c r="D4" s="38"/>
      <c r="E4" s="524" t="str">
        <f>'1. HR Plan'!D5</f>
        <v>Shoaib Ahmad</v>
      </c>
      <c r="F4" s="524"/>
      <c r="G4" s="524"/>
      <c r="H4" s="525"/>
    </row>
    <row r="5" spans="1:8" s="30" customFormat="1" ht="60" customHeight="1">
      <c r="A5" s="46" t="s">
        <v>48</v>
      </c>
      <c r="C5" s="524" t="str">
        <f>'1. HR Plan'!E5</f>
        <v>C.O</v>
      </c>
      <c r="D5" s="524"/>
      <c r="E5" s="524"/>
      <c r="F5" s="30" t="s">
        <v>47</v>
      </c>
      <c r="G5" s="524" t="str">
        <f>'1. HR Plan'!F5</f>
        <v>0300-7192927</v>
      </c>
      <c r="H5" s="525"/>
    </row>
    <row r="6" spans="1:8" s="30" customFormat="1" ht="60" customHeight="1">
      <c r="A6" s="46" t="s">
        <v>50</v>
      </c>
      <c r="D6" s="230" t="s">
        <v>570</v>
      </c>
      <c r="E6" s="140"/>
      <c r="F6" s="140"/>
      <c r="G6" s="140"/>
      <c r="H6" s="141"/>
    </row>
    <row r="7" spans="1:8" s="30" customFormat="1" ht="60" customHeight="1">
      <c r="A7" s="46" t="s">
        <v>51</v>
      </c>
      <c r="B7" s="230" t="s">
        <v>571</v>
      </c>
      <c r="C7" s="140"/>
      <c r="D7" s="140"/>
      <c r="E7" s="140"/>
      <c r="F7" s="140"/>
      <c r="G7" s="140"/>
      <c r="H7" s="141"/>
    </row>
    <row r="8" spans="1:8" s="30" customFormat="1" ht="60" customHeight="1">
      <c r="A8" s="46" t="s">
        <v>52</v>
      </c>
      <c r="B8" s="522" t="s">
        <v>66</v>
      </c>
      <c r="C8" s="522"/>
      <c r="D8" s="522"/>
      <c r="E8" s="522"/>
      <c r="F8" s="522"/>
      <c r="G8" s="522"/>
      <c r="H8" s="523"/>
    </row>
    <row r="9" spans="1:8" s="30" customFormat="1" ht="60" customHeight="1">
      <c r="A9" s="46" t="s">
        <v>69</v>
      </c>
      <c r="C9" s="231"/>
      <c r="D9" s="232" t="s">
        <v>54</v>
      </c>
      <c r="E9" s="232"/>
      <c r="F9" s="232"/>
      <c r="G9" s="232"/>
      <c r="H9" s="233"/>
    </row>
    <row r="10" spans="1:8" s="30" customFormat="1" ht="60" customHeight="1">
      <c r="A10" s="46" t="s">
        <v>70</v>
      </c>
      <c r="B10" s="136"/>
      <c r="C10" s="136"/>
      <c r="D10" s="136"/>
      <c r="E10" s="529" t="s">
        <v>572</v>
      </c>
      <c r="F10" s="529"/>
      <c r="G10" s="529"/>
      <c r="H10" s="530"/>
    </row>
    <row r="11" spans="1:8" s="30" customFormat="1" ht="60" customHeight="1">
      <c r="A11" s="46" t="s">
        <v>48</v>
      </c>
      <c r="C11" s="531" t="s">
        <v>573</v>
      </c>
      <c r="D11" s="531"/>
      <c r="E11" s="531"/>
      <c r="F11" s="30" t="s">
        <v>47</v>
      </c>
      <c r="G11" s="531" t="s">
        <v>574</v>
      </c>
      <c r="H11" s="532"/>
    </row>
    <row r="12" spans="1:8" s="30" customFormat="1" ht="60" customHeight="1">
      <c r="A12" s="46" t="s">
        <v>49</v>
      </c>
      <c r="F12" s="234" t="s">
        <v>575</v>
      </c>
      <c r="G12" s="138"/>
      <c r="H12" s="139"/>
    </row>
    <row r="13" spans="1:8">
      <c r="A13" s="21"/>
      <c r="H13" s="12"/>
    </row>
    <row r="14" spans="1:8" ht="15.75" thickBot="1">
      <c r="A14" s="1"/>
      <c r="B14" s="2"/>
      <c r="C14" s="2"/>
      <c r="D14" s="2"/>
      <c r="E14" s="2"/>
      <c r="F14" s="2"/>
      <c r="G14" s="2"/>
      <c r="H14" s="3"/>
    </row>
    <row r="16" spans="1:8" ht="39.950000000000003" customHeight="1">
      <c r="A16" s="30"/>
    </row>
    <row r="17" ht="39.950000000000003" customHeight="1"/>
  </sheetData>
  <mergeCells count="10">
    <mergeCell ref="E10:H10"/>
    <mergeCell ref="C11:E11"/>
    <mergeCell ref="G11:H11"/>
    <mergeCell ref="G5:H5"/>
    <mergeCell ref="C5:E5"/>
    <mergeCell ref="A1:H1"/>
    <mergeCell ref="A3:H3"/>
    <mergeCell ref="B8:H8"/>
    <mergeCell ref="E4:H4"/>
    <mergeCell ref="A2:H2"/>
  </mergeCells>
  <pageMargins left="1.2"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dimension ref="A1:AF32"/>
  <sheetViews>
    <sheetView topLeftCell="C1" workbookViewId="0">
      <selection activeCell="G7" sqref="G7"/>
    </sheetView>
  </sheetViews>
  <sheetFormatPr defaultColWidth="9.140625" defaultRowHeight="12.75"/>
  <cols>
    <col min="1" max="1" width="21.5703125" style="5" customWidth="1"/>
    <col min="2" max="2" width="27.85546875" style="5" customWidth="1"/>
    <col min="3" max="3" width="16" style="5" customWidth="1"/>
    <col min="4" max="5" width="14.28515625" style="5" customWidth="1"/>
    <col min="6" max="6" width="26.5703125" style="405" customWidth="1"/>
    <col min="7" max="7" width="21.140625" style="5" customWidth="1"/>
    <col min="8" max="8" width="27.28515625" style="5" customWidth="1"/>
    <col min="9" max="9" width="24.140625" style="5" customWidth="1"/>
    <col min="10" max="16384" width="9.140625" style="5"/>
  </cols>
  <sheetData>
    <row r="1" spans="1:32" ht="20.25">
      <c r="A1" s="605" t="s">
        <v>402</v>
      </c>
      <c r="B1" s="605"/>
      <c r="C1" s="605"/>
      <c r="D1" s="605"/>
      <c r="E1" s="605"/>
      <c r="F1" s="605"/>
      <c r="G1" s="605"/>
      <c r="H1" s="605"/>
      <c r="I1" s="605"/>
      <c r="J1" s="4"/>
      <c r="K1" s="4"/>
      <c r="L1" s="4"/>
      <c r="M1" s="4"/>
      <c r="N1" s="4"/>
    </row>
    <row r="2" spans="1:32" ht="20.25">
      <c r="A2" s="606" t="s">
        <v>19</v>
      </c>
      <c r="B2" s="606"/>
      <c r="C2" s="606"/>
      <c r="D2" s="606"/>
      <c r="E2" s="606"/>
      <c r="F2" s="606"/>
      <c r="G2" s="606"/>
      <c r="H2" s="606"/>
      <c r="I2" s="606"/>
      <c r="J2" s="6"/>
      <c r="K2" s="6"/>
      <c r="L2" s="6"/>
      <c r="M2" s="6"/>
      <c r="N2" s="6"/>
    </row>
    <row r="3" spans="1:32" ht="16.5" thickBot="1">
      <c r="A3" s="77"/>
      <c r="B3" s="78"/>
      <c r="C3" s="78"/>
      <c r="D3" s="78"/>
      <c r="E3" s="78"/>
      <c r="F3" s="402"/>
      <c r="G3" s="78"/>
      <c r="H3" s="78"/>
      <c r="I3" s="79"/>
      <c r="J3" s="7"/>
      <c r="K3" s="7"/>
      <c r="L3" s="7"/>
      <c r="M3" s="7"/>
      <c r="N3" s="7"/>
      <c r="O3" s="7"/>
      <c r="P3" s="7"/>
      <c r="Q3" s="7"/>
      <c r="R3" s="7"/>
      <c r="S3" s="7"/>
      <c r="T3" s="7"/>
      <c r="U3" s="7"/>
      <c r="V3" s="7"/>
      <c r="W3" s="7"/>
      <c r="X3" s="7"/>
      <c r="Y3" s="7"/>
      <c r="Z3" s="7"/>
      <c r="AA3" s="7"/>
      <c r="AB3" s="7"/>
      <c r="AC3" s="7"/>
      <c r="AD3" s="7"/>
      <c r="AE3" s="7"/>
      <c r="AF3" s="7"/>
    </row>
    <row r="4" spans="1:32" ht="99.6" customHeight="1" thickBot="1">
      <c r="A4" s="8" t="s">
        <v>20</v>
      </c>
      <c r="B4" s="9" t="s">
        <v>21</v>
      </c>
      <c r="C4" s="9" t="s">
        <v>22</v>
      </c>
      <c r="D4" s="9" t="s">
        <v>114</v>
      </c>
      <c r="E4" s="9" t="s">
        <v>115</v>
      </c>
      <c r="F4" s="9" t="s">
        <v>23</v>
      </c>
      <c r="G4" s="9" t="s">
        <v>116</v>
      </c>
      <c r="H4" s="9" t="s">
        <v>24</v>
      </c>
      <c r="I4" s="10" t="s">
        <v>25</v>
      </c>
      <c r="J4" s="7"/>
      <c r="K4" s="7"/>
      <c r="L4" s="7"/>
      <c r="M4" s="7"/>
      <c r="N4" s="7"/>
      <c r="O4" s="7"/>
      <c r="P4" s="7"/>
      <c r="Q4" s="7"/>
      <c r="R4" s="7"/>
      <c r="S4" s="7"/>
      <c r="T4" s="7"/>
      <c r="U4" s="7"/>
      <c r="V4" s="7"/>
      <c r="W4" s="7"/>
      <c r="X4" s="7"/>
      <c r="Y4" s="7"/>
      <c r="Z4" s="7"/>
      <c r="AA4" s="7"/>
      <c r="AB4" s="7"/>
      <c r="AC4" s="7"/>
      <c r="AD4" s="7"/>
      <c r="AE4" s="7"/>
      <c r="AF4" s="7"/>
    </row>
    <row r="5" spans="1:32" ht="48" customHeight="1">
      <c r="A5" s="395" t="s">
        <v>583</v>
      </c>
      <c r="B5" s="395" t="s">
        <v>583</v>
      </c>
      <c r="C5" s="395" t="s">
        <v>583</v>
      </c>
      <c r="D5" s="395" t="s">
        <v>583</v>
      </c>
      <c r="E5" s="395" t="s">
        <v>583</v>
      </c>
      <c r="F5" s="395" t="s">
        <v>583</v>
      </c>
      <c r="G5" s="395" t="s">
        <v>583</v>
      </c>
      <c r="H5" s="395" t="s">
        <v>583</v>
      </c>
      <c r="I5" s="395" t="s">
        <v>583</v>
      </c>
      <c r="J5" s="11"/>
      <c r="K5" s="7"/>
      <c r="L5" s="7"/>
      <c r="M5" s="7"/>
      <c r="N5" s="7"/>
      <c r="O5" s="7"/>
      <c r="P5" s="7"/>
      <c r="Q5" s="7"/>
      <c r="R5" s="7"/>
      <c r="S5" s="7"/>
      <c r="T5" s="7"/>
      <c r="U5" s="7"/>
      <c r="V5" s="7"/>
      <c r="W5" s="7"/>
      <c r="X5" s="7"/>
      <c r="Y5" s="7"/>
      <c r="Z5" s="7"/>
      <c r="AA5" s="7"/>
      <c r="AB5" s="7"/>
      <c r="AC5" s="7"/>
      <c r="AD5" s="7"/>
      <c r="AE5" s="7"/>
      <c r="AF5" s="7"/>
    </row>
    <row r="6" spans="1:32" ht="48" customHeight="1">
      <c r="A6" s="396"/>
      <c r="B6" s="397"/>
      <c r="C6" s="401"/>
      <c r="D6" s="397"/>
      <c r="E6" s="397"/>
      <c r="F6" s="394"/>
      <c r="G6" s="407"/>
      <c r="H6" s="407"/>
      <c r="I6" s="406"/>
      <c r="J6" s="7"/>
      <c r="K6" s="7"/>
      <c r="L6" s="7"/>
      <c r="M6" s="7"/>
      <c r="N6" s="7"/>
      <c r="O6" s="7"/>
      <c r="P6" s="7"/>
      <c r="Q6" s="7"/>
      <c r="R6" s="7"/>
      <c r="S6" s="7"/>
      <c r="T6" s="7"/>
      <c r="U6" s="7"/>
      <c r="V6" s="7"/>
      <c r="W6" s="7"/>
      <c r="X6" s="7"/>
      <c r="Y6" s="7"/>
      <c r="Z6" s="7"/>
      <c r="AA6" s="7"/>
      <c r="AB6" s="7"/>
      <c r="AC6" s="7"/>
      <c r="AD6" s="7"/>
      <c r="AE6" s="7"/>
      <c r="AF6" s="7"/>
    </row>
    <row r="7" spans="1:32" ht="48" customHeight="1">
      <c r="A7" s="396"/>
      <c r="B7" s="397"/>
      <c r="C7" s="401"/>
      <c r="D7" s="397"/>
      <c r="E7" s="397"/>
      <c r="F7" s="394"/>
      <c r="G7" s="407"/>
      <c r="H7" s="407"/>
      <c r="I7" s="406"/>
      <c r="J7" s="7"/>
      <c r="K7" s="7"/>
      <c r="L7" s="7"/>
      <c r="M7" s="7"/>
      <c r="N7" s="7"/>
      <c r="O7" s="7"/>
      <c r="P7" s="7"/>
      <c r="Q7" s="7"/>
      <c r="R7" s="7"/>
      <c r="S7" s="7"/>
      <c r="T7" s="7"/>
      <c r="U7" s="7"/>
      <c r="V7" s="7"/>
      <c r="W7" s="7"/>
      <c r="X7" s="7"/>
      <c r="Y7" s="7"/>
      <c r="Z7" s="7"/>
      <c r="AA7" s="7"/>
      <c r="AB7" s="7"/>
      <c r="AC7" s="7"/>
      <c r="AD7" s="7"/>
      <c r="AE7" s="7"/>
      <c r="AF7" s="7"/>
    </row>
    <row r="8" spans="1:32" ht="48" customHeight="1">
      <c r="A8" s="396"/>
      <c r="B8" s="397"/>
      <c r="C8" s="401"/>
      <c r="D8" s="397"/>
      <c r="E8" s="397"/>
      <c r="F8" s="394"/>
      <c r="G8" s="407"/>
      <c r="H8" s="407"/>
      <c r="I8" s="406"/>
      <c r="J8" s="7"/>
      <c r="K8" s="7"/>
      <c r="L8" s="7"/>
      <c r="M8" s="7"/>
      <c r="N8" s="7"/>
      <c r="O8" s="7"/>
      <c r="P8" s="7"/>
      <c r="Q8" s="7"/>
      <c r="R8" s="7"/>
      <c r="S8" s="7"/>
      <c r="T8" s="7"/>
      <c r="U8" s="7"/>
      <c r="V8" s="7"/>
      <c r="W8" s="7"/>
      <c r="X8" s="7"/>
      <c r="Y8" s="7"/>
      <c r="Z8" s="7"/>
      <c r="AA8" s="7"/>
      <c r="AB8" s="7"/>
      <c r="AC8" s="7"/>
      <c r="AD8" s="7"/>
      <c r="AE8" s="7"/>
      <c r="AF8" s="7"/>
    </row>
    <row r="9" spans="1:32" ht="48" customHeight="1">
      <c r="A9" s="396"/>
      <c r="B9" s="397"/>
      <c r="C9" s="401"/>
      <c r="D9" s="397"/>
      <c r="E9" s="397"/>
      <c r="F9" s="394"/>
      <c r="G9" s="407"/>
      <c r="H9" s="407"/>
      <c r="I9" s="406"/>
      <c r="J9" s="7"/>
      <c r="K9" s="7"/>
      <c r="L9" s="7"/>
      <c r="M9" s="7"/>
      <c r="N9" s="7"/>
      <c r="O9" s="7"/>
      <c r="P9" s="7"/>
      <c r="Q9" s="7"/>
      <c r="R9" s="7"/>
      <c r="S9" s="7"/>
      <c r="T9" s="7"/>
      <c r="U9" s="7"/>
      <c r="V9" s="7"/>
      <c r="W9" s="7"/>
      <c r="X9" s="7"/>
      <c r="Y9" s="7"/>
      <c r="Z9" s="7"/>
      <c r="AA9" s="7"/>
      <c r="AB9" s="7"/>
      <c r="AC9" s="7"/>
      <c r="AD9" s="7"/>
      <c r="AE9" s="7"/>
      <c r="AF9" s="7"/>
    </row>
    <row r="10" spans="1:32" ht="48" customHeight="1">
      <c r="A10" s="396"/>
      <c r="B10" s="397"/>
      <c r="C10" s="401"/>
      <c r="D10" s="397"/>
      <c r="E10" s="397"/>
      <c r="F10" s="394"/>
      <c r="G10" s="407"/>
      <c r="H10" s="407"/>
      <c r="I10" s="406"/>
      <c r="J10" s="7"/>
      <c r="K10" s="7"/>
      <c r="L10" s="7"/>
      <c r="M10" s="7"/>
      <c r="N10" s="7"/>
      <c r="O10" s="7"/>
      <c r="P10" s="7"/>
      <c r="Q10" s="7"/>
      <c r="R10" s="7"/>
      <c r="S10" s="7"/>
      <c r="T10" s="7"/>
      <c r="U10" s="7"/>
      <c r="V10" s="7"/>
      <c r="W10" s="7"/>
      <c r="X10" s="7"/>
      <c r="Y10" s="7"/>
      <c r="Z10" s="7"/>
      <c r="AA10" s="7"/>
      <c r="AB10" s="7"/>
      <c r="AC10" s="7"/>
      <c r="AD10" s="7"/>
      <c r="AE10" s="7"/>
      <c r="AF10" s="7"/>
    </row>
    <row r="11" spans="1:32" ht="48" customHeight="1">
      <c r="A11" s="398"/>
      <c r="B11" s="397"/>
      <c r="C11" s="401"/>
      <c r="D11" s="397"/>
      <c r="E11" s="397"/>
      <c r="F11" s="394"/>
      <c r="G11" s="407"/>
      <c r="H11" s="407"/>
      <c r="I11" s="406"/>
      <c r="J11" s="7"/>
      <c r="K11" s="7"/>
      <c r="L11" s="7"/>
      <c r="M11" s="7"/>
      <c r="N11" s="7"/>
      <c r="O11" s="7"/>
      <c r="P11" s="7"/>
      <c r="Q11" s="7"/>
      <c r="R11" s="7"/>
      <c r="S11" s="7"/>
      <c r="T11" s="7"/>
      <c r="U11" s="7"/>
      <c r="V11" s="7"/>
      <c r="W11" s="7"/>
      <c r="X11" s="7"/>
      <c r="Y11" s="7"/>
      <c r="Z11" s="7"/>
      <c r="AA11" s="7"/>
      <c r="AB11" s="7"/>
      <c r="AC11" s="7"/>
      <c r="AD11" s="7"/>
      <c r="AE11" s="7"/>
      <c r="AF11" s="7"/>
    </row>
    <row r="12" spans="1:32" ht="48" customHeight="1">
      <c r="A12" s="399"/>
      <c r="B12" s="400"/>
      <c r="C12" s="400"/>
      <c r="D12" s="400"/>
      <c r="E12" s="400"/>
      <c r="F12" s="394"/>
      <c r="G12" s="224"/>
      <c r="H12" s="224"/>
      <c r="I12" s="225"/>
      <c r="J12" s="7"/>
      <c r="K12" s="7"/>
      <c r="L12" s="7"/>
      <c r="M12" s="7"/>
      <c r="N12" s="7"/>
      <c r="O12" s="7"/>
      <c r="P12" s="7"/>
      <c r="Q12" s="7"/>
      <c r="R12" s="7"/>
      <c r="S12" s="7"/>
      <c r="T12" s="7"/>
      <c r="U12" s="7"/>
      <c r="V12" s="7"/>
      <c r="W12" s="7"/>
      <c r="X12" s="7"/>
      <c r="Y12" s="7"/>
      <c r="Z12" s="7"/>
      <c r="AA12" s="7"/>
      <c r="AB12" s="7"/>
      <c r="AC12" s="7"/>
      <c r="AD12" s="7"/>
      <c r="AE12" s="7"/>
      <c r="AF12" s="7"/>
    </row>
    <row r="13" spans="1:32" ht="48" customHeight="1">
      <c r="A13" s="223"/>
      <c r="B13" s="224"/>
      <c r="C13" s="224"/>
      <c r="D13" s="224"/>
      <c r="E13" s="224"/>
      <c r="F13" s="394"/>
      <c r="G13" s="224"/>
      <c r="H13" s="224"/>
      <c r="I13" s="225"/>
      <c r="J13" s="7"/>
      <c r="K13" s="7"/>
      <c r="L13" s="7"/>
      <c r="M13" s="7"/>
      <c r="N13" s="7"/>
      <c r="O13" s="7"/>
      <c r="P13" s="7"/>
      <c r="Q13" s="7"/>
      <c r="R13" s="7"/>
      <c r="S13" s="7"/>
      <c r="T13" s="7"/>
      <c r="U13" s="7"/>
      <c r="V13" s="7"/>
      <c r="W13" s="7"/>
      <c r="X13" s="7"/>
      <c r="Y13" s="7"/>
      <c r="Z13" s="7"/>
      <c r="AA13" s="7"/>
      <c r="AB13" s="7"/>
      <c r="AC13" s="7"/>
      <c r="AD13" s="7"/>
      <c r="AE13" s="7"/>
      <c r="AF13" s="7"/>
    </row>
    <row r="14" spans="1:32" ht="48" customHeight="1">
      <c r="A14" s="223"/>
      <c r="B14" s="224"/>
      <c r="C14" s="224"/>
      <c r="D14" s="224"/>
      <c r="E14" s="224"/>
      <c r="F14" s="394"/>
      <c r="G14" s="224"/>
      <c r="H14" s="224"/>
      <c r="I14" s="225"/>
      <c r="J14" s="7"/>
      <c r="K14" s="7"/>
      <c r="L14" s="7"/>
      <c r="M14" s="7"/>
      <c r="N14" s="7"/>
      <c r="O14" s="7"/>
      <c r="P14" s="7"/>
      <c r="Q14" s="7"/>
      <c r="R14" s="7"/>
      <c r="S14" s="7"/>
      <c r="T14" s="7"/>
      <c r="U14" s="7"/>
      <c r="V14" s="7"/>
      <c r="W14" s="7"/>
      <c r="X14" s="7"/>
      <c r="Y14" s="7"/>
      <c r="Z14" s="7"/>
      <c r="AA14" s="7"/>
      <c r="AB14" s="7"/>
      <c r="AC14" s="7"/>
      <c r="AD14" s="7"/>
      <c r="AE14" s="7"/>
      <c r="AF14" s="7"/>
    </row>
    <row r="15" spans="1:32" ht="48" customHeight="1">
      <c r="A15" s="223"/>
      <c r="B15" s="224"/>
      <c r="C15" s="224"/>
      <c r="D15" s="224"/>
      <c r="E15" s="224"/>
      <c r="F15" s="394"/>
      <c r="G15" s="224"/>
      <c r="H15" s="224"/>
      <c r="I15" s="225"/>
      <c r="J15" s="7"/>
      <c r="K15" s="7"/>
      <c r="L15" s="7"/>
      <c r="M15" s="7"/>
      <c r="N15" s="7"/>
      <c r="O15" s="7"/>
      <c r="P15" s="7"/>
      <c r="Q15" s="7"/>
      <c r="R15" s="7"/>
      <c r="S15" s="7"/>
      <c r="T15" s="7"/>
      <c r="U15" s="7"/>
      <c r="V15" s="7"/>
      <c r="W15" s="7"/>
      <c r="X15" s="7"/>
      <c r="Y15" s="7"/>
      <c r="Z15" s="7"/>
      <c r="AA15" s="7"/>
      <c r="AB15" s="7"/>
      <c r="AC15" s="7"/>
      <c r="AD15" s="7"/>
      <c r="AE15" s="7"/>
      <c r="AF15" s="7"/>
    </row>
    <row r="16" spans="1:32" ht="48" customHeight="1">
      <c r="A16" s="223"/>
      <c r="B16" s="224"/>
      <c r="C16" s="224"/>
      <c r="D16" s="224"/>
      <c r="E16" s="224"/>
      <c r="F16" s="394"/>
      <c r="G16" s="224"/>
      <c r="H16" s="224"/>
      <c r="I16" s="225"/>
      <c r="J16" s="7"/>
      <c r="K16" s="7"/>
      <c r="L16" s="7"/>
      <c r="M16" s="7"/>
      <c r="N16" s="7"/>
      <c r="O16" s="7"/>
      <c r="P16" s="7"/>
      <c r="Q16" s="7"/>
      <c r="R16" s="7"/>
      <c r="S16" s="7"/>
      <c r="T16" s="7"/>
      <c r="U16" s="7"/>
      <c r="V16" s="7"/>
      <c r="W16" s="7"/>
      <c r="X16" s="7"/>
      <c r="Y16" s="7"/>
      <c r="Z16" s="7"/>
      <c r="AA16" s="7"/>
      <c r="AB16" s="7"/>
      <c r="AC16" s="7"/>
      <c r="AD16" s="7"/>
      <c r="AE16" s="7"/>
      <c r="AF16" s="7"/>
    </row>
    <row r="17" spans="1:32" ht="48" customHeight="1">
      <c r="A17" s="223"/>
      <c r="B17" s="224"/>
      <c r="C17" s="224"/>
      <c r="D17" s="224"/>
      <c r="E17" s="224"/>
      <c r="F17" s="394"/>
      <c r="G17" s="224"/>
      <c r="H17" s="224"/>
      <c r="I17" s="225"/>
      <c r="J17" s="7"/>
      <c r="K17" s="7"/>
      <c r="L17" s="7"/>
      <c r="M17" s="7"/>
      <c r="N17" s="7"/>
      <c r="O17" s="7"/>
      <c r="P17" s="7"/>
      <c r="Q17" s="7"/>
      <c r="R17" s="7"/>
      <c r="S17" s="7"/>
      <c r="T17" s="7"/>
      <c r="U17" s="7"/>
      <c r="V17" s="7"/>
      <c r="W17" s="7"/>
      <c r="X17" s="7"/>
      <c r="Y17" s="7"/>
      <c r="Z17" s="7"/>
      <c r="AA17" s="7"/>
      <c r="AB17" s="7"/>
      <c r="AC17" s="7"/>
      <c r="AD17" s="7"/>
      <c r="AE17" s="7"/>
      <c r="AF17" s="7"/>
    </row>
    <row r="18" spans="1:32" ht="48" customHeight="1" thickBot="1">
      <c r="A18" s="226"/>
      <c r="B18" s="227"/>
      <c r="C18" s="227"/>
      <c r="D18" s="227"/>
      <c r="E18" s="227"/>
      <c r="F18" s="403"/>
      <c r="G18" s="227"/>
      <c r="H18" s="228"/>
      <c r="I18" s="229"/>
      <c r="J18" s="11"/>
      <c r="K18" s="7"/>
      <c r="L18" s="7"/>
      <c r="M18" s="7"/>
      <c r="N18" s="7"/>
      <c r="O18" s="7"/>
      <c r="P18" s="7"/>
      <c r="Q18" s="7"/>
      <c r="R18" s="7"/>
      <c r="S18" s="7"/>
      <c r="T18" s="7"/>
      <c r="U18" s="7"/>
      <c r="V18" s="7"/>
      <c r="W18" s="7"/>
      <c r="X18" s="7"/>
      <c r="Y18" s="7"/>
      <c r="Z18" s="7"/>
      <c r="AA18" s="7"/>
      <c r="AB18" s="7"/>
      <c r="AC18" s="7"/>
      <c r="AD18" s="7"/>
      <c r="AE18" s="7"/>
      <c r="AF18" s="7"/>
    </row>
    <row r="19" spans="1:32" ht="15">
      <c r="A19" s="7"/>
      <c r="B19" s="7"/>
      <c r="C19" s="7"/>
      <c r="D19" s="7"/>
      <c r="E19" s="7"/>
      <c r="F19" s="404"/>
      <c r="G19" s="7"/>
      <c r="H19" s="7"/>
      <c r="I19" s="7"/>
      <c r="J19" s="7"/>
      <c r="K19" s="7"/>
      <c r="L19" s="7"/>
      <c r="M19" s="7"/>
      <c r="N19" s="7"/>
      <c r="O19" s="7"/>
      <c r="P19" s="7"/>
      <c r="Q19" s="7"/>
      <c r="R19" s="7"/>
      <c r="S19" s="7"/>
      <c r="T19" s="7"/>
      <c r="U19" s="7"/>
      <c r="V19" s="7"/>
      <c r="W19" s="7"/>
      <c r="X19" s="7"/>
      <c r="Y19" s="7"/>
      <c r="Z19" s="7"/>
      <c r="AA19" s="7"/>
      <c r="AB19" s="7"/>
      <c r="AC19" s="7"/>
      <c r="AD19" s="7"/>
      <c r="AE19" s="7"/>
      <c r="AF19" s="7"/>
    </row>
    <row r="20" spans="1:32" ht="15">
      <c r="A20" s="7"/>
      <c r="B20" s="7"/>
      <c r="C20" s="7"/>
      <c r="D20" s="7"/>
      <c r="E20" s="7"/>
      <c r="F20" s="404"/>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15">
      <c r="A21" s="7"/>
      <c r="B21" s="7"/>
      <c r="C21" s="7"/>
      <c r="D21" s="7"/>
      <c r="E21" s="7"/>
      <c r="F21" s="404"/>
      <c r="G21" s="7"/>
      <c r="H21" s="7"/>
      <c r="I21" s="7"/>
      <c r="J21" s="7"/>
      <c r="K21" s="7"/>
      <c r="L21" s="7"/>
      <c r="M21" s="7"/>
      <c r="N21" s="7"/>
      <c r="O21" s="7"/>
      <c r="P21" s="7"/>
      <c r="Q21" s="7"/>
      <c r="R21" s="7"/>
      <c r="S21" s="7"/>
      <c r="T21" s="7"/>
      <c r="U21" s="7"/>
      <c r="V21" s="7"/>
      <c r="W21" s="7"/>
      <c r="X21" s="7"/>
      <c r="Y21" s="7"/>
      <c r="Z21" s="7"/>
      <c r="AA21" s="7"/>
      <c r="AB21" s="7"/>
      <c r="AC21" s="7"/>
      <c r="AD21" s="7"/>
      <c r="AE21" s="7"/>
      <c r="AF21" s="7"/>
    </row>
    <row r="22" spans="1:32" ht="15">
      <c r="A22" s="7"/>
      <c r="B22" s="7"/>
      <c r="C22" s="7"/>
      <c r="D22" s="7"/>
      <c r="E22" s="7"/>
      <c r="F22" s="404"/>
      <c r="G22" s="7"/>
      <c r="H22" s="7"/>
      <c r="I22" s="7"/>
      <c r="J22" s="7"/>
      <c r="K22" s="7"/>
      <c r="L22" s="7"/>
      <c r="M22" s="7"/>
      <c r="N22" s="7"/>
      <c r="O22" s="7"/>
      <c r="P22" s="7"/>
      <c r="Q22" s="7"/>
      <c r="R22" s="7"/>
      <c r="S22" s="7"/>
      <c r="T22" s="7"/>
      <c r="U22" s="7"/>
      <c r="V22" s="7"/>
      <c r="W22" s="7"/>
      <c r="X22" s="7"/>
      <c r="Y22" s="7"/>
      <c r="Z22" s="7"/>
      <c r="AA22" s="7"/>
      <c r="AB22" s="7"/>
      <c r="AC22" s="7"/>
      <c r="AD22" s="7"/>
      <c r="AE22" s="7"/>
      <c r="AF22" s="7"/>
    </row>
    <row r="23" spans="1:32" ht="15">
      <c r="A23" s="7"/>
      <c r="B23" s="7"/>
      <c r="C23" s="7"/>
      <c r="D23" s="7"/>
      <c r="E23" s="7"/>
      <c r="F23" s="404"/>
      <c r="G23" s="7"/>
      <c r="H23" s="7"/>
      <c r="I23" s="7"/>
      <c r="J23" s="7"/>
      <c r="K23" s="7"/>
      <c r="L23" s="7"/>
      <c r="M23" s="7"/>
      <c r="N23" s="7"/>
      <c r="O23" s="7"/>
      <c r="P23" s="7"/>
      <c r="Q23" s="7"/>
      <c r="R23" s="7"/>
      <c r="S23" s="7"/>
      <c r="T23" s="7"/>
      <c r="U23" s="7"/>
      <c r="V23" s="7"/>
      <c r="W23" s="7"/>
      <c r="X23" s="7"/>
      <c r="Y23" s="7"/>
      <c r="Z23" s="7"/>
      <c r="AA23" s="7"/>
      <c r="AB23" s="7"/>
      <c r="AC23" s="7"/>
      <c r="AD23" s="7"/>
      <c r="AE23" s="7"/>
      <c r="AF23" s="7"/>
    </row>
    <row r="24" spans="1:32" ht="15">
      <c r="A24" s="7"/>
      <c r="B24" s="7"/>
      <c r="C24" s="7"/>
      <c r="D24" s="7"/>
      <c r="E24" s="7"/>
      <c r="F24" s="404"/>
      <c r="G24" s="7"/>
      <c r="H24" s="7"/>
      <c r="I24" s="7"/>
      <c r="J24" s="7"/>
      <c r="K24" s="7"/>
      <c r="L24" s="7"/>
      <c r="M24" s="7"/>
      <c r="N24" s="7"/>
      <c r="O24" s="7"/>
      <c r="P24" s="7"/>
      <c r="Q24" s="7"/>
      <c r="R24" s="7"/>
      <c r="S24" s="7"/>
      <c r="T24" s="7"/>
      <c r="U24" s="7"/>
      <c r="V24" s="7"/>
      <c r="W24" s="7"/>
      <c r="X24" s="7"/>
      <c r="Y24" s="7"/>
      <c r="Z24" s="7"/>
      <c r="AA24" s="7"/>
      <c r="AB24" s="7"/>
      <c r="AC24" s="7"/>
      <c r="AD24" s="7"/>
      <c r="AE24" s="7"/>
      <c r="AF24" s="7"/>
    </row>
    <row r="25" spans="1:32" ht="15">
      <c r="A25" s="7"/>
      <c r="B25" s="7"/>
      <c r="C25" s="7"/>
      <c r="D25" s="7"/>
      <c r="E25" s="7"/>
      <c r="F25" s="404"/>
      <c r="G25" s="7"/>
      <c r="H25" s="7"/>
      <c r="I25" s="7"/>
      <c r="J25" s="7"/>
      <c r="K25" s="7"/>
      <c r="L25" s="7"/>
      <c r="M25" s="7"/>
      <c r="N25" s="7"/>
      <c r="O25" s="7"/>
      <c r="P25" s="7"/>
      <c r="Q25" s="7"/>
      <c r="R25" s="7"/>
      <c r="S25" s="7"/>
      <c r="T25" s="7"/>
      <c r="U25" s="7"/>
      <c r="V25" s="7"/>
      <c r="W25" s="7"/>
      <c r="X25" s="7"/>
      <c r="Y25" s="7"/>
      <c r="Z25" s="7"/>
      <c r="AA25" s="7"/>
      <c r="AB25" s="7"/>
      <c r="AC25" s="7"/>
      <c r="AD25" s="7"/>
      <c r="AE25" s="7"/>
      <c r="AF25" s="7"/>
    </row>
    <row r="26" spans="1:32" ht="15">
      <c r="A26" s="7"/>
      <c r="B26" s="7"/>
      <c r="C26" s="7"/>
      <c r="D26" s="7"/>
      <c r="E26" s="7"/>
      <c r="F26" s="404"/>
      <c r="G26" s="7"/>
      <c r="H26" s="7"/>
      <c r="I26" s="7"/>
      <c r="J26" s="7"/>
      <c r="K26" s="7"/>
      <c r="L26" s="7"/>
      <c r="M26" s="7"/>
      <c r="N26" s="7"/>
      <c r="O26" s="7"/>
      <c r="P26" s="7"/>
      <c r="Q26" s="7"/>
      <c r="R26" s="7"/>
      <c r="S26" s="7"/>
      <c r="T26" s="7"/>
      <c r="U26" s="7"/>
      <c r="V26" s="7"/>
      <c r="W26" s="7"/>
      <c r="X26" s="7"/>
      <c r="Y26" s="7"/>
      <c r="Z26" s="7"/>
      <c r="AA26" s="7"/>
      <c r="AB26" s="7"/>
      <c r="AC26" s="7"/>
      <c r="AD26" s="7"/>
      <c r="AE26" s="7"/>
      <c r="AF26" s="7"/>
    </row>
    <row r="27" spans="1:32" ht="15">
      <c r="A27" s="7"/>
      <c r="B27" s="7"/>
      <c r="C27" s="7"/>
      <c r="D27" s="7"/>
      <c r="E27" s="7"/>
      <c r="F27" s="404"/>
      <c r="G27" s="7"/>
      <c r="H27" s="7"/>
      <c r="I27" s="7"/>
      <c r="J27" s="7"/>
      <c r="K27" s="7"/>
      <c r="L27" s="7"/>
      <c r="M27" s="7"/>
      <c r="N27" s="7"/>
      <c r="O27" s="7"/>
      <c r="P27" s="7"/>
      <c r="Q27" s="7"/>
      <c r="R27" s="7"/>
      <c r="S27" s="7"/>
      <c r="T27" s="7"/>
      <c r="U27" s="7"/>
      <c r="V27" s="7"/>
      <c r="W27" s="7"/>
      <c r="X27" s="7"/>
      <c r="Y27" s="7"/>
      <c r="Z27" s="7"/>
      <c r="AA27" s="7"/>
      <c r="AB27" s="7"/>
      <c r="AC27" s="7"/>
      <c r="AD27" s="7"/>
      <c r="AE27" s="7"/>
      <c r="AF27" s="7"/>
    </row>
    <row r="28" spans="1:32" ht="15">
      <c r="A28" s="7"/>
      <c r="B28" s="7"/>
      <c r="C28" s="7"/>
      <c r="D28" s="7"/>
      <c r="E28" s="7"/>
      <c r="F28" s="404"/>
      <c r="G28" s="7"/>
      <c r="H28" s="7"/>
      <c r="I28" s="7"/>
      <c r="J28" s="7"/>
      <c r="K28" s="7"/>
      <c r="L28" s="7"/>
      <c r="M28" s="7"/>
      <c r="N28" s="7"/>
      <c r="O28" s="7"/>
      <c r="P28" s="7"/>
      <c r="Q28" s="7"/>
      <c r="R28" s="7"/>
      <c r="S28" s="7"/>
      <c r="T28" s="7"/>
      <c r="U28" s="7"/>
      <c r="V28" s="7"/>
      <c r="W28" s="7"/>
      <c r="X28" s="7"/>
      <c r="Y28" s="7"/>
      <c r="Z28" s="7"/>
      <c r="AA28" s="7"/>
      <c r="AB28" s="7"/>
      <c r="AC28" s="7"/>
      <c r="AD28" s="7"/>
      <c r="AE28" s="7"/>
      <c r="AF28" s="7"/>
    </row>
    <row r="29" spans="1:32" ht="15">
      <c r="A29" s="7"/>
      <c r="B29" s="7"/>
      <c r="C29" s="7"/>
      <c r="D29" s="7"/>
      <c r="E29" s="7"/>
      <c r="F29" s="404"/>
      <c r="G29" s="7"/>
      <c r="I29" s="7"/>
      <c r="J29" s="7"/>
      <c r="K29" s="7"/>
      <c r="L29" s="7"/>
      <c r="M29" s="7"/>
      <c r="N29" s="7"/>
      <c r="O29" s="7"/>
      <c r="P29" s="7"/>
      <c r="Q29" s="7"/>
      <c r="R29" s="7"/>
      <c r="S29" s="7"/>
      <c r="T29" s="7"/>
      <c r="U29" s="7"/>
      <c r="V29" s="7"/>
      <c r="W29" s="7"/>
      <c r="X29" s="7"/>
      <c r="Y29" s="7"/>
      <c r="Z29" s="7"/>
      <c r="AA29" s="7"/>
      <c r="AB29" s="7"/>
      <c r="AC29" s="7"/>
      <c r="AD29" s="7"/>
      <c r="AE29" s="7"/>
      <c r="AF29" s="7"/>
    </row>
    <row r="30" spans="1:32" ht="15">
      <c r="A30" s="7"/>
      <c r="B30" s="7"/>
      <c r="C30" s="7"/>
      <c r="D30" s="7"/>
      <c r="E30" s="7"/>
      <c r="F30" s="404"/>
      <c r="G30" s="7"/>
      <c r="H30" s="7"/>
      <c r="I30" s="7"/>
      <c r="J30" s="7"/>
      <c r="K30" s="7"/>
      <c r="L30" s="7"/>
      <c r="M30" s="7"/>
      <c r="N30" s="7"/>
      <c r="O30" s="7"/>
      <c r="P30" s="7"/>
      <c r="Q30" s="7"/>
      <c r="R30" s="7"/>
      <c r="S30" s="7"/>
      <c r="T30" s="7"/>
      <c r="U30" s="7"/>
      <c r="V30" s="7"/>
      <c r="W30" s="7"/>
      <c r="X30" s="7"/>
      <c r="Y30" s="7"/>
      <c r="Z30" s="7"/>
      <c r="AA30" s="7"/>
      <c r="AB30" s="7"/>
      <c r="AC30" s="7"/>
      <c r="AD30" s="7"/>
      <c r="AE30" s="7"/>
      <c r="AF30" s="7"/>
    </row>
    <row r="31" spans="1:32" ht="15">
      <c r="A31" s="7"/>
      <c r="B31" s="7"/>
      <c r="C31" s="7"/>
      <c r="D31" s="7"/>
      <c r="E31" s="7"/>
      <c r="F31" s="404"/>
      <c r="G31" s="7"/>
      <c r="H31" s="7"/>
      <c r="I31" s="7"/>
      <c r="J31" s="7"/>
      <c r="K31" s="7"/>
      <c r="L31" s="7"/>
      <c r="M31" s="7"/>
      <c r="N31" s="7"/>
      <c r="O31" s="7"/>
      <c r="P31" s="7"/>
      <c r="Q31" s="7"/>
      <c r="R31" s="7"/>
      <c r="S31" s="7"/>
      <c r="T31" s="7"/>
      <c r="U31" s="7"/>
      <c r="V31" s="7"/>
      <c r="W31" s="7"/>
      <c r="X31" s="7"/>
      <c r="Y31" s="7"/>
      <c r="Z31" s="7"/>
      <c r="AA31" s="7"/>
      <c r="AB31" s="7"/>
      <c r="AC31" s="7"/>
      <c r="AD31" s="7"/>
      <c r="AE31" s="7"/>
      <c r="AF31" s="7"/>
    </row>
    <row r="32" spans="1:32" ht="15">
      <c r="A32" s="7"/>
      <c r="B32" s="7"/>
      <c r="C32" s="7"/>
      <c r="D32" s="7"/>
      <c r="E32" s="7"/>
      <c r="F32" s="404"/>
      <c r="G32" s="7"/>
      <c r="H32" s="7"/>
      <c r="I32" s="7"/>
      <c r="J32" s="7"/>
      <c r="K32" s="7"/>
      <c r="L32" s="7"/>
      <c r="M32" s="7"/>
      <c r="N32" s="7"/>
      <c r="O32" s="7"/>
      <c r="P32" s="7"/>
      <c r="Q32" s="7"/>
      <c r="R32" s="7"/>
      <c r="S32" s="7"/>
      <c r="T32" s="7"/>
      <c r="U32" s="7"/>
      <c r="V32" s="7"/>
      <c r="W32" s="7"/>
      <c r="X32" s="7"/>
      <c r="Y32" s="7"/>
      <c r="Z32" s="7"/>
      <c r="AA32" s="7"/>
      <c r="AB32" s="7"/>
      <c r="AC32" s="7"/>
      <c r="AD32" s="7"/>
      <c r="AE32" s="7"/>
      <c r="AF32" s="7"/>
    </row>
  </sheetData>
  <mergeCells count="2">
    <mergeCell ref="A1:I1"/>
    <mergeCell ref="A2:I2"/>
  </mergeCells>
  <printOptions horizontalCentered="1" verticalCentered="1"/>
  <pageMargins left="0" right="0" top="0" bottom="0" header="0" footer="0"/>
  <pageSetup scale="68"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J59"/>
  <sheetViews>
    <sheetView workbookViewId="0">
      <selection activeCell="H13" sqref="H13"/>
    </sheetView>
  </sheetViews>
  <sheetFormatPr defaultRowHeight="15"/>
  <cols>
    <col min="2" max="2" width="23.42578125" customWidth="1"/>
    <col min="3" max="3" width="19.28515625" customWidth="1"/>
    <col min="4" max="4" width="19.85546875" customWidth="1"/>
    <col min="5" max="5" width="18.7109375" customWidth="1"/>
    <col min="6" max="6" width="13.140625" style="283" customWidth="1"/>
    <col min="7" max="8" width="13.140625" customWidth="1"/>
  </cols>
  <sheetData>
    <row r="1" spans="1:10" ht="21">
      <c r="A1" s="607" t="s">
        <v>402</v>
      </c>
      <c r="B1" s="607"/>
      <c r="C1" s="607"/>
      <c r="D1" s="607"/>
      <c r="E1" s="607"/>
      <c r="F1" s="607"/>
      <c r="G1" s="607"/>
      <c r="H1" s="607"/>
    </row>
    <row r="2" spans="1:10" ht="21">
      <c r="A2" s="608" t="s">
        <v>117</v>
      </c>
      <c r="B2" s="608"/>
      <c r="C2" s="608"/>
      <c r="D2" s="608"/>
      <c r="E2" s="608"/>
      <c r="F2" s="608"/>
      <c r="G2" s="608"/>
      <c r="H2" s="608"/>
    </row>
    <row r="3" spans="1:10" ht="15.75" thickBot="1">
      <c r="A3" s="1"/>
      <c r="B3" s="456"/>
      <c r="C3" s="456"/>
      <c r="D3" s="456"/>
      <c r="E3" s="456"/>
      <c r="F3" s="487"/>
      <c r="G3" s="456"/>
      <c r="H3" s="12"/>
    </row>
    <row r="4" spans="1:10" ht="24.6" customHeight="1">
      <c r="A4" s="80" t="s">
        <v>118</v>
      </c>
      <c r="B4" s="609" t="s">
        <v>13</v>
      </c>
      <c r="C4" s="609"/>
      <c r="D4" s="609" t="s">
        <v>14</v>
      </c>
      <c r="E4" s="609"/>
      <c r="F4" s="609" t="s">
        <v>119</v>
      </c>
      <c r="G4" s="609"/>
      <c r="H4" s="609"/>
    </row>
    <row r="5" spans="1:10" ht="44.1" customHeight="1">
      <c r="A5" s="14"/>
      <c r="B5" s="81" t="s">
        <v>120</v>
      </c>
      <c r="C5" s="81" t="s">
        <v>15</v>
      </c>
      <c r="D5" s="81" t="s">
        <v>10</v>
      </c>
      <c r="E5" s="81" t="s">
        <v>16</v>
      </c>
      <c r="F5" s="81" t="s">
        <v>421</v>
      </c>
      <c r="G5" s="81" t="s">
        <v>17</v>
      </c>
      <c r="H5" s="81" t="s">
        <v>18</v>
      </c>
    </row>
    <row r="6" spans="1:10" ht="30" customHeight="1">
      <c r="A6" s="485">
        <v>1</v>
      </c>
      <c r="B6" s="782" t="s">
        <v>584</v>
      </c>
      <c r="C6" s="782" t="s">
        <v>535</v>
      </c>
      <c r="D6" s="782" t="s">
        <v>590</v>
      </c>
      <c r="E6" s="785" t="s">
        <v>595</v>
      </c>
      <c r="F6" s="782">
        <v>0</v>
      </c>
      <c r="G6" s="486"/>
      <c r="H6" s="486"/>
      <c r="I6" s="44"/>
      <c r="J6" s="44"/>
    </row>
    <row r="7" spans="1:10" ht="30" customHeight="1">
      <c r="A7" s="485">
        <v>2</v>
      </c>
      <c r="B7" s="783" t="s">
        <v>585</v>
      </c>
      <c r="C7" s="783" t="s">
        <v>535</v>
      </c>
      <c r="D7" s="783"/>
      <c r="E7" s="786"/>
      <c r="F7" s="783">
        <v>20</v>
      </c>
      <c r="G7" s="486"/>
      <c r="H7" s="486"/>
      <c r="I7" s="44"/>
      <c r="J7" s="44"/>
    </row>
    <row r="8" spans="1:10" ht="30" customHeight="1">
      <c r="A8" s="485">
        <v>3</v>
      </c>
      <c r="B8" s="783" t="s">
        <v>586</v>
      </c>
      <c r="C8" s="783" t="s">
        <v>536</v>
      </c>
      <c r="D8" s="783" t="s">
        <v>591</v>
      </c>
      <c r="E8" s="786" t="s">
        <v>596</v>
      </c>
      <c r="F8" s="783">
        <v>5</v>
      </c>
      <c r="G8" s="486"/>
      <c r="H8" s="486"/>
      <c r="I8" s="44"/>
      <c r="J8" s="44"/>
    </row>
    <row r="9" spans="1:10" ht="30" customHeight="1">
      <c r="A9" s="485">
        <v>4</v>
      </c>
      <c r="B9" s="784" t="s">
        <v>587</v>
      </c>
      <c r="C9" s="784" t="s">
        <v>536</v>
      </c>
      <c r="D9" s="783" t="s">
        <v>592</v>
      </c>
      <c r="E9" s="786" t="s">
        <v>597</v>
      </c>
      <c r="F9" s="783">
        <v>0</v>
      </c>
      <c r="G9" s="486"/>
      <c r="H9" s="486"/>
      <c r="I9" s="44"/>
      <c r="J9" s="44"/>
    </row>
    <row r="10" spans="1:10" ht="30" customHeight="1">
      <c r="A10" s="485">
        <v>5</v>
      </c>
      <c r="B10" s="783" t="s">
        <v>588</v>
      </c>
      <c r="C10" s="783" t="s">
        <v>536</v>
      </c>
      <c r="D10" s="783" t="s">
        <v>593</v>
      </c>
      <c r="E10" s="786" t="s">
        <v>598</v>
      </c>
      <c r="F10" s="783">
        <v>18</v>
      </c>
      <c r="G10" s="486"/>
      <c r="H10" s="486"/>
      <c r="I10" s="44"/>
      <c r="J10" s="44"/>
    </row>
    <row r="11" spans="1:10" ht="30" customHeight="1">
      <c r="A11" s="485">
        <v>6</v>
      </c>
      <c r="B11" s="783" t="s">
        <v>589</v>
      </c>
      <c r="C11" s="783" t="s">
        <v>538</v>
      </c>
      <c r="D11" s="783" t="s">
        <v>594</v>
      </c>
      <c r="E11" s="786" t="s">
        <v>599</v>
      </c>
      <c r="F11" s="783">
        <v>2</v>
      </c>
      <c r="G11" s="486"/>
      <c r="H11" s="486"/>
      <c r="I11" s="44"/>
      <c r="J11" s="44"/>
    </row>
    <row r="12" spans="1:10" ht="30" customHeight="1">
      <c r="A12" s="485">
        <v>7</v>
      </c>
      <c r="B12" s="808" t="s">
        <v>600</v>
      </c>
      <c r="C12" s="787" t="s">
        <v>601</v>
      </c>
      <c r="D12" s="787" t="s">
        <v>602</v>
      </c>
      <c r="E12" s="788" t="s">
        <v>603</v>
      </c>
      <c r="F12" s="787">
        <v>0</v>
      </c>
      <c r="G12" s="486"/>
      <c r="H12" s="486"/>
      <c r="I12" s="44"/>
      <c r="J12" s="44"/>
    </row>
    <row r="13" spans="1:10" ht="30" customHeight="1">
      <c r="A13" s="485">
        <v>8</v>
      </c>
      <c r="B13" s="808" t="s">
        <v>604</v>
      </c>
      <c r="C13" s="787" t="s">
        <v>503</v>
      </c>
      <c r="D13" s="788" t="s">
        <v>605</v>
      </c>
      <c r="E13" s="789" t="s">
        <v>606</v>
      </c>
      <c r="F13" s="787">
        <v>3</v>
      </c>
      <c r="G13" s="408"/>
      <c r="H13" s="408"/>
      <c r="I13" s="44"/>
      <c r="J13" s="44"/>
    </row>
    <row r="14" spans="1:10" ht="30" customHeight="1">
      <c r="A14" s="485">
        <v>9</v>
      </c>
      <c r="B14" s="808" t="s">
        <v>607</v>
      </c>
      <c r="C14" s="787" t="s">
        <v>601</v>
      </c>
      <c r="D14" s="788" t="s">
        <v>455</v>
      </c>
      <c r="E14" s="788" t="s">
        <v>608</v>
      </c>
      <c r="F14" s="787">
        <v>0</v>
      </c>
      <c r="G14" s="408"/>
      <c r="H14" s="408"/>
      <c r="I14" s="44"/>
      <c r="J14" s="44"/>
    </row>
    <row r="15" spans="1:10" ht="30" customHeight="1">
      <c r="A15" s="485">
        <v>10</v>
      </c>
      <c r="B15" s="808" t="s">
        <v>609</v>
      </c>
      <c r="C15" s="787" t="s">
        <v>610</v>
      </c>
      <c r="D15" s="787" t="s">
        <v>611</v>
      </c>
      <c r="E15" s="788" t="s">
        <v>612</v>
      </c>
      <c r="F15" s="787">
        <v>1</v>
      </c>
      <c r="G15" s="408"/>
      <c r="H15" s="408"/>
      <c r="I15" s="44"/>
      <c r="J15" s="44"/>
    </row>
    <row r="16" spans="1:10" ht="30" customHeight="1">
      <c r="A16" s="485">
        <v>11</v>
      </c>
      <c r="B16" s="808" t="s">
        <v>613</v>
      </c>
      <c r="C16" s="787" t="s">
        <v>601</v>
      </c>
      <c r="D16" s="787" t="s">
        <v>273</v>
      </c>
      <c r="E16" s="788" t="s">
        <v>614</v>
      </c>
      <c r="F16" s="787">
        <v>0</v>
      </c>
      <c r="G16" s="408"/>
      <c r="H16" s="408"/>
      <c r="I16" s="44"/>
      <c r="J16" s="44"/>
    </row>
    <row r="17" spans="1:10" ht="30" customHeight="1">
      <c r="A17" s="485">
        <v>12</v>
      </c>
      <c r="B17" s="809" t="s">
        <v>615</v>
      </c>
      <c r="C17" s="787" t="s">
        <v>610</v>
      </c>
      <c r="D17" s="787" t="s">
        <v>616</v>
      </c>
      <c r="E17" s="788" t="s">
        <v>617</v>
      </c>
      <c r="F17" s="787">
        <v>59</v>
      </c>
      <c r="G17" s="408"/>
      <c r="H17" s="408"/>
      <c r="I17" s="44"/>
      <c r="J17" s="44"/>
    </row>
    <row r="18" spans="1:10" ht="30" customHeight="1">
      <c r="A18" s="485">
        <v>13</v>
      </c>
      <c r="B18" s="808" t="s">
        <v>618</v>
      </c>
      <c r="C18" s="787" t="s">
        <v>601</v>
      </c>
      <c r="D18" s="787" t="s">
        <v>619</v>
      </c>
      <c r="E18" s="788" t="s">
        <v>620</v>
      </c>
      <c r="F18" s="787">
        <v>5</v>
      </c>
      <c r="G18" s="408"/>
      <c r="H18" s="408"/>
      <c r="I18" s="44"/>
      <c r="J18" s="44"/>
    </row>
    <row r="19" spans="1:10" ht="30" customHeight="1">
      <c r="A19" s="485">
        <v>14</v>
      </c>
      <c r="B19" s="808" t="s">
        <v>621</v>
      </c>
      <c r="C19" s="787" t="s">
        <v>610</v>
      </c>
      <c r="D19" s="787" t="s">
        <v>622</v>
      </c>
      <c r="E19" s="788" t="s">
        <v>623</v>
      </c>
      <c r="F19" s="787">
        <v>23</v>
      </c>
      <c r="G19" s="408"/>
      <c r="H19" s="408"/>
      <c r="I19" s="44"/>
      <c r="J19" s="44"/>
    </row>
    <row r="20" spans="1:10" ht="30" customHeight="1">
      <c r="A20" s="485">
        <v>15</v>
      </c>
      <c r="B20" s="809" t="s">
        <v>624</v>
      </c>
      <c r="C20" s="787" t="s">
        <v>625</v>
      </c>
      <c r="D20" s="788" t="s">
        <v>626</v>
      </c>
      <c r="E20" s="788" t="s">
        <v>627</v>
      </c>
      <c r="F20" s="787">
        <v>1</v>
      </c>
      <c r="G20" s="408"/>
      <c r="H20" s="408"/>
      <c r="I20" s="44"/>
      <c r="J20" s="44"/>
    </row>
    <row r="21" spans="1:10" ht="30" customHeight="1">
      <c r="A21" s="485">
        <v>16</v>
      </c>
      <c r="B21" s="790" t="s">
        <v>628</v>
      </c>
      <c r="C21" s="790" t="s">
        <v>506</v>
      </c>
      <c r="D21" s="790" t="s">
        <v>629</v>
      </c>
      <c r="E21" s="791" t="s">
        <v>630</v>
      </c>
      <c r="F21" s="790">
        <v>38</v>
      </c>
      <c r="G21" s="408"/>
      <c r="H21" s="408"/>
      <c r="I21" s="44"/>
      <c r="J21" s="44"/>
    </row>
    <row r="22" spans="1:10" ht="30" customHeight="1">
      <c r="A22" s="485">
        <v>17</v>
      </c>
      <c r="B22" s="790" t="s">
        <v>631</v>
      </c>
      <c r="C22" s="790" t="s">
        <v>505</v>
      </c>
      <c r="D22" s="790" t="s">
        <v>632</v>
      </c>
      <c r="E22" s="791" t="s">
        <v>633</v>
      </c>
      <c r="F22" s="790">
        <v>14</v>
      </c>
      <c r="G22" s="408"/>
      <c r="H22" s="408"/>
      <c r="I22" s="44"/>
      <c r="J22" s="44"/>
    </row>
    <row r="23" spans="1:10" ht="30" customHeight="1">
      <c r="A23" s="485">
        <v>18</v>
      </c>
      <c r="B23" s="790" t="s">
        <v>634</v>
      </c>
      <c r="C23" s="790" t="s">
        <v>635</v>
      </c>
      <c r="D23" s="791" t="s">
        <v>636</v>
      </c>
      <c r="E23" s="791" t="s">
        <v>637</v>
      </c>
      <c r="F23" s="790">
        <v>0</v>
      </c>
      <c r="G23" s="408"/>
      <c r="H23" s="408"/>
      <c r="I23" s="44"/>
      <c r="J23" s="44"/>
    </row>
    <row r="24" spans="1:10" ht="30" customHeight="1">
      <c r="A24" s="485">
        <v>19</v>
      </c>
      <c r="B24" s="790" t="s">
        <v>638</v>
      </c>
      <c r="C24" s="790" t="s">
        <v>635</v>
      </c>
      <c r="D24" s="790" t="s">
        <v>639</v>
      </c>
      <c r="E24" s="791" t="s">
        <v>640</v>
      </c>
      <c r="F24" s="790">
        <v>26</v>
      </c>
      <c r="G24" s="408"/>
      <c r="H24" s="408"/>
      <c r="I24" s="44"/>
      <c r="J24" s="44"/>
    </row>
    <row r="25" spans="1:10" ht="30" customHeight="1">
      <c r="A25" s="485">
        <v>20</v>
      </c>
      <c r="B25" s="793" t="s">
        <v>641</v>
      </c>
      <c r="C25" s="793" t="s">
        <v>642</v>
      </c>
      <c r="D25" s="790" t="s">
        <v>643</v>
      </c>
      <c r="E25" s="792" t="s">
        <v>644</v>
      </c>
      <c r="F25" s="793">
        <v>0</v>
      </c>
      <c r="G25" s="408"/>
      <c r="H25" s="408"/>
      <c r="I25" s="44"/>
      <c r="J25" s="44"/>
    </row>
    <row r="26" spans="1:10" ht="30" customHeight="1">
      <c r="A26" s="485">
        <v>21</v>
      </c>
      <c r="B26" s="790" t="s">
        <v>645</v>
      </c>
      <c r="C26" s="793" t="s">
        <v>646</v>
      </c>
      <c r="D26" s="790" t="s">
        <v>647</v>
      </c>
      <c r="E26" s="791" t="s">
        <v>648</v>
      </c>
      <c r="F26" s="790">
        <v>25</v>
      </c>
      <c r="G26" s="408"/>
      <c r="H26" s="408"/>
      <c r="I26" s="44"/>
      <c r="J26" s="44"/>
    </row>
    <row r="27" spans="1:10" ht="30" customHeight="1">
      <c r="A27" s="485">
        <v>22</v>
      </c>
      <c r="B27" s="790" t="s">
        <v>649</v>
      </c>
      <c r="C27" s="793" t="s">
        <v>646</v>
      </c>
      <c r="D27" s="790" t="s">
        <v>650</v>
      </c>
      <c r="E27" s="791" t="s">
        <v>651</v>
      </c>
      <c r="F27" s="790">
        <v>85</v>
      </c>
      <c r="G27" s="408"/>
      <c r="H27" s="408"/>
      <c r="I27" s="44"/>
      <c r="J27" s="44"/>
    </row>
    <row r="28" spans="1:10" ht="30" customHeight="1">
      <c r="A28" s="485">
        <v>23</v>
      </c>
      <c r="B28" s="793" t="s">
        <v>652</v>
      </c>
      <c r="C28" s="793" t="s">
        <v>646</v>
      </c>
      <c r="D28" s="790" t="s">
        <v>653</v>
      </c>
      <c r="E28" s="791" t="s">
        <v>654</v>
      </c>
      <c r="F28" s="790">
        <v>39</v>
      </c>
      <c r="G28" s="408"/>
      <c r="H28" s="408"/>
      <c r="I28" s="44"/>
      <c r="J28" s="44"/>
    </row>
    <row r="29" spans="1:10" ht="30" customHeight="1">
      <c r="A29" s="485">
        <v>24</v>
      </c>
      <c r="B29" s="810" t="s">
        <v>655</v>
      </c>
      <c r="C29" s="810" t="s">
        <v>656</v>
      </c>
      <c r="D29" s="794" t="s">
        <v>657</v>
      </c>
      <c r="E29" s="795" t="s">
        <v>658</v>
      </c>
      <c r="F29" s="794">
        <v>6</v>
      </c>
      <c r="G29" s="408"/>
      <c r="H29" s="408"/>
      <c r="I29" s="44"/>
      <c r="J29" s="44"/>
    </row>
    <row r="30" spans="1:10" ht="30" customHeight="1">
      <c r="A30" s="485">
        <v>25</v>
      </c>
      <c r="B30" s="810" t="s">
        <v>659</v>
      </c>
      <c r="C30" s="810" t="s">
        <v>656</v>
      </c>
      <c r="D30" s="794" t="s">
        <v>660</v>
      </c>
      <c r="E30" s="795" t="s">
        <v>661</v>
      </c>
      <c r="F30" s="794">
        <v>0</v>
      </c>
      <c r="G30" s="408"/>
      <c r="H30" s="408"/>
    </row>
    <row r="31" spans="1:10" ht="30" customHeight="1">
      <c r="A31" s="485">
        <v>26</v>
      </c>
      <c r="B31" s="810" t="s">
        <v>662</v>
      </c>
      <c r="C31" s="810" t="s">
        <v>663</v>
      </c>
      <c r="D31" s="794" t="s">
        <v>664</v>
      </c>
      <c r="E31" s="795" t="s">
        <v>665</v>
      </c>
      <c r="F31" s="794">
        <v>9</v>
      </c>
      <c r="G31" s="408"/>
      <c r="H31" s="408"/>
    </row>
    <row r="32" spans="1:10" ht="30" customHeight="1">
      <c r="A32" s="485">
        <v>27</v>
      </c>
      <c r="B32" s="810" t="s">
        <v>666</v>
      </c>
      <c r="C32" s="810" t="s">
        <v>667</v>
      </c>
      <c r="D32" s="794" t="s">
        <v>668</v>
      </c>
      <c r="E32" s="795" t="s">
        <v>669</v>
      </c>
      <c r="F32" s="794">
        <v>18</v>
      </c>
      <c r="G32" s="408"/>
      <c r="H32" s="408"/>
    </row>
    <row r="33" spans="1:8" ht="30" customHeight="1">
      <c r="A33" s="485">
        <v>28</v>
      </c>
      <c r="B33" s="811" t="s">
        <v>670</v>
      </c>
      <c r="C33" s="811" t="s">
        <v>671</v>
      </c>
      <c r="D33" s="794" t="s">
        <v>672</v>
      </c>
      <c r="E33" s="795" t="s">
        <v>673</v>
      </c>
      <c r="F33" s="794">
        <v>16</v>
      </c>
      <c r="G33" s="408"/>
      <c r="H33" s="408"/>
    </row>
    <row r="34" spans="1:8" ht="30" customHeight="1">
      <c r="A34" s="485">
        <v>29</v>
      </c>
      <c r="B34" s="812" t="s">
        <v>674</v>
      </c>
      <c r="C34" s="811" t="s">
        <v>642</v>
      </c>
      <c r="D34" s="794" t="s">
        <v>675</v>
      </c>
      <c r="E34" s="795" t="s">
        <v>676</v>
      </c>
      <c r="F34" s="794">
        <v>58</v>
      </c>
      <c r="G34" s="408"/>
      <c r="H34" s="408"/>
    </row>
    <row r="35" spans="1:8" ht="30" customHeight="1">
      <c r="A35" s="485">
        <v>30</v>
      </c>
      <c r="B35" s="810" t="s">
        <v>677</v>
      </c>
      <c r="C35" s="810" t="s">
        <v>678</v>
      </c>
      <c r="D35" s="794" t="s">
        <v>679</v>
      </c>
      <c r="E35" s="795" t="s">
        <v>680</v>
      </c>
      <c r="F35" s="794">
        <v>0</v>
      </c>
      <c r="G35" s="408"/>
      <c r="H35" s="408"/>
    </row>
    <row r="36" spans="1:8" ht="30" customHeight="1">
      <c r="A36" s="485">
        <v>31</v>
      </c>
      <c r="B36" s="796" t="s">
        <v>681</v>
      </c>
      <c r="C36" s="796" t="s">
        <v>540</v>
      </c>
      <c r="D36" s="797" t="s">
        <v>682</v>
      </c>
      <c r="E36" s="798" t="s">
        <v>683</v>
      </c>
      <c r="F36" s="797">
        <v>0</v>
      </c>
      <c r="G36" s="408"/>
      <c r="H36" s="408"/>
    </row>
    <row r="37" spans="1:8" ht="30" customHeight="1">
      <c r="A37" s="485">
        <v>32</v>
      </c>
      <c r="B37" s="796" t="s">
        <v>684</v>
      </c>
      <c r="C37" s="796" t="s">
        <v>540</v>
      </c>
      <c r="D37" s="797" t="s">
        <v>685</v>
      </c>
      <c r="E37" s="798" t="s">
        <v>686</v>
      </c>
      <c r="F37" s="797">
        <v>19</v>
      </c>
      <c r="G37" s="408"/>
      <c r="H37" s="408"/>
    </row>
    <row r="38" spans="1:8" ht="30" customHeight="1">
      <c r="A38" s="485">
        <v>33</v>
      </c>
      <c r="B38" s="796" t="s">
        <v>687</v>
      </c>
      <c r="C38" s="796" t="s">
        <v>540</v>
      </c>
      <c r="D38" s="797" t="s">
        <v>685</v>
      </c>
      <c r="E38" s="798" t="s">
        <v>686</v>
      </c>
      <c r="F38" s="797">
        <v>0</v>
      </c>
      <c r="G38" s="408"/>
      <c r="H38" s="408"/>
    </row>
    <row r="39" spans="1:8" ht="30" customHeight="1">
      <c r="A39" s="485">
        <v>34</v>
      </c>
      <c r="B39" s="796" t="s">
        <v>688</v>
      </c>
      <c r="C39" s="796" t="s">
        <v>689</v>
      </c>
      <c r="D39" s="797" t="s">
        <v>690</v>
      </c>
      <c r="E39" s="798" t="s">
        <v>691</v>
      </c>
      <c r="F39" s="797">
        <v>0</v>
      </c>
      <c r="G39" s="408"/>
      <c r="H39" s="408"/>
    </row>
    <row r="40" spans="1:8" ht="30" customHeight="1">
      <c r="A40" s="485">
        <v>35</v>
      </c>
      <c r="B40" s="796" t="s">
        <v>692</v>
      </c>
      <c r="C40" s="796" t="s">
        <v>693</v>
      </c>
      <c r="D40" s="797" t="s">
        <v>694</v>
      </c>
      <c r="E40" s="798" t="s">
        <v>695</v>
      </c>
      <c r="F40" s="797">
        <v>11</v>
      </c>
      <c r="G40" s="408"/>
      <c r="H40" s="408"/>
    </row>
    <row r="41" spans="1:8" ht="30" customHeight="1">
      <c r="A41" s="485">
        <v>36</v>
      </c>
      <c r="B41" s="796" t="s">
        <v>696</v>
      </c>
      <c r="C41" s="796" t="s">
        <v>693</v>
      </c>
      <c r="D41" s="797" t="s">
        <v>697</v>
      </c>
      <c r="E41" s="798" t="s">
        <v>698</v>
      </c>
      <c r="F41" s="797">
        <v>0</v>
      </c>
      <c r="G41" s="408"/>
      <c r="H41" s="408"/>
    </row>
    <row r="42" spans="1:8" ht="30" customHeight="1">
      <c r="A42" s="485">
        <v>37</v>
      </c>
      <c r="B42" s="796" t="s">
        <v>699</v>
      </c>
      <c r="C42" s="796" t="s">
        <v>700</v>
      </c>
      <c r="D42" s="797" t="s">
        <v>701</v>
      </c>
      <c r="E42" s="798" t="s">
        <v>702</v>
      </c>
      <c r="F42" s="797">
        <v>2</v>
      </c>
      <c r="G42" s="408"/>
      <c r="H42" s="408"/>
    </row>
    <row r="43" spans="1:8" ht="30" customHeight="1">
      <c r="A43" s="485">
        <v>38</v>
      </c>
      <c r="B43" s="796" t="s">
        <v>703</v>
      </c>
      <c r="C43" s="796" t="s">
        <v>663</v>
      </c>
      <c r="D43" s="797" t="s">
        <v>485</v>
      </c>
      <c r="E43" s="798" t="s">
        <v>704</v>
      </c>
      <c r="F43" s="797">
        <v>1</v>
      </c>
      <c r="G43" s="408"/>
      <c r="H43" s="408"/>
    </row>
    <row r="44" spans="1:8" ht="30" customHeight="1">
      <c r="A44" s="485">
        <v>39</v>
      </c>
      <c r="B44" s="796" t="s">
        <v>705</v>
      </c>
      <c r="C44" s="796" t="s">
        <v>540</v>
      </c>
      <c r="D44" s="797" t="s">
        <v>309</v>
      </c>
      <c r="E44" s="798" t="s">
        <v>706</v>
      </c>
      <c r="F44" s="797">
        <v>17</v>
      </c>
      <c r="G44" s="408"/>
      <c r="H44" s="408"/>
    </row>
    <row r="45" spans="1:8" ht="30" customHeight="1">
      <c r="A45" s="485">
        <v>40</v>
      </c>
      <c r="B45" s="796" t="s">
        <v>707</v>
      </c>
      <c r="C45" s="796" t="s">
        <v>708</v>
      </c>
      <c r="D45" s="797" t="s">
        <v>709</v>
      </c>
      <c r="E45" s="798" t="s">
        <v>710</v>
      </c>
      <c r="F45" s="797">
        <v>20</v>
      </c>
      <c r="G45" s="408"/>
      <c r="H45" s="408"/>
    </row>
    <row r="46" spans="1:8" ht="30" customHeight="1">
      <c r="A46" s="485">
        <v>41</v>
      </c>
      <c r="B46" s="800" t="s">
        <v>711</v>
      </c>
      <c r="C46" s="800" t="s">
        <v>540</v>
      </c>
      <c r="D46" s="799" t="s">
        <v>712</v>
      </c>
      <c r="E46" s="799" t="s">
        <v>713</v>
      </c>
      <c r="F46" s="800">
        <v>3</v>
      </c>
      <c r="G46" s="408"/>
      <c r="H46" s="408"/>
    </row>
    <row r="47" spans="1:8" ht="30" customHeight="1">
      <c r="A47" s="485">
        <v>42</v>
      </c>
      <c r="B47" s="813" t="s">
        <v>714</v>
      </c>
      <c r="C47" s="813" t="s">
        <v>507</v>
      </c>
      <c r="D47" s="801" t="s">
        <v>715</v>
      </c>
      <c r="E47" s="802" t="s">
        <v>716</v>
      </c>
      <c r="F47" s="801">
        <v>27</v>
      </c>
      <c r="G47" s="408"/>
      <c r="H47" s="408"/>
    </row>
    <row r="48" spans="1:8" ht="30" customHeight="1">
      <c r="A48" s="485">
        <v>43</v>
      </c>
      <c r="B48" s="801" t="s">
        <v>717</v>
      </c>
      <c r="C48" s="801" t="s">
        <v>506</v>
      </c>
      <c r="D48" s="801" t="s">
        <v>718</v>
      </c>
      <c r="E48" s="802" t="s">
        <v>719</v>
      </c>
      <c r="F48" s="801">
        <v>12</v>
      </c>
      <c r="G48" s="408"/>
      <c r="H48" s="408"/>
    </row>
    <row r="49" spans="1:8" ht="30" customHeight="1">
      <c r="A49" s="485">
        <v>44</v>
      </c>
      <c r="B49" s="801" t="s">
        <v>720</v>
      </c>
      <c r="C49" s="801" t="s">
        <v>506</v>
      </c>
      <c r="D49" s="801" t="s">
        <v>721</v>
      </c>
      <c r="E49" s="802" t="s">
        <v>722</v>
      </c>
      <c r="F49" s="801">
        <v>24</v>
      </c>
      <c r="G49" s="408"/>
      <c r="H49" s="408"/>
    </row>
    <row r="50" spans="1:8" ht="30" customHeight="1">
      <c r="A50" s="485">
        <v>45</v>
      </c>
      <c r="B50" s="801" t="s">
        <v>723</v>
      </c>
      <c r="C50" s="801" t="s">
        <v>678</v>
      </c>
      <c r="D50" s="802" t="s">
        <v>724</v>
      </c>
      <c r="E50" s="802" t="s">
        <v>725</v>
      </c>
      <c r="F50" s="801">
        <v>18</v>
      </c>
      <c r="G50" s="408"/>
      <c r="H50" s="408"/>
    </row>
    <row r="51" spans="1:8" ht="30" customHeight="1">
      <c r="A51" s="485">
        <v>46</v>
      </c>
      <c r="B51" s="801" t="s">
        <v>726</v>
      </c>
      <c r="C51" s="800" t="s">
        <v>540</v>
      </c>
      <c r="D51" s="814"/>
      <c r="E51" s="803"/>
      <c r="F51" s="801">
        <v>5</v>
      </c>
      <c r="G51" s="408"/>
      <c r="H51" s="408"/>
    </row>
    <row r="52" spans="1:8" ht="30" customHeight="1">
      <c r="A52" s="485">
        <v>47</v>
      </c>
      <c r="B52" s="802" t="s">
        <v>727</v>
      </c>
      <c r="C52" s="799" t="s">
        <v>728</v>
      </c>
      <c r="D52" s="801" t="s">
        <v>729</v>
      </c>
      <c r="E52" s="802" t="s">
        <v>730</v>
      </c>
      <c r="F52" s="801">
        <v>5</v>
      </c>
      <c r="G52" s="408"/>
      <c r="H52" s="408"/>
    </row>
    <row r="53" spans="1:8" ht="30" customHeight="1">
      <c r="A53" s="485">
        <v>48</v>
      </c>
      <c r="B53" s="802" t="s">
        <v>731</v>
      </c>
      <c r="C53" s="799" t="s">
        <v>728</v>
      </c>
      <c r="D53" s="801" t="s">
        <v>732</v>
      </c>
      <c r="E53" s="802" t="s">
        <v>733</v>
      </c>
      <c r="F53" s="801">
        <v>15</v>
      </c>
      <c r="G53" s="408"/>
      <c r="H53" s="408"/>
    </row>
    <row r="54" spans="1:8" ht="30" customHeight="1">
      <c r="A54" s="485">
        <v>49</v>
      </c>
      <c r="B54" s="802" t="s">
        <v>734</v>
      </c>
      <c r="C54" s="799" t="s">
        <v>728</v>
      </c>
      <c r="D54" s="801" t="s">
        <v>363</v>
      </c>
      <c r="E54" s="802" t="s">
        <v>735</v>
      </c>
      <c r="F54" s="801">
        <v>0</v>
      </c>
      <c r="G54" s="408"/>
      <c r="H54" s="408"/>
    </row>
    <row r="55" spans="1:8" ht="30" customHeight="1">
      <c r="A55" s="485">
        <v>50</v>
      </c>
      <c r="B55" s="804" t="s">
        <v>736</v>
      </c>
      <c r="C55" s="804" t="s">
        <v>737</v>
      </c>
      <c r="D55" s="801" t="s">
        <v>738</v>
      </c>
      <c r="E55" s="802" t="s">
        <v>739</v>
      </c>
      <c r="F55" s="801">
        <v>1</v>
      </c>
      <c r="G55" s="408"/>
      <c r="H55" s="408"/>
    </row>
    <row r="56" spans="1:8" ht="30" customHeight="1">
      <c r="A56" s="485">
        <v>51</v>
      </c>
      <c r="B56" s="802" t="s">
        <v>740</v>
      </c>
      <c r="C56" s="804" t="s">
        <v>741</v>
      </c>
      <c r="D56" s="801" t="s">
        <v>742</v>
      </c>
      <c r="E56" s="802" t="s">
        <v>743</v>
      </c>
      <c r="F56" s="801">
        <v>14</v>
      </c>
      <c r="G56" s="408"/>
      <c r="H56" s="408"/>
    </row>
    <row r="57" spans="1:8" ht="30" customHeight="1">
      <c r="A57" s="485">
        <v>52</v>
      </c>
      <c r="B57" s="802" t="s">
        <v>744</v>
      </c>
      <c r="C57" s="802" t="s">
        <v>534</v>
      </c>
      <c r="D57" s="801" t="s">
        <v>745</v>
      </c>
      <c r="E57" s="802" t="s">
        <v>746</v>
      </c>
      <c r="F57" s="801">
        <v>18</v>
      </c>
      <c r="G57" s="408"/>
      <c r="H57" s="408"/>
    </row>
    <row r="58" spans="1:8" ht="30" customHeight="1">
      <c r="A58" s="485">
        <v>53</v>
      </c>
      <c r="B58" s="805" t="s">
        <v>747</v>
      </c>
      <c r="C58" s="805" t="s">
        <v>728</v>
      </c>
      <c r="D58" s="806" t="s">
        <v>748</v>
      </c>
      <c r="E58" s="805" t="s">
        <v>749</v>
      </c>
      <c r="F58" s="807">
        <v>15</v>
      </c>
      <c r="G58" s="408"/>
      <c r="H58" s="408"/>
    </row>
    <row r="59" spans="1:8" ht="30" customHeight="1">
      <c r="A59" s="485">
        <v>54</v>
      </c>
      <c r="B59" s="801" t="s">
        <v>750</v>
      </c>
      <c r="C59" s="805" t="s">
        <v>728</v>
      </c>
      <c r="D59" s="801" t="s">
        <v>751</v>
      </c>
      <c r="E59" s="802" t="s">
        <v>752</v>
      </c>
      <c r="F59" s="801">
        <v>1</v>
      </c>
      <c r="G59" s="408"/>
      <c r="H59" s="408"/>
    </row>
  </sheetData>
  <mergeCells count="5">
    <mergeCell ref="A1:H1"/>
    <mergeCell ref="A2:H2"/>
    <mergeCell ref="B4:C4"/>
    <mergeCell ref="D4:E4"/>
    <mergeCell ref="F4:H4"/>
  </mergeCells>
  <printOptions horizontalCentered="1" verticalCentered="1"/>
  <pageMargins left="0" right="0" top="0" bottom="0" header="0" footer="0"/>
  <pageSetup scale="83" fitToHeight="0" orientation="portrait" r:id="rId1"/>
</worksheet>
</file>

<file path=xl/worksheets/sheet12.xml><?xml version="1.0" encoding="utf-8"?>
<worksheet xmlns="http://schemas.openxmlformats.org/spreadsheetml/2006/main" xmlns:r="http://schemas.openxmlformats.org/officeDocument/2006/relationships">
  <dimension ref="A1:J26"/>
  <sheetViews>
    <sheetView workbookViewId="0">
      <selection activeCell="J9" sqref="J9"/>
    </sheetView>
  </sheetViews>
  <sheetFormatPr defaultColWidth="8.7109375" defaultRowHeight="15"/>
  <cols>
    <col min="1" max="1" width="16.5703125" style="16" customWidth="1"/>
    <col min="2" max="2" width="13.7109375" style="16" customWidth="1"/>
    <col min="3" max="3" width="17.5703125" style="16" customWidth="1"/>
    <col min="4" max="4" width="12.42578125" style="16" customWidth="1"/>
    <col min="5" max="5" width="11.140625" style="16" customWidth="1"/>
    <col min="6" max="6" width="20.140625" style="16" customWidth="1"/>
    <col min="7" max="7" width="22.28515625" style="16" customWidth="1"/>
    <col min="8" max="8" width="15.85546875" style="16" customWidth="1"/>
    <col min="9" max="9" width="15.28515625" style="16" customWidth="1"/>
    <col min="10" max="10" width="20.42578125" style="16" customWidth="1"/>
    <col min="11" max="16384" width="8.7109375" style="16"/>
  </cols>
  <sheetData>
    <row r="1" spans="1:10" s="15" customFormat="1" ht="29.1" customHeight="1">
      <c r="A1" s="610" t="s">
        <v>402</v>
      </c>
      <c r="B1" s="610"/>
      <c r="C1" s="610"/>
      <c r="D1" s="610"/>
      <c r="E1" s="610"/>
      <c r="F1" s="610"/>
      <c r="G1" s="610"/>
      <c r="H1" s="610"/>
      <c r="I1" s="610"/>
      <c r="J1" s="610"/>
    </row>
    <row r="2" spans="1:10" ht="20.25">
      <c r="A2" s="611" t="s">
        <v>32</v>
      </c>
      <c r="B2" s="611"/>
      <c r="C2" s="611"/>
      <c r="D2" s="611"/>
      <c r="E2" s="611"/>
      <c r="F2" s="611"/>
      <c r="G2" s="611"/>
      <c r="H2" s="611"/>
      <c r="I2" s="611"/>
      <c r="J2" s="611"/>
    </row>
    <row r="3" spans="1:10" ht="11.1" customHeight="1" thickBot="1">
      <c r="A3" s="17"/>
      <c r="B3" s="18"/>
      <c r="C3" s="18"/>
      <c r="D3" s="18"/>
      <c r="E3" s="18"/>
      <c r="F3" s="18"/>
      <c r="G3" s="18"/>
      <c r="H3" s="18"/>
      <c r="I3" s="18"/>
      <c r="J3" s="19"/>
    </row>
    <row r="4" spans="1:10" s="20" customFormat="1" ht="22.5" customHeight="1">
      <c r="A4" s="612" t="s">
        <v>122</v>
      </c>
      <c r="B4" s="614" t="s">
        <v>123</v>
      </c>
      <c r="C4" s="614" t="s">
        <v>124</v>
      </c>
      <c r="D4" s="616" t="s">
        <v>33</v>
      </c>
      <c r="E4" s="617"/>
      <c r="F4" s="617"/>
      <c r="G4" s="618"/>
      <c r="H4" s="619" t="s">
        <v>34</v>
      </c>
      <c r="I4" s="619"/>
      <c r="J4" s="620" t="s">
        <v>35</v>
      </c>
    </row>
    <row r="5" spans="1:10" s="20" customFormat="1" ht="107.45" customHeight="1" thickBot="1">
      <c r="A5" s="613"/>
      <c r="B5" s="615"/>
      <c r="C5" s="615"/>
      <c r="D5" s="446" t="s">
        <v>125</v>
      </c>
      <c r="E5" s="446" t="s">
        <v>27</v>
      </c>
      <c r="F5" s="446" t="s">
        <v>126</v>
      </c>
      <c r="G5" s="446" t="s">
        <v>127</v>
      </c>
      <c r="H5" s="446">
        <v>1</v>
      </c>
      <c r="I5" s="446">
        <v>2</v>
      </c>
      <c r="J5" s="621"/>
    </row>
    <row r="6" spans="1:10" ht="23.45" customHeight="1" thickBot="1">
      <c r="A6" s="213" t="s">
        <v>227</v>
      </c>
      <c r="B6" s="214">
        <v>2</v>
      </c>
      <c r="C6" s="214">
        <v>2</v>
      </c>
      <c r="D6" s="215">
        <v>1</v>
      </c>
      <c r="E6" s="251" t="s">
        <v>422</v>
      </c>
      <c r="F6" s="216" t="s">
        <v>228</v>
      </c>
      <c r="G6" s="214" t="s">
        <v>229</v>
      </c>
      <c r="H6" s="214" t="str">
        <f>'1. HR Plan'!D5</f>
        <v>Shoaib Ahmad</v>
      </c>
      <c r="I6" s="214"/>
      <c r="J6" s="217" t="s">
        <v>572</v>
      </c>
    </row>
    <row r="7" spans="1:10" ht="23.45" customHeight="1" thickBot="1">
      <c r="A7" s="218" t="s">
        <v>2</v>
      </c>
      <c r="B7" s="219">
        <v>2</v>
      </c>
      <c r="C7" s="219">
        <v>2</v>
      </c>
      <c r="D7" s="220">
        <v>1</v>
      </c>
      <c r="E7" s="252">
        <v>45666</v>
      </c>
      <c r="F7" s="219" t="s">
        <v>230</v>
      </c>
      <c r="G7" s="219" t="s">
        <v>229</v>
      </c>
      <c r="H7" s="219" t="str">
        <f>H6</f>
        <v>Shoaib Ahmad</v>
      </c>
      <c r="I7" s="219"/>
      <c r="J7" s="217" t="s">
        <v>572</v>
      </c>
    </row>
    <row r="8" spans="1:10" ht="23.45" customHeight="1">
      <c r="A8" s="218" t="s">
        <v>231</v>
      </c>
      <c r="B8" s="219">
        <v>2</v>
      </c>
      <c r="C8" s="219">
        <v>4</v>
      </c>
      <c r="D8" s="220">
        <v>1</v>
      </c>
      <c r="E8" s="252">
        <v>45817</v>
      </c>
      <c r="F8" s="219" t="s">
        <v>230</v>
      </c>
      <c r="G8" s="219" t="str">
        <f>'Title UCMO'!F12</f>
        <v>CGH</v>
      </c>
      <c r="H8" s="219" t="str">
        <f>H7</f>
        <v>Shoaib Ahmad</v>
      </c>
      <c r="I8" s="219"/>
      <c r="J8" s="217" t="s">
        <v>572</v>
      </c>
    </row>
    <row r="9" spans="1:10" ht="23.45" customHeight="1">
      <c r="A9" s="218"/>
      <c r="B9" s="219"/>
      <c r="C9" s="219"/>
      <c r="D9" s="220"/>
      <c r="E9" s="220"/>
      <c r="F9" s="219"/>
      <c r="G9" s="219"/>
      <c r="H9" s="219"/>
      <c r="I9" s="219"/>
      <c r="J9" s="221"/>
    </row>
    <row r="10" spans="1:10" ht="23.45" customHeight="1">
      <c r="A10" s="218"/>
      <c r="B10" s="219"/>
      <c r="C10" s="219"/>
      <c r="D10" s="220"/>
      <c r="E10" s="220"/>
      <c r="F10" s="219"/>
      <c r="G10" s="219"/>
      <c r="H10" s="219"/>
      <c r="I10" s="222"/>
      <c r="J10" s="221"/>
    </row>
    <row r="11" spans="1:10" ht="23.45" customHeight="1">
      <c r="A11" s="218"/>
      <c r="B11" s="219"/>
      <c r="C11" s="219"/>
      <c r="D11" s="220"/>
      <c r="E11" s="220"/>
      <c r="F11" s="219"/>
      <c r="G11" s="219"/>
      <c r="H11" s="219"/>
      <c r="I11" s="219"/>
      <c r="J11" s="221"/>
    </row>
    <row r="12" spans="1:10" ht="23.45" customHeight="1">
      <c r="A12" s="83"/>
      <c r="B12" s="84"/>
      <c r="C12" s="84"/>
      <c r="D12" s="85"/>
      <c r="E12" s="85"/>
      <c r="F12" s="84"/>
      <c r="G12" s="84"/>
      <c r="H12" s="84"/>
      <c r="I12" s="84"/>
      <c r="J12" s="86"/>
    </row>
    <row r="13" spans="1:10" ht="23.45" customHeight="1">
      <c r="A13" s="83"/>
      <c r="B13" s="84"/>
      <c r="C13" s="84"/>
      <c r="D13" s="85"/>
      <c r="E13" s="85"/>
      <c r="F13" s="84"/>
      <c r="G13" s="84"/>
      <c r="H13" s="84"/>
      <c r="I13" s="84"/>
      <c r="J13" s="86"/>
    </row>
    <row r="14" spans="1:10" ht="23.45" customHeight="1">
      <c r="A14" s="83"/>
      <c r="B14" s="84"/>
      <c r="C14" s="84"/>
      <c r="D14" s="85"/>
      <c r="E14" s="85"/>
      <c r="F14" s="84"/>
      <c r="G14" s="84"/>
      <c r="H14" s="84"/>
      <c r="I14" s="87"/>
      <c r="J14" s="86"/>
    </row>
    <row r="15" spans="1:10" ht="23.45" customHeight="1">
      <c r="A15" s="83"/>
      <c r="B15" s="84"/>
      <c r="C15" s="84"/>
      <c r="D15" s="85"/>
      <c r="E15" s="85"/>
      <c r="F15" s="84"/>
      <c r="G15" s="84"/>
      <c r="H15" s="84"/>
      <c r="I15" s="84"/>
      <c r="J15" s="86"/>
    </row>
    <row r="16" spans="1:10" ht="23.45" customHeight="1">
      <c r="A16" s="83"/>
      <c r="B16" s="84"/>
      <c r="C16" s="84"/>
      <c r="D16" s="85"/>
      <c r="E16" s="85"/>
      <c r="F16" s="84"/>
      <c r="G16" s="84"/>
      <c r="H16" s="84"/>
      <c r="I16" s="84"/>
      <c r="J16" s="86"/>
    </row>
    <row r="17" spans="1:10" ht="23.45" customHeight="1">
      <c r="A17" s="83"/>
      <c r="B17" s="84"/>
      <c r="C17" s="84"/>
      <c r="D17" s="88"/>
      <c r="E17" s="88"/>
      <c r="F17" s="84"/>
      <c r="G17" s="84"/>
      <c r="H17" s="84"/>
      <c r="I17" s="84"/>
      <c r="J17" s="86"/>
    </row>
    <row r="18" spans="1:10" ht="23.45" customHeight="1">
      <c r="A18" s="83"/>
      <c r="B18" s="84"/>
      <c r="C18" s="84"/>
      <c r="D18" s="85"/>
      <c r="E18" s="85"/>
      <c r="F18" s="84"/>
      <c r="G18" s="84"/>
      <c r="H18" s="84"/>
      <c r="I18" s="84"/>
      <c r="J18" s="86"/>
    </row>
    <row r="19" spans="1:10" ht="23.45" customHeight="1">
      <c r="A19" s="83"/>
      <c r="B19" s="84"/>
      <c r="C19" s="84"/>
      <c r="D19" s="85"/>
      <c r="E19" s="85"/>
      <c r="F19" s="84"/>
      <c r="G19" s="84"/>
      <c r="H19" s="84"/>
      <c r="I19" s="84"/>
      <c r="J19" s="86"/>
    </row>
    <row r="20" spans="1:10" ht="23.45" customHeight="1">
      <c r="A20" s="83"/>
      <c r="B20" s="84"/>
      <c r="C20" s="84"/>
      <c r="D20" s="85"/>
      <c r="E20" s="85"/>
      <c r="F20" s="84"/>
      <c r="G20" s="84"/>
      <c r="H20" s="84"/>
      <c r="I20" s="84"/>
      <c r="J20" s="86"/>
    </row>
    <row r="21" spans="1:10" ht="23.45" customHeight="1">
      <c r="A21" s="83"/>
      <c r="B21" s="84"/>
      <c r="C21" s="84"/>
      <c r="D21" s="85"/>
      <c r="E21" s="85"/>
      <c r="F21" s="84"/>
      <c r="G21" s="84"/>
      <c r="H21" s="84"/>
      <c r="I21" s="84"/>
      <c r="J21" s="86"/>
    </row>
    <row r="22" spans="1:10" ht="23.45" customHeight="1">
      <c r="A22" s="83"/>
      <c r="B22" s="84"/>
      <c r="C22" s="84"/>
      <c r="D22" s="85"/>
      <c r="E22" s="85"/>
      <c r="F22" s="84"/>
      <c r="G22" s="84"/>
      <c r="H22" s="84"/>
      <c r="I22" s="84"/>
      <c r="J22" s="86"/>
    </row>
    <row r="23" spans="1:10" ht="23.45" customHeight="1">
      <c r="A23" s="83"/>
      <c r="B23" s="89"/>
      <c r="C23" s="89"/>
      <c r="D23" s="89"/>
      <c r="E23" s="89"/>
      <c r="F23" s="89"/>
      <c r="G23" s="89"/>
      <c r="H23" s="89"/>
      <c r="I23" s="89"/>
      <c r="J23" s="90"/>
    </row>
    <row r="24" spans="1:10" ht="23.45" customHeight="1">
      <c r="A24" s="83"/>
      <c r="B24" s="89"/>
      <c r="C24" s="89"/>
      <c r="D24" s="89"/>
      <c r="E24" s="89"/>
      <c r="F24" s="89"/>
      <c r="G24" s="89"/>
      <c r="H24" s="89"/>
      <c r="I24" s="89"/>
      <c r="J24" s="90"/>
    </row>
    <row r="25" spans="1:10" ht="23.45" customHeight="1">
      <c r="A25" s="83"/>
      <c r="B25" s="89"/>
      <c r="C25" s="89"/>
      <c r="D25" s="89"/>
      <c r="E25" s="89"/>
      <c r="F25" s="89"/>
      <c r="G25" s="89"/>
      <c r="H25" s="89"/>
      <c r="I25" s="89"/>
      <c r="J25" s="90"/>
    </row>
    <row r="26" spans="1:10" ht="23.45" customHeight="1" thickBot="1">
      <c r="A26" s="91"/>
      <c r="B26" s="92"/>
      <c r="C26" s="92"/>
      <c r="D26" s="92"/>
      <c r="E26" s="92"/>
      <c r="F26" s="92"/>
      <c r="G26" s="92"/>
      <c r="H26" s="92"/>
      <c r="I26" s="92"/>
      <c r="J26" s="93"/>
    </row>
  </sheetData>
  <mergeCells count="8">
    <mergeCell ref="A1:J1"/>
    <mergeCell ref="A2:J2"/>
    <mergeCell ref="A4:A5"/>
    <mergeCell ref="B4:B5"/>
    <mergeCell ref="C4:C5"/>
    <mergeCell ref="D4:G4"/>
    <mergeCell ref="H4:I4"/>
    <mergeCell ref="J4:J5"/>
  </mergeCells>
  <conditionalFormatting sqref="F5:G5">
    <cfRule type="duplicateValues" dxfId="0" priority="1"/>
  </conditionalFormatting>
  <printOptions horizontalCentered="1" verticalCentered="1"/>
  <pageMargins left="0" right="0" top="0" bottom="0" header="0" footer="0"/>
  <pageSetup paperSize="9" scale="80" orientation="landscape" r:id="rId1"/>
  <colBreaks count="1" manualBreakCount="1">
    <brk id="10" max="1048575" man="1"/>
  </colBreaks>
</worksheet>
</file>

<file path=xl/worksheets/sheet13.xml><?xml version="1.0" encoding="utf-8"?>
<worksheet xmlns="http://schemas.openxmlformats.org/spreadsheetml/2006/main" xmlns:r="http://schemas.openxmlformats.org/officeDocument/2006/relationships">
  <dimension ref="A1:R28"/>
  <sheetViews>
    <sheetView view="pageBreakPreview" topLeftCell="D1" zoomScaleSheetLayoutView="100" workbookViewId="0">
      <selection activeCell="A2" sqref="A2:M2"/>
    </sheetView>
  </sheetViews>
  <sheetFormatPr defaultColWidth="9.140625" defaultRowHeight="12.75"/>
  <cols>
    <col min="1" max="1" width="9.140625" style="95"/>
    <col min="2" max="2" width="16.7109375" style="95" customWidth="1"/>
    <col min="3" max="3" width="13.85546875" style="95" customWidth="1"/>
    <col min="4" max="4" width="16.7109375" style="95" customWidth="1"/>
    <col min="5" max="5" width="13.7109375" style="95" customWidth="1"/>
    <col min="6" max="6" width="16.7109375" style="95" customWidth="1"/>
    <col min="7" max="7" width="22.28515625" style="95" customWidth="1"/>
    <col min="8" max="8" width="16.7109375" style="95" customWidth="1"/>
    <col min="9" max="9" width="15.140625" style="95" customWidth="1"/>
    <col min="10" max="10" width="16.7109375" style="95" customWidth="1"/>
    <col min="11" max="11" width="14.85546875" style="95" customWidth="1"/>
    <col min="12" max="12" width="12.5703125" style="95" customWidth="1"/>
    <col min="13" max="13" width="8.85546875" style="95" customWidth="1"/>
    <col min="14" max="257" width="9.140625" style="95"/>
    <col min="258" max="258" width="16.7109375" style="95" customWidth="1"/>
    <col min="259" max="259" width="11.7109375" style="95" customWidth="1"/>
    <col min="260" max="260" width="16.7109375" style="95" customWidth="1"/>
    <col min="261" max="261" width="11.7109375" style="95" customWidth="1"/>
    <col min="262" max="262" width="16.7109375" style="95" customWidth="1"/>
    <col min="263" max="263" width="11.7109375" style="95" customWidth="1"/>
    <col min="264" max="264" width="16.7109375" style="95" customWidth="1"/>
    <col min="265" max="265" width="11.7109375" style="95" customWidth="1"/>
    <col min="266" max="266" width="16.7109375" style="95" customWidth="1"/>
    <col min="267" max="267" width="11.7109375" style="95" customWidth="1"/>
    <col min="268" max="268" width="16.7109375" style="95" customWidth="1"/>
    <col min="269" max="269" width="11.7109375" style="95" customWidth="1"/>
    <col min="270" max="513" width="9.140625" style="95"/>
    <col min="514" max="514" width="16.7109375" style="95" customWidth="1"/>
    <col min="515" max="515" width="11.7109375" style="95" customWidth="1"/>
    <col min="516" max="516" width="16.7109375" style="95" customWidth="1"/>
    <col min="517" max="517" width="11.7109375" style="95" customWidth="1"/>
    <col min="518" max="518" width="16.7109375" style="95" customWidth="1"/>
    <col min="519" max="519" width="11.7109375" style="95" customWidth="1"/>
    <col min="520" max="520" width="16.7109375" style="95" customWidth="1"/>
    <col min="521" max="521" width="11.7109375" style="95" customWidth="1"/>
    <col min="522" max="522" width="16.7109375" style="95" customWidth="1"/>
    <col min="523" max="523" width="11.7109375" style="95" customWidth="1"/>
    <col min="524" max="524" width="16.7109375" style="95" customWidth="1"/>
    <col min="525" max="525" width="11.7109375" style="95" customWidth="1"/>
    <col min="526" max="769" width="9.140625" style="95"/>
    <col min="770" max="770" width="16.7109375" style="95" customWidth="1"/>
    <col min="771" max="771" width="11.7109375" style="95" customWidth="1"/>
    <col min="772" max="772" width="16.7109375" style="95" customWidth="1"/>
    <col min="773" max="773" width="11.7109375" style="95" customWidth="1"/>
    <col min="774" max="774" width="16.7109375" style="95" customWidth="1"/>
    <col min="775" max="775" width="11.7109375" style="95" customWidth="1"/>
    <col min="776" max="776" width="16.7109375" style="95" customWidth="1"/>
    <col min="777" max="777" width="11.7109375" style="95" customWidth="1"/>
    <col min="778" max="778" width="16.7109375" style="95" customWidth="1"/>
    <col min="779" max="779" width="11.7109375" style="95" customWidth="1"/>
    <col min="780" max="780" width="16.7109375" style="95" customWidth="1"/>
    <col min="781" max="781" width="11.7109375" style="95" customWidth="1"/>
    <col min="782" max="1025" width="9.140625" style="95"/>
    <col min="1026" max="1026" width="16.7109375" style="95" customWidth="1"/>
    <col min="1027" max="1027" width="11.7109375" style="95" customWidth="1"/>
    <col min="1028" max="1028" width="16.7109375" style="95" customWidth="1"/>
    <col min="1029" max="1029" width="11.7109375" style="95" customWidth="1"/>
    <col min="1030" max="1030" width="16.7109375" style="95" customWidth="1"/>
    <col min="1031" max="1031" width="11.7109375" style="95" customWidth="1"/>
    <col min="1032" max="1032" width="16.7109375" style="95" customWidth="1"/>
    <col min="1033" max="1033" width="11.7109375" style="95" customWidth="1"/>
    <col min="1034" max="1034" width="16.7109375" style="95" customWidth="1"/>
    <col min="1035" max="1035" width="11.7109375" style="95" customWidth="1"/>
    <col min="1036" max="1036" width="16.7109375" style="95" customWidth="1"/>
    <col min="1037" max="1037" width="11.7109375" style="95" customWidth="1"/>
    <col min="1038" max="1281" width="9.140625" style="95"/>
    <col min="1282" max="1282" width="16.7109375" style="95" customWidth="1"/>
    <col min="1283" max="1283" width="11.7109375" style="95" customWidth="1"/>
    <col min="1284" max="1284" width="16.7109375" style="95" customWidth="1"/>
    <col min="1285" max="1285" width="11.7109375" style="95" customWidth="1"/>
    <col min="1286" max="1286" width="16.7109375" style="95" customWidth="1"/>
    <col min="1287" max="1287" width="11.7109375" style="95" customWidth="1"/>
    <col min="1288" max="1288" width="16.7109375" style="95" customWidth="1"/>
    <col min="1289" max="1289" width="11.7109375" style="95" customWidth="1"/>
    <col min="1290" max="1290" width="16.7109375" style="95" customWidth="1"/>
    <col min="1291" max="1291" width="11.7109375" style="95" customWidth="1"/>
    <col min="1292" max="1292" width="16.7109375" style="95" customWidth="1"/>
    <col min="1293" max="1293" width="11.7109375" style="95" customWidth="1"/>
    <col min="1294" max="1537" width="9.140625" style="95"/>
    <col min="1538" max="1538" width="16.7109375" style="95" customWidth="1"/>
    <col min="1539" max="1539" width="11.7109375" style="95" customWidth="1"/>
    <col min="1540" max="1540" width="16.7109375" style="95" customWidth="1"/>
    <col min="1541" max="1541" width="11.7109375" style="95" customWidth="1"/>
    <col min="1542" max="1542" width="16.7109375" style="95" customWidth="1"/>
    <col min="1543" max="1543" width="11.7109375" style="95" customWidth="1"/>
    <col min="1544" max="1544" width="16.7109375" style="95" customWidth="1"/>
    <col min="1545" max="1545" width="11.7109375" style="95" customWidth="1"/>
    <col min="1546" max="1546" width="16.7109375" style="95" customWidth="1"/>
    <col min="1547" max="1547" width="11.7109375" style="95" customWidth="1"/>
    <col min="1548" max="1548" width="16.7109375" style="95" customWidth="1"/>
    <col min="1549" max="1549" width="11.7109375" style="95" customWidth="1"/>
    <col min="1550" max="1793" width="9.140625" style="95"/>
    <col min="1794" max="1794" width="16.7109375" style="95" customWidth="1"/>
    <col min="1795" max="1795" width="11.7109375" style="95" customWidth="1"/>
    <col min="1796" max="1796" width="16.7109375" style="95" customWidth="1"/>
    <col min="1797" max="1797" width="11.7109375" style="95" customWidth="1"/>
    <col min="1798" max="1798" width="16.7109375" style="95" customWidth="1"/>
    <col min="1799" max="1799" width="11.7109375" style="95" customWidth="1"/>
    <col min="1800" max="1800" width="16.7109375" style="95" customWidth="1"/>
    <col min="1801" max="1801" width="11.7109375" style="95" customWidth="1"/>
    <col min="1802" max="1802" width="16.7109375" style="95" customWidth="1"/>
    <col min="1803" max="1803" width="11.7109375" style="95" customWidth="1"/>
    <col min="1804" max="1804" width="16.7109375" style="95" customWidth="1"/>
    <col min="1805" max="1805" width="11.7109375" style="95" customWidth="1"/>
    <col min="1806" max="2049" width="9.140625" style="95"/>
    <col min="2050" max="2050" width="16.7109375" style="95" customWidth="1"/>
    <col min="2051" max="2051" width="11.7109375" style="95" customWidth="1"/>
    <col min="2052" max="2052" width="16.7109375" style="95" customWidth="1"/>
    <col min="2053" max="2053" width="11.7109375" style="95" customWidth="1"/>
    <col min="2054" max="2054" width="16.7109375" style="95" customWidth="1"/>
    <col min="2055" max="2055" width="11.7109375" style="95" customWidth="1"/>
    <col min="2056" max="2056" width="16.7109375" style="95" customWidth="1"/>
    <col min="2057" max="2057" width="11.7109375" style="95" customWidth="1"/>
    <col min="2058" max="2058" width="16.7109375" style="95" customWidth="1"/>
    <col min="2059" max="2059" width="11.7109375" style="95" customWidth="1"/>
    <col min="2060" max="2060" width="16.7109375" style="95" customWidth="1"/>
    <col min="2061" max="2061" width="11.7109375" style="95" customWidth="1"/>
    <col min="2062" max="2305" width="9.140625" style="95"/>
    <col min="2306" max="2306" width="16.7109375" style="95" customWidth="1"/>
    <col min="2307" max="2307" width="11.7109375" style="95" customWidth="1"/>
    <col min="2308" max="2308" width="16.7109375" style="95" customWidth="1"/>
    <col min="2309" max="2309" width="11.7109375" style="95" customWidth="1"/>
    <col min="2310" max="2310" width="16.7109375" style="95" customWidth="1"/>
    <col min="2311" max="2311" width="11.7109375" style="95" customWidth="1"/>
    <col min="2312" max="2312" width="16.7109375" style="95" customWidth="1"/>
    <col min="2313" max="2313" width="11.7109375" style="95" customWidth="1"/>
    <col min="2314" max="2314" width="16.7109375" style="95" customWidth="1"/>
    <col min="2315" max="2315" width="11.7109375" style="95" customWidth="1"/>
    <col min="2316" max="2316" width="16.7109375" style="95" customWidth="1"/>
    <col min="2317" max="2317" width="11.7109375" style="95" customWidth="1"/>
    <col min="2318" max="2561" width="9.140625" style="95"/>
    <col min="2562" max="2562" width="16.7109375" style="95" customWidth="1"/>
    <col min="2563" max="2563" width="11.7109375" style="95" customWidth="1"/>
    <col min="2564" max="2564" width="16.7109375" style="95" customWidth="1"/>
    <col min="2565" max="2565" width="11.7109375" style="95" customWidth="1"/>
    <col min="2566" max="2566" width="16.7109375" style="95" customWidth="1"/>
    <col min="2567" max="2567" width="11.7109375" style="95" customWidth="1"/>
    <col min="2568" max="2568" width="16.7109375" style="95" customWidth="1"/>
    <col min="2569" max="2569" width="11.7109375" style="95" customWidth="1"/>
    <col min="2570" max="2570" width="16.7109375" style="95" customWidth="1"/>
    <col min="2571" max="2571" width="11.7109375" style="95" customWidth="1"/>
    <col min="2572" max="2572" width="16.7109375" style="95" customWidth="1"/>
    <col min="2573" max="2573" width="11.7109375" style="95" customWidth="1"/>
    <col min="2574" max="2817" width="9.140625" style="95"/>
    <col min="2818" max="2818" width="16.7109375" style="95" customWidth="1"/>
    <col min="2819" max="2819" width="11.7109375" style="95" customWidth="1"/>
    <col min="2820" max="2820" width="16.7109375" style="95" customWidth="1"/>
    <col min="2821" max="2821" width="11.7109375" style="95" customWidth="1"/>
    <col min="2822" max="2822" width="16.7109375" style="95" customWidth="1"/>
    <col min="2823" max="2823" width="11.7109375" style="95" customWidth="1"/>
    <col min="2824" max="2824" width="16.7109375" style="95" customWidth="1"/>
    <col min="2825" max="2825" width="11.7109375" style="95" customWidth="1"/>
    <col min="2826" max="2826" width="16.7109375" style="95" customWidth="1"/>
    <col min="2827" max="2827" width="11.7109375" style="95" customWidth="1"/>
    <col min="2828" max="2828" width="16.7109375" style="95" customWidth="1"/>
    <col min="2829" max="2829" width="11.7109375" style="95" customWidth="1"/>
    <col min="2830" max="3073" width="9.140625" style="95"/>
    <col min="3074" max="3074" width="16.7109375" style="95" customWidth="1"/>
    <col min="3075" max="3075" width="11.7109375" style="95" customWidth="1"/>
    <col min="3076" max="3076" width="16.7109375" style="95" customWidth="1"/>
    <col min="3077" max="3077" width="11.7109375" style="95" customWidth="1"/>
    <col min="3078" max="3078" width="16.7109375" style="95" customWidth="1"/>
    <col min="3079" max="3079" width="11.7109375" style="95" customWidth="1"/>
    <col min="3080" max="3080" width="16.7109375" style="95" customWidth="1"/>
    <col min="3081" max="3081" width="11.7109375" style="95" customWidth="1"/>
    <col min="3082" max="3082" width="16.7109375" style="95" customWidth="1"/>
    <col min="3083" max="3083" width="11.7109375" style="95" customWidth="1"/>
    <col min="3084" max="3084" width="16.7109375" style="95" customWidth="1"/>
    <col min="3085" max="3085" width="11.7109375" style="95" customWidth="1"/>
    <col min="3086" max="3329" width="9.140625" style="95"/>
    <col min="3330" max="3330" width="16.7109375" style="95" customWidth="1"/>
    <col min="3331" max="3331" width="11.7109375" style="95" customWidth="1"/>
    <col min="3332" max="3332" width="16.7109375" style="95" customWidth="1"/>
    <col min="3333" max="3333" width="11.7109375" style="95" customWidth="1"/>
    <col min="3334" max="3334" width="16.7109375" style="95" customWidth="1"/>
    <col min="3335" max="3335" width="11.7109375" style="95" customWidth="1"/>
    <col min="3336" max="3336" width="16.7109375" style="95" customWidth="1"/>
    <col min="3337" max="3337" width="11.7109375" style="95" customWidth="1"/>
    <col min="3338" max="3338" width="16.7109375" style="95" customWidth="1"/>
    <col min="3339" max="3339" width="11.7109375" style="95" customWidth="1"/>
    <col min="3340" max="3340" width="16.7109375" style="95" customWidth="1"/>
    <col min="3341" max="3341" width="11.7109375" style="95" customWidth="1"/>
    <col min="3342" max="3585" width="9.140625" style="95"/>
    <col min="3586" max="3586" width="16.7109375" style="95" customWidth="1"/>
    <col min="3587" max="3587" width="11.7109375" style="95" customWidth="1"/>
    <col min="3588" max="3588" width="16.7109375" style="95" customWidth="1"/>
    <col min="3589" max="3589" width="11.7109375" style="95" customWidth="1"/>
    <col min="3590" max="3590" width="16.7109375" style="95" customWidth="1"/>
    <col min="3591" max="3591" width="11.7109375" style="95" customWidth="1"/>
    <col min="3592" max="3592" width="16.7109375" style="95" customWidth="1"/>
    <col min="3593" max="3593" width="11.7109375" style="95" customWidth="1"/>
    <col min="3594" max="3594" width="16.7109375" style="95" customWidth="1"/>
    <col min="3595" max="3595" width="11.7109375" style="95" customWidth="1"/>
    <col min="3596" max="3596" width="16.7109375" style="95" customWidth="1"/>
    <col min="3597" max="3597" width="11.7109375" style="95" customWidth="1"/>
    <col min="3598" max="3841" width="9.140625" style="95"/>
    <col min="3842" max="3842" width="16.7109375" style="95" customWidth="1"/>
    <col min="3843" max="3843" width="11.7109375" style="95" customWidth="1"/>
    <col min="3844" max="3844" width="16.7109375" style="95" customWidth="1"/>
    <col min="3845" max="3845" width="11.7109375" style="95" customWidth="1"/>
    <col min="3846" max="3846" width="16.7109375" style="95" customWidth="1"/>
    <col min="3847" max="3847" width="11.7109375" style="95" customWidth="1"/>
    <col min="3848" max="3848" width="16.7109375" style="95" customWidth="1"/>
    <col min="3849" max="3849" width="11.7109375" style="95" customWidth="1"/>
    <col min="3850" max="3850" width="16.7109375" style="95" customWidth="1"/>
    <col min="3851" max="3851" width="11.7109375" style="95" customWidth="1"/>
    <col min="3852" max="3852" width="16.7109375" style="95" customWidth="1"/>
    <col min="3853" max="3853" width="11.7109375" style="95" customWidth="1"/>
    <col min="3854" max="4097" width="9.140625" style="95"/>
    <col min="4098" max="4098" width="16.7109375" style="95" customWidth="1"/>
    <col min="4099" max="4099" width="11.7109375" style="95" customWidth="1"/>
    <col min="4100" max="4100" width="16.7109375" style="95" customWidth="1"/>
    <col min="4101" max="4101" width="11.7109375" style="95" customWidth="1"/>
    <col min="4102" max="4102" width="16.7109375" style="95" customWidth="1"/>
    <col min="4103" max="4103" width="11.7109375" style="95" customWidth="1"/>
    <col min="4104" max="4104" width="16.7109375" style="95" customWidth="1"/>
    <col min="4105" max="4105" width="11.7109375" style="95" customWidth="1"/>
    <col min="4106" max="4106" width="16.7109375" style="95" customWidth="1"/>
    <col min="4107" max="4107" width="11.7109375" style="95" customWidth="1"/>
    <col min="4108" max="4108" width="16.7109375" style="95" customWidth="1"/>
    <col min="4109" max="4109" width="11.7109375" style="95" customWidth="1"/>
    <col min="4110" max="4353" width="9.140625" style="95"/>
    <col min="4354" max="4354" width="16.7109375" style="95" customWidth="1"/>
    <col min="4355" max="4355" width="11.7109375" style="95" customWidth="1"/>
    <col min="4356" max="4356" width="16.7109375" style="95" customWidth="1"/>
    <col min="4357" max="4357" width="11.7109375" style="95" customWidth="1"/>
    <col min="4358" max="4358" width="16.7109375" style="95" customWidth="1"/>
    <col min="4359" max="4359" width="11.7109375" style="95" customWidth="1"/>
    <col min="4360" max="4360" width="16.7109375" style="95" customWidth="1"/>
    <col min="4361" max="4361" width="11.7109375" style="95" customWidth="1"/>
    <col min="4362" max="4362" width="16.7109375" style="95" customWidth="1"/>
    <col min="4363" max="4363" width="11.7109375" style="95" customWidth="1"/>
    <col min="4364" max="4364" width="16.7109375" style="95" customWidth="1"/>
    <col min="4365" max="4365" width="11.7109375" style="95" customWidth="1"/>
    <col min="4366" max="4609" width="9.140625" style="95"/>
    <col min="4610" max="4610" width="16.7109375" style="95" customWidth="1"/>
    <col min="4611" max="4611" width="11.7109375" style="95" customWidth="1"/>
    <col min="4612" max="4612" width="16.7109375" style="95" customWidth="1"/>
    <col min="4613" max="4613" width="11.7109375" style="95" customWidth="1"/>
    <col min="4614" max="4614" width="16.7109375" style="95" customWidth="1"/>
    <col min="4615" max="4615" width="11.7109375" style="95" customWidth="1"/>
    <col min="4616" max="4616" width="16.7109375" style="95" customWidth="1"/>
    <col min="4617" max="4617" width="11.7109375" style="95" customWidth="1"/>
    <col min="4618" max="4618" width="16.7109375" style="95" customWidth="1"/>
    <col min="4619" max="4619" width="11.7109375" style="95" customWidth="1"/>
    <col min="4620" max="4620" width="16.7109375" style="95" customWidth="1"/>
    <col min="4621" max="4621" width="11.7109375" style="95" customWidth="1"/>
    <col min="4622" max="4865" width="9.140625" style="95"/>
    <col min="4866" max="4866" width="16.7109375" style="95" customWidth="1"/>
    <col min="4867" max="4867" width="11.7109375" style="95" customWidth="1"/>
    <col min="4868" max="4868" width="16.7109375" style="95" customWidth="1"/>
    <col min="4869" max="4869" width="11.7109375" style="95" customWidth="1"/>
    <col min="4870" max="4870" width="16.7109375" style="95" customWidth="1"/>
    <col min="4871" max="4871" width="11.7109375" style="95" customWidth="1"/>
    <col min="4872" max="4872" width="16.7109375" style="95" customWidth="1"/>
    <col min="4873" max="4873" width="11.7109375" style="95" customWidth="1"/>
    <col min="4874" max="4874" width="16.7109375" style="95" customWidth="1"/>
    <col min="4875" max="4875" width="11.7109375" style="95" customWidth="1"/>
    <col min="4876" max="4876" width="16.7109375" style="95" customWidth="1"/>
    <col min="4877" max="4877" width="11.7109375" style="95" customWidth="1"/>
    <col min="4878" max="5121" width="9.140625" style="95"/>
    <col min="5122" max="5122" width="16.7109375" style="95" customWidth="1"/>
    <col min="5123" max="5123" width="11.7109375" style="95" customWidth="1"/>
    <col min="5124" max="5124" width="16.7109375" style="95" customWidth="1"/>
    <col min="5125" max="5125" width="11.7109375" style="95" customWidth="1"/>
    <col min="5126" max="5126" width="16.7109375" style="95" customWidth="1"/>
    <col min="5127" max="5127" width="11.7109375" style="95" customWidth="1"/>
    <col min="5128" max="5128" width="16.7109375" style="95" customWidth="1"/>
    <col min="5129" max="5129" width="11.7109375" style="95" customWidth="1"/>
    <col min="5130" max="5130" width="16.7109375" style="95" customWidth="1"/>
    <col min="5131" max="5131" width="11.7109375" style="95" customWidth="1"/>
    <col min="5132" max="5132" width="16.7109375" style="95" customWidth="1"/>
    <col min="5133" max="5133" width="11.7109375" style="95" customWidth="1"/>
    <col min="5134" max="5377" width="9.140625" style="95"/>
    <col min="5378" max="5378" width="16.7109375" style="95" customWidth="1"/>
    <col min="5379" max="5379" width="11.7109375" style="95" customWidth="1"/>
    <col min="5380" max="5380" width="16.7109375" style="95" customWidth="1"/>
    <col min="5381" max="5381" width="11.7109375" style="95" customWidth="1"/>
    <col min="5382" max="5382" width="16.7109375" style="95" customWidth="1"/>
    <col min="5383" max="5383" width="11.7109375" style="95" customWidth="1"/>
    <col min="5384" max="5384" width="16.7109375" style="95" customWidth="1"/>
    <col min="5385" max="5385" width="11.7109375" style="95" customWidth="1"/>
    <col min="5386" max="5386" width="16.7109375" style="95" customWidth="1"/>
    <col min="5387" max="5387" width="11.7109375" style="95" customWidth="1"/>
    <col min="5388" max="5388" width="16.7109375" style="95" customWidth="1"/>
    <col min="5389" max="5389" width="11.7109375" style="95" customWidth="1"/>
    <col min="5390" max="5633" width="9.140625" style="95"/>
    <col min="5634" max="5634" width="16.7109375" style="95" customWidth="1"/>
    <col min="5635" max="5635" width="11.7109375" style="95" customWidth="1"/>
    <col min="5636" max="5636" width="16.7109375" style="95" customWidth="1"/>
    <col min="5637" max="5637" width="11.7109375" style="95" customWidth="1"/>
    <col min="5638" max="5638" width="16.7109375" style="95" customWidth="1"/>
    <col min="5639" max="5639" width="11.7109375" style="95" customWidth="1"/>
    <col min="5640" max="5640" width="16.7109375" style="95" customWidth="1"/>
    <col min="5641" max="5641" width="11.7109375" style="95" customWidth="1"/>
    <col min="5642" max="5642" width="16.7109375" style="95" customWidth="1"/>
    <col min="5643" max="5643" width="11.7109375" style="95" customWidth="1"/>
    <col min="5644" max="5644" width="16.7109375" style="95" customWidth="1"/>
    <col min="5645" max="5645" width="11.7109375" style="95" customWidth="1"/>
    <col min="5646" max="5889" width="9.140625" style="95"/>
    <col min="5890" max="5890" width="16.7109375" style="95" customWidth="1"/>
    <col min="5891" max="5891" width="11.7109375" style="95" customWidth="1"/>
    <col min="5892" max="5892" width="16.7109375" style="95" customWidth="1"/>
    <col min="5893" max="5893" width="11.7109375" style="95" customWidth="1"/>
    <col min="5894" max="5894" width="16.7109375" style="95" customWidth="1"/>
    <col min="5895" max="5895" width="11.7109375" style="95" customWidth="1"/>
    <col min="5896" max="5896" width="16.7109375" style="95" customWidth="1"/>
    <col min="5897" max="5897" width="11.7109375" style="95" customWidth="1"/>
    <col min="5898" max="5898" width="16.7109375" style="95" customWidth="1"/>
    <col min="5899" max="5899" width="11.7109375" style="95" customWidth="1"/>
    <col min="5900" max="5900" width="16.7109375" style="95" customWidth="1"/>
    <col min="5901" max="5901" width="11.7109375" style="95" customWidth="1"/>
    <col min="5902" max="6145" width="9.140625" style="95"/>
    <col min="6146" max="6146" width="16.7109375" style="95" customWidth="1"/>
    <col min="6147" max="6147" width="11.7109375" style="95" customWidth="1"/>
    <col min="6148" max="6148" width="16.7109375" style="95" customWidth="1"/>
    <col min="6149" max="6149" width="11.7109375" style="95" customWidth="1"/>
    <col min="6150" max="6150" width="16.7109375" style="95" customWidth="1"/>
    <col min="6151" max="6151" width="11.7109375" style="95" customWidth="1"/>
    <col min="6152" max="6152" width="16.7109375" style="95" customWidth="1"/>
    <col min="6153" max="6153" width="11.7109375" style="95" customWidth="1"/>
    <col min="6154" max="6154" width="16.7109375" style="95" customWidth="1"/>
    <col min="6155" max="6155" width="11.7109375" style="95" customWidth="1"/>
    <col min="6156" max="6156" width="16.7109375" style="95" customWidth="1"/>
    <col min="6157" max="6157" width="11.7109375" style="95" customWidth="1"/>
    <col min="6158" max="6401" width="9.140625" style="95"/>
    <col min="6402" max="6402" width="16.7109375" style="95" customWidth="1"/>
    <col min="6403" max="6403" width="11.7109375" style="95" customWidth="1"/>
    <col min="6404" max="6404" width="16.7109375" style="95" customWidth="1"/>
    <col min="6405" max="6405" width="11.7109375" style="95" customWidth="1"/>
    <col min="6406" max="6406" width="16.7109375" style="95" customWidth="1"/>
    <col min="6407" max="6407" width="11.7109375" style="95" customWidth="1"/>
    <col min="6408" max="6408" width="16.7109375" style="95" customWidth="1"/>
    <col min="6409" max="6409" width="11.7109375" style="95" customWidth="1"/>
    <col min="6410" max="6410" width="16.7109375" style="95" customWidth="1"/>
    <col min="6411" max="6411" width="11.7109375" style="95" customWidth="1"/>
    <col min="6412" max="6412" width="16.7109375" style="95" customWidth="1"/>
    <col min="6413" max="6413" width="11.7109375" style="95" customWidth="1"/>
    <col min="6414" max="6657" width="9.140625" style="95"/>
    <col min="6658" max="6658" width="16.7109375" style="95" customWidth="1"/>
    <col min="6659" max="6659" width="11.7109375" style="95" customWidth="1"/>
    <col min="6660" max="6660" width="16.7109375" style="95" customWidth="1"/>
    <col min="6661" max="6661" width="11.7109375" style="95" customWidth="1"/>
    <col min="6662" max="6662" width="16.7109375" style="95" customWidth="1"/>
    <col min="6663" max="6663" width="11.7109375" style="95" customWidth="1"/>
    <col min="6664" max="6664" width="16.7109375" style="95" customWidth="1"/>
    <col min="6665" max="6665" width="11.7109375" style="95" customWidth="1"/>
    <col min="6666" max="6666" width="16.7109375" style="95" customWidth="1"/>
    <col min="6667" max="6667" width="11.7109375" style="95" customWidth="1"/>
    <col min="6668" max="6668" width="16.7109375" style="95" customWidth="1"/>
    <col min="6669" max="6669" width="11.7109375" style="95" customWidth="1"/>
    <col min="6670" max="6913" width="9.140625" style="95"/>
    <col min="6914" max="6914" width="16.7109375" style="95" customWidth="1"/>
    <col min="6915" max="6915" width="11.7109375" style="95" customWidth="1"/>
    <col min="6916" max="6916" width="16.7109375" style="95" customWidth="1"/>
    <col min="6917" max="6917" width="11.7109375" style="95" customWidth="1"/>
    <col min="6918" max="6918" width="16.7109375" style="95" customWidth="1"/>
    <col min="6919" max="6919" width="11.7109375" style="95" customWidth="1"/>
    <col min="6920" max="6920" width="16.7109375" style="95" customWidth="1"/>
    <col min="6921" max="6921" width="11.7109375" style="95" customWidth="1"/>
    <col min="6922" max="6922" width="16.7109375" style="95" customWidth="1"/>
    <col min="6923" max="6923" width="11.7109375" style="95" customWidth="1"/>
    <col min="6924" max="6924" width="16.7109375" style="95" customWidth="1"/>
    <col min="6925" max="6925" width="11.7109375" style="95" customWidth="1"/>
    <col min="6926" max="7169" width="9.140625" style="95"/>
    <col min="7170" max="7170" width="16.7109375" style="95" customWidth="1"/>
    <col min="7171" max="7171" width="11.7109375" style="95" customWidth="1"/>
    <col min="7172" max="7172" width="16.7109375" style="95" customWidth="1"/>
    <col min="7173" max="7173" width="11.7109375" style="95" customWidth="1"/>
    <col min="7174" max="7174" width="16.7109375" style="95" customWidth="1"/>
    <col min="7175" max="7175" width="11.7109375" style="95" customWidth="1"/>
    <col min="7176" max="7176" width="16.7109375" style="95" customWidth="1"/>
    <col min="7177" max="7177" width="11.7109375" style="95" customWidth="1"/>
    <col min="7178" max="7178" width="16.7109375" style="95" customWidth="1"/>
    <col min="7179" max="7179" width="11.7109375" style="95" customWidth="1"/>
    <col min="7180" max="7180" width="16.7109375" style="95" customWidth="1"/>
    <col min="7181" max="7181" width="11.7109375" style="95" customWidth="1"/>
    <col min="7182" max="7425" width="9.140625" style="95"/>
    <col min="7426" max="7426" width="16.7109375" style="95" customWidth="1"/>
    <col min="7427" max="7427" width="11.7109375" style="95" customWidth="1"/>
    <col min="7428" max="7428" width="16.7109375" style="95" customWidth="1"/>
    <col min="7429" max="7429" width="11.7109375" style="95" customWidth="1"/>
    <col min="7430" max="7430" width="16.7109375" style="95" customWidth="1"/>
    <col min="7431" max="7431" width="11.7109375" style="95" customWidth="1"/>
    <col min="7432" max="7432" width="16.7109375" style="95" customWidth="1"/>
    <col min="7433" max="7433" width="11.7109375" style="95" customWidth="1"/>
    <col min="7434" max="7434" width="16.7109375" style="95" customWidth="1"/>
    <col min="7435" max="7435" width="11.7109375" style="95" customWidth="1"/>
    <col min="7436" max="7436" width="16.7109375" style="95" customWidth="1"/>
    <col min="7437" max="7437" width="11.7109375" style="95" customWidth="1"/>
    <col min="7438" max="7681" width="9.140625" style="95"/>
    <col min="7682" max="7682" width="16.7109375" style="95" customWidth="1"/>
    <col min="7683" max="7683" width="11.7109375" style="95" customWidth="1"/>
    <col min="7684" max="7684" width="16.7109375" style="95" customWidth="1"/>
    <col min="7685" max="7685" width="11.7109375" style="95" customWidth="1"/>
    <col min="7686" max="7686" width="16.7109375" style="95" customWidth="1"/>
    <col min="7687" max="7687" width="11.7109375" style="95" customWidth="1"/>
    <col min="7688" max="7688" width="16.7109375" style="95" customWidth="1"/>
    <col min="7689" max="7689" width="11.7109375" style="95" customWidth="1"/>
    <col min="7690" max="7690" width="16.7109375" style="95" customWidth="1"/>
    <col min="7691" max="7691" width="11.7109375" style="95" customWidth="1"/>
    <col min="7692" max="7692" width="16.7109375" style="95" customWidth="1"/>
    <col min="7693" max="7693" width="11.7109375" style="95" customWidth="1"/>
    <col min="7694" max="7937" width="9.140625" style="95"/>
    <col min="7938" max="7938" width="16.7109375" style="95" customWidth="1"/>
    <col min="7939" max="7939" width="11.7109375" style="95" customWidth="1"/>
    <col min="7940" max="7940" width="16.7109375" style="95" customWidth="1"/>
    <col min="7941" max="7941" width="11.7109375" style="95" customWidth="1"/>
    <col min="7942" max="7942" width="16.7109375" style="95" customWidth="1"/>
    <col min="7943" max="7943" width="11.7109375" style="95" customWidth="1"/>
    <col min="7944" max="7944" width="16.7109375" style="95" customWidth="1"/>
    <col min="7945" max="7945" width="11.7109375" style="95" customWidth="1"/>
    <col min="7946" max="7946" width="16.7109375" style="95" customWidth="1"/>
    <col min="7947" max="7947" width="11.7109375" style="95" customWidth="1"/>
    <col min="7948" max="7948" width="16.7109375" style="95" customWidth="1"/>
    <col min="7949" max="7949" width="11.7109375" style="95" customWidth="1"/>
    <col min="7950" max="8193" width="9.140625" style="95"/>
    <col min="8194" max="8194" width="16.7109375" style="95" customWidth="1"/>
    <col min="8195" max="8195" width="11.7109375" style="95" customWidth="1"/>
    <col min="8196" max="8196" width="16.7109375" style="95" customWidth="1"/>
    <col min="8197" max="8197" width="11.7109375" style="95" customWidth="1"/>
    <col min="8198" max="8198" width="16.7109375" style="95" customWidth="1"/>
    <col min="8199" max="8199" width="11.7109375" style="95" customWidth="1"/>
    <col min="8200" max="8200" width="16.7109375" style="95" customWidth="1"/>
    <col min="8201" max="8201" width="11.7109375" style="95" customWidth="1"/>
    <col min="8202" max="8202" width="16.7109375" style="95" customWidth="1"/>
    <col min="8203" max="8203" width="11.7109375" style="95" customWidth="1"/>
    <col min="8204" max="8204" width="16.7109375" style="95" customWidth="1"/>
    <col min="8205" max="8205" width="11.7109375" style="95" customWidth="1"/>
    <col min="8206" max="8449" width="9.140625" style="95"/>
    <col min="8450" max="8450" width="16.7109375" style="95" customWidth="1"/>
    <col min="8451" max="8451" width="11.7109375" style="95" customWidth="1"/>
    <col min="8452" max="8452" width="16.7109375" style="95" customWidth="1"/>
    <col min="8453" max="8453" width="11.7109375" style="95" customWidth="1"/>
    <col min="8454" max="8454" width="16.7109375" style="95" customWidth="1"/>
    <col min="8455" max="8455" width="11.7109375" style="95" customWidth="1"/>
    <col min="8456" max="8456" width="16.7109375" style="95" customWidth="1"/>
    <col min="8457" max="8457" width="11.7109375" style="95" customWidth="1"/>
    <col min="8458" max="8458" width="16.7109375" style="95" customWidth="1"/>
    <col min="8459" max="8459" width="11.7109375" style="95" customWidth="1"/>
    <col min="8460" max="8460" width="16.7109375" style="95" customWidth="1"/>
    <col min="8461" max="8461" width="11.7109375" style="95" customWidth="1"/>
    <col min="8462" max="8705" width="9.140625" style="95"/>
    <col min="8706" max="8706" width="16.7109375" style="95" customWidth="1"/>
    <col min="8707" max="8707" width="11.7109375" style="95" customWidth="1"/>
    <col min="8708" max="8708" width="16.7109375" style="95" customWidth="1"/>
    <col min="8709" max="8709" width="11.7109375" style="95" customWidth="1"/>
    <col min="8710" max="8710" width="16.7109375" style="95" customWidth="1"/>
    <col min="8711" max="8711" width="11.7109375" style="95" customWidth="1"/>
    <col min="8712" max="8712" width="16.7109375" style="95" customWidth="1"/>
    <col min="8713" max="8713" width="11.7109375" style="95" customWidth="1"/>
    <col min="8714" max="8714" width="16.7109375" style="95" customWidth="1"/>
    <col min="8715" max="8715" width="11.7109375" style="95" customWidth="1"/>
    <col min="8716" max="8716" width="16.7109375" style="95" customWidth="1"/>
    <col min="8717" max="8717" width="11.7109375" style="95" customWidth="1"/>
    <col min="8718" max="8961" width="9.140625" style="95"/>
    <col min="8962" max="8962" width="16.7109375" style="95" customWidth="1"/>
    <col min="8963" max="8963" width="11.7109375" style="95" customWidth="1"/>
    <col min="8964" max="8964" width="16.7109375" style="95" customWidth="1"/>
    <col min="8965" max="8965" width="11.7109375" style="95" customWidth="1"/>
    <col min="8966" max="8966" width="16.7109375" style="95" customWidth="1"/>
    <col min="8967" max="8967" width="11.7109375" style="95" customWidth="1"/>
    <col min="8968" max="8968" width="16.7109375" style="95" customWidth="1"/>
    <col min="8969" max="8969" width="11.7109375" style="95" customWidth="1"/>
    <col min="8970" max="8970" width="16.7109375" style="95" customWidth="1"/>
    <col min="8971" max="8971" width="11.7109375" style="95" customWidth="1"/>
    <col min="8972" max="8972" width="16.7109375" style="95" customWidth="1"/>
    <col min="8973" max="8973" width="11.7109375" style="95" customWidth="1"/>
    <col min="8974" max="9217" width="9.140625" style="95"/>
    <col min="9218" max="9218" width="16.7109375" style="95" customWidth="1"/>
    <col min="9219" max="9219" width="11.7109375" style="95" customWidth="1"/>
    <col min="9220" max="9220" width="16.7109375" style="95" customWidth="1"/>
    <col min="9221" max="9221" width="11.7109375" style="95" customWidth="1"/>
    <col min="9222" max="9222" width="16.7109375" style="95" customWidth="1"/>
    <col min="9223" max="9223" width="11.7109375" style="95" customWidth="1"/>
    <col min="9224" max="9224" width="16.7109375" style="95" customWidth="1"/>
    <col min="9225" max="9225" width="11.7109375" style="95" customWidth="1"/>
    <col min="9226" max="9226" width="16.7109375" style="95" customWidth="1"/>
    <col min="9227" max="9227" width="11.7109375" style="95" customWidth="1"/>
    <col min="9228" max="9228" width="16.7109375" style="95" customWidth="1"/>
    <col min="9229" max="9229" width="11.7109375" style="95" customWidth="1"/>
    <col min="9230" max="9473" width="9.140625" style="95"/>
    <col min="9474" max="9474" width="16.7109375" style="95" customWidth="1"/>
    <col min="9475" max="9475" width="11.7109375" style="95" customWidth="1"/>
    <col min="9476" max="9476" width="16.7109375" style="95" customWidth="1"/>
    <col min="9477" max="9477" width="11.7109375" style="95" customWidth="1"/>
    <col min="9478" max="9478" width="16.7109375" style="95" customWidth="1"/>
    <col min="9479" max="9479" width="11.7109375" style="95" customWidth="1"/>
    <col min="9480" max="9480" width="16.7109375" style="95" customWidth="1"/>
    <col min="9481" max="9481" width="11.7109375" style="95" customWidth="1"/>
    <col min="9482" max="9482" width="16.7109375" style="95" customWidth="1"/>
    <col min="9483" max="9483" width="11.7109375" style="95" customWidth="1"/>
    <col min="9484" max="9484" width="16.7109375" style="95" customWidth="1"/>
    <col min="9485" max="9485" width="11.7109375" style="95" customWidth="1"/>
    <col min="9486" max="9729" width="9.140625" style="95"/>
    <col min="9730" max="9730" width="16.7109375" style="95" customWidth="1"/>
    <col min="9731" max="9731" width="11.7109375" style="95" customWidth="1"/>
    <col min="9732" max="9732" width="16.7109375" style="95" customWidth="1"/>
    <col min="9733" max="9733" width="11.7109375" style="95" customWidth="1"/>
    <col min="9734" max="9734" width="16.7109375" style="95" customWidth="1"/>
    <col min="9735" max="9735" width="11.7109375" style="95" customWidth="1"/>
    <col min="9736" max="9736" width="16.7109375" style="95" customWidth="1"/>
    <col min="9737" max="9737" width="11.7109375" style="95" customWidth="1"/>
    <col min="9738" max="9738" width="16.7109375" style="95" customWidth="1"/>
    <col min="9739" max="9739" width="11.7109375" style="95" customWidth="1"/>
    <col min="9740" max="9740" width="16.7109375" style="95" customWidth="1"/>
    <col min="9741" max="9741" width="11.7109375" style="95" customWidth="1"/>
    <col min="9742" max="9985" width="9.140625" style="95"/>
    <col min="9986" max="9986" width="16.7109375" style="95" customWidth="1"/>
    <col min="9987" max="9987" width="11.7109375" style="95" customWidth="1"/>
    <col min="9988" max="9988" width="16.7109375" style="95" customWidth="1"/>
    <col min="9989" max="9989" width="11.7109375" style="95" customWidth="1"/>
    <col min="9990" max="9990" width="16.7109375" style="95" customWidth="1"/>
    <col min="9991" max="9991" width="11.7109375" style="95" customWidth="1"/>
    <col min="9992" max="9992" width="16.7109375" style="95" customWidth="1"/>
    <col min="9993" max="9993" width="11.7109375" style="95" customWidth="1"/>
    <col min="9994" max="9994" width="16.7109375" style="95" customWidth="1"/>
    <col min="9995" max="9995" width="11.7109375" style="95" customWidth="1"/>
    <col min="9996" max="9996" width="16.7109375" style="95" customWidth="1"/>
    <col min="9997" max="9997" width="11.7109375" style="95" customWidth="1"/>
    <col min="9998" max="10241" width="9.140625" style="95"/>
    <col min="10242" max="10242" width="16.7109375" style="95" customWidth="1"/>
    <col min="10243" max="10243" width="11.7109375" style="95" customWidth="1"/>
    <col min="10244" max="10244" width="16.7109375" style="95" customWidth="1"/>
    <col min="10245" max="10245" width="11.7109375" style="95" customWidth="1"/>
    <col min="10246" max="10246" width="16.7109375" style="95" customWidth="1"/>
    <col min="10247" max="10247" width="11.7109375" style="95" customWidth="1"/>
    <col min="10248" max="10248" width="16.7109375" style="95" customWidth="1"/>
    <col min="10249" max="10249" width="11.7109375" style="95" customWidth="1"/>
    <col min="10250" max="10250" width="16.7109375" style="95" customWidth="1"/>
    <col min="10251" max="10251" width="11.7109375" style="95" customWidth="1"/>
    <col min="10252" max="10252" width="16.7109375" style="95" customWidth="1"/>
    <col min="10253" max="10253" width="11.7109375" style="95" customWidth="1"/>
    <col min="10254" max="10497" width="9.140625" style="95"/>
    <col min="10498" max="10498" width="16.7109375" style="95" customWidth="1"/>
    <col min="10499" max="10499" width="11.7109375" style="95" customWidth="1"/>
    <col min="10500" max="10500" width="16.7109375" style="95" customWidth="1"/>
    <col min="10501" max="10501" width="11.7109375" style="95" customWidth="1"/>
    <col min="10502" max="10502" width="16.7109375" style="95" customWidth="1"/>
    <col min="10503" max="10503" width="11.7109375" style="95" customWidth="1"/>
    <col min="10504" max="10504" width="16.7109375" style="95" customWidth="1"/>
    <col min="10505" max="10505" width="11.7109375" style="95" customWidth="1"/>
    <col min="10506" max="10506" width="16.7109375" style="95" customWidth="1"/>
    <col min="10507" max="10507" width="11.7109375" style="95" customWidth="1"/>
    <col min="10508" max="10508" width="16.7109375" style="95" customWidth="1"/>
    <col min="10509" max="10509" width="11.7109375" style="95" customWidth="1"/>
    <col min="10510" max="10753" width="9.140625" style="95"/>
    <col min="10754" max="10754" width="16.7109375" style="95" customWidth="1"/>
    <col min="10755" max="10755" width="11.7109375" style="95" customWidth="1"/>
    <col min="10756" max="10756" width="16.7109375" style="95" customWidth="1"/>
    <col min="10757" max="10757" width="11.7109375" style="95" customWidth="1"/>
    <col min="10758" max="10758" width="16.7109375" style="95" customWidth="1"/>
    <col min="10759" max="10759" width="11.7109375" style="95" customWidth="1"/>
    <col min="10760" max="10760" width="16.7109375" style="95" customWidth="1"/>
    <col min="10761" max="10761" width="11.7109375" style="95" customWidth="1"/>
    <col min="10762" max="10762" width="16.7109375" style="95" customWidth="1"/>
    <col min="10763" max="10763" width="11.7109375" style="95" customWidth="1"/>
    <col min="10764" max="10764" width="16.7109375" style="95" customWidth="1"/>
    <col min="10765" max="10765" width="11.7109375" style="95" customWidth="1"/>
    <col min="10766" max="11009" width="9.140625" style="95"/>
    <col min="11010" max="11010" width="16.7109375" style="95" customWidth="1"/>
    <col min="11011" max="11011" width="11.7109375" style="95" customWidth="1"/>
    <col min="11012" max="11012" width="16.7109375" style="95" customWidth="1"/>
    <col min="11013" max="11013" width="11.7109375" style="95" customWidth="1"/>
    <col min="11014" max="11014" width="16.7109375" style="95" customWidth="1"/>
    <col min="11015" max="11015" width="11.7109375" style="95" customWidth="1"/>
    <col min="11016" max="11016" width="16.7109375" style="95" customWidth="1"/>
    <col min="11017" max="11017" width="11.7109375" style="95" customWidth="1"/>
    <col min="11018" max="11018" width="16.7109375" style="95" customWidth="1"/>
    <col min="11019" max="11019" width="11.7109375" style="95" customWidth="1"/>
    <col min="11020" max="11020" width="16.7109375" style="95" customWidth="1"/>
    <col min="11021" max="11021" width="11.7109375" style="95" customWidth="1"/>
    <col min="11022" max="11265" width="9.140625" style="95"/>
    <col min="11266" max="11266" width="16.7109375" style="95" customWidth="1"/>
    <col min="11267" max="11267" width="11.7109375" style="95" customWidth="1"/>
    <col min="11268" max="11268" width="16.7109375" style="95" customWidth="1"/>
    <col min="11269" max="11269" width="11.7109375" style="95" customWidth="1"/>
    <col min="11270" max="11270" width="16.7109375" style="95" customWidth="1"/>
    <col min="11271" max="11271" width="11.7109375" style="95" customWidth="1"/>
    <col min="11272" max="11272" width="16.7109375" style="95" customWidth="1"/>
    <col min="11273" max="11273" width="11.7109375" style="95" customWidth="1"/>
    <col min="11274" max="11274" width="16.7109375" style="95" customWidth="1"/>
    <col min="11275" max="11275" width="11.7109375" style="95" customWidth="1"/>
    <col min="11276" max="11276" width="16.7109375" style="95" customWidth="1"/>
    <col min="11277" max="11277" width="11.7109375" style="95" customWidth="1"/>
    <col min="11278" max="11521" width="9.140625" style="95"/>
    <col min="11522" max="11522" width="16.7109375" style="95" customWidth="1"/>
    <col min="11523" max="11523" width="11.7109375" style="95" customWidth="1"/>
    <col min="11524" max="11524" width="16.7109375" style="95" customWidth="1"/>
    <col min="11525" max="11525" width="11.7109375" style="95" customWidth="1"/>
    <col min="11526" max="11526" width="16.7109375" style="95" customWidth="1"/>
    <col min="11527" max="11527" width="11.7109375" style="95" customWidth="1"/>
    <col min="11528" max="11528" width="16.7109375" style="95" customWidth="1"/>
    <col min="11529" max="11529" width="11.7109375" style="95" customWidth="1"/>
    <col min="11530" max="11530" width="16.7109375" style="95" customWidth="1"/>
    <col min="11531" max="11531" width="11.7109375" style="95" customWidth="1"/>
    <col min="11532" max="11532" width="16.7109375" style="95" customWidth="1"/>
    <col min="11533" max="11533" width="11.7109375" style="95" customWidth="1"/>
    <col min="11534" max="11777" width="9.140625" style="95"/>
    <col min="11778" max="11778" width="16.7109375" style="95" customWidth="1"/>
    <col min="11779" max="11779" width="11.7109375" style="95" customWidth="1"/>
    <col min="11780" max="11780" width="16.7109375" style="95" customWidth="1"/>
    <col min="11781" max="11781" width="11.7109375" style="95" customWidth="1"/>
    <col min="11782" max="11782" width="16.7109375" style="95" customWidth="1"/>
    <col min="11783" max="11783" width="11.7109375" style="95" customWidth="1"/>
    <col min="11784" max="11784" width="16.7109375" style="95" customWidth="1"/>
    <col min="11785" max="11785" width="11.7109375" style="95" customWidth="1"/>
    <col min="11786" max="11786" width="16.7109375" style="95" customWidth="1"/>
    <col min="11787" max="11787" width="11.7109375" style="95" customWidth="1"/>
    <col min="11788" max="11788" width="16.7109375" style="95" customWidth="1"/>
    <col min="11789" max="11789" width="11.7109375" style="95" customWidth="1"/>
    <col min="11790" max="12033" width="9.140625" style="95"/>
    <col min="12034" max="12034" width="16.7109375" style="95" customWidth="1"/>
    <col min="12035" max="12035" width="11.7109375" style="95" customWidth="1"/>
    <col min="12036" max="12036" width="16.7109375" style="95" customWidth="1"/>
    <col min="12037" max="12037" width="11.7109375" style="95" customWidth="1"/>
    <col min="12038" max="12038" width="16.7109375" style="95" customWidth="1"/>
    <col min="12039" max="12039" width="11.7109375" style="95" customWidth="1"/>
    <col min="12040" max="12040" width="16.7109375" style="95" customWidth="1"/>
    <col min="12041" max="12041" width="11.7109375" style="95" customWidth="1"/>
    <col min="12042" max="12042" width="16.7109375" style="95" customWidth="1"/>
    <col min="12043" max="12043" width="11.7109375" style="95" customWidth="1"/>
    <col min="12044" max="12044" width="16.7109375" style="95" customWidth="1"/>
    <col min="12045" max="12045" width="11.7109375" style="95" customWidth="1"/>
    <col min="12046" max="12289" width="9.140625" style="95"/>
    <col min="12290" max="12290" width="16.7109375" style="95" customWidth="1"/>
    <col min="12291" max="12291" width="11.7109375" style="95" customWidth="1"/>
    <col min="12292" max="12292" width="16.7109375" style="95" customWidth="1"/>
    <col min="12293" max="12293" width="11.7109375" style="95" customWidth="1"/>
    <col min="12294" max="12294" width="16.7109375" style="95" customWidth="1"/>
    <col min="12295" max="12295" width="11.7109375" style="95" customWidth="1"/>
    <col min="12296" max="12296" width="16.7109375" style="95" customWidth="1"/>
    <col min="12297" max="12297" width="11.7109375" style="95" customWidth="1"/>
    <col min="12298" max="12298" width="16.7109375" style="95" customWidth="1"/>
    <col min="12299" max="12299" width="11.7109375" style="95" customWidth="1"/>
    <col min="12300" max="12300" width="16.7109375" style="95" customWidth="1"/>
    <col min="12301" max="12301" width="11.7109375" style="95" customWidth="1"/>
    <col min="12302" max="12545" width="9.140625" style="95"/>
    <col min="12546" max="12546" width="16.7109375" style="95" customWidth="1"/>
    <col min="12547" max="12547" width="11.7109375" style="95" customWidth="1"/>
    <col min="12548" max="12548" width="16.7109375" style="95" customWidth="1"/>
    <col min="12549" max="12549" width="11.7109375" style="95" customWidth="1"/>
    <col min="12550" max="12550" width="16.7109375" style="95" customWidth="1"/>
    <col min="12551" max="12551" width="11.7109375" style="95" customWidth="1"/>
    <col min="12552" max="12552" width="16.7109375" style="95" customWidth="1"/>
    <col min="12553" max="12553" width="11.7109375" style="95" customWidth="1"/>
    <col min="12554" max="12554" width="16.7109375" style="95" customWidth="1"/>
    <col min="12555" max="12555" width="11.7109375" style="95" customWidth="1"/>
    <col min="12556" max="12556" width="16.7109375" style="95" customWidth="1"/>
    <col min="12557" max="12557" width="11.7109375" style="95" customWidth="1"/>
    <col min="12558" max="12801" width="9.140625" style="95"/>
    <col min="12802" max="12802" width="16.7109375" style="95" customWidth="1"/>
    <col min="12803" max="12803" width="11.7109375" style="95" customWidth="1"/>
    <col min="12804" max="12804" width="16.7109375" style="95" customWidth="1"/>
    <col min="12805" max="12805" width="11.7109375" style="95" customWidth="1"/>
    <col min="12806" max="12806" width="16.7109375" style="95" customWidth="1"/>
    <col min="12807" max="12807" width="11.7109375" style="95" customWidth="1"/>
    <col min="12808" max="12808" width="16.7109375" style="95" customWidth="1"/>
    <col min="12809" max="12809" width="11.7109375" style="95" customWidth="1"/>
    <col min="12810" max="12810" width="16.7109375" style="95" customWidth="1"/>
    <col min="12811" max="12811" width="11.7109375" style="95" customWidth="1"/>
    <col min="12812" max="12812" width="16.7109375" style="95" customWidth="1"/>
    <col min="12813" max="12813" width="11.7109375" style="95" customWidth="1"/>
    <col min="12814" max="13057" width="9.140625" style="95"/>
    <col min="13058" max="13058" width="16.7109375" style="95" customWidth="1"/>
    <col min="13059" max="13059" width="11.7109375" style="95" customWidth="1"/>
    <col min="13060" max="13060" width="16.7109375" style="95" customWidth="1"/>
    <col min="13061" max="13061" width="11.7109375" style="95" customWidth="1"/>
    <col min="13062" max="13062" width="16.7109375" style="95" customWidth="1"/>
    <col min="13063" max="13063" width="11.7109375" style="95" customWidth="1"/>
    <col min="13064" max="13064" width="16.7109375" style="95" customWidth="1"/>
    <col min="13065" max="13065" width="11.7109375" style="95" customWidth="1"/>
    <col min="13066" max="13066" width="16.7109375" style="95" customWidth="1"/>
    <col min="13067" max="13067" width="11.7109375" style="95" customWidth="1"/>
    <col min="13068" max="13068" width="16.7109375" style="95" customWidth="1"/>
    <col min="13069" max="13069" width="11.7109375" style="95" customWidth="1"/>
    <col min="13070" max="13313" width="9.140625" style="95"/>
    <col min="13314" max="13314" width="16.7109375" style="95" customWidth="1"/>
    <col min="13315" max="13315" width="11.7109375" style="95" customWidth="1"/>
    <col min="13316" max="13316" width="16.7109375" style="95" customWidth="1"/>
    <col min="13317" max="13317" width="11.7109375" style="95" customWidth="1"/>
    <col min="13318" max="13318" width="16.7109375" style="95" customWidth="1"/>
    <col min="13319" max="13319" width="11.7109375" style="95" customWidth="1"/>
    <col min="13320" max="13320" width="16.7109375" style="95" customWidth="1"/>
    <col min="13321" max="13321" width="11.7109375" style="95" customWidth="1"/>
    <col min="13322" max="13322" width="16.7109375" style="95" customWidth="1"/>
    <col min="13323" max="13323" width="11.7109375" style="95" customWidth="1"/>
    <col min="13324" max="13324" width="16.7109375" style="95" customWidth="1"/>
    <col min="13325" max="13325" width="11.7109375" style="95" customWidth="1"/>
    <col min="13326" max="13569" width="9.140625" style="95"/>
    <col min="13570" max="13570" width="16.7109375" style="95" customWidth="1"/>
    <col min="13571" max="13571" width="11.7109375" style="95" customWidth="1"/>
    <col min="13572" max="13572" width="16.7109375" style="95" customWidth="1"/>
    <col min="13573" max="13573" width="11.7109375" style="95" customWidth="1"/>
    <col min="13574" max="13574" width="16.7109375" style="95" customWidth="1"/>
    <col min="13575" max="13575" width="11.7109375" style="95" customWidth="1"/>
    <col min="13576" max="13576" width="16.7109375" style="95" customWidth="1"/>
    <col min="13577" max="13577" width="11.7109375" style="95" customWidth="1"/>
    <col min="13578" max="13578" width="16.7109375" style="95" customWidth="1"/>
    <col min="13579" max="13579" width="11.7109375" style="95" customWidth="1"/>
    <col min="13580" max="13580" width="16.7109375" style="95" customWidth="1"/>
    <col min="13581" max="13581" width="11.7109375" style="95" customWidth="1"/>
    <col min="13582" max="13825" width="9.140625" style="95"/>
    <col min="13826" max="13826" width="16.7109375" style="95" customWidth="1"/>
    <col min="13827" max="13827" width="11.7109375" style="95" customWidth="1"/>
    <col min="13828" max="13828" width="16.7109375" style="95" customWidth="1"/>
    <col min="13829" max="13829" width="11.7109375" style="95" customWidth="1"/>
    <col min="13830" max="13830" width="16.7109375" style="95" customWidth="1"/>
    <col min="13831" max="13831" width="11.7109375" style="95" customWidth="1"/>
    <col min="13832" max="13832" width="16.7109375" style="95" customWidth="1"/>
    <col min="13833" max="13833" width="11.7109375" style="95" customWidth="1"/>
    <col min="13834" max="13834" width="16.7109375" style="95" customWidth="1"/>
    <col min="13835" max="13835" width="11.7109375" style="95" customWidth="1"/>
    <col min="13836" max="13836" width="16.7109375" style="95" customWidth="1"/>
    <col min="13837" max="13837" width="11.7109375" style="95" customWidth="1"/>
    <col min="13838" max="14081" width="9.140625" style="95"/>
    <col min="14082" max="14082" width="16.7109375" style="95" customWidth="1"/>
    <col min="14083" max="14083" width="11.7109375" style="95" customWidth="1"/>
    <col min="14084" max="14084" width="16.7109375" style="95" customWidth="1"/>
    <col min="14085" max="14085" width="11.7109375" style="95" customWidth="1"/>
    <col min="14086" max="14086" width="16.7109375" style="95" customWidth="1"/>
    <col min="14087" max="14087" width="11.7109375" style="95" customWidth="1"/>
    <col min="14088" max="14088" width="16.7109375" style="95" customWidth="1"/>
    <col min="14089" max="14089" width="11.7109375" style="95" customWidth="1"/>
    <col min="14090" max="14090" width="16.7109375" style="95" customWidth="1"/>
    <col min="14091" max="14091" width="11.7109375" style="95" customWidth="1"/>
    <col min="14092" max="14092" width="16.7109375" style="95" customWidth="1"/>
    <col min="14093" max="14093" width="11.7109375" style="95" customWidth="1"/>
    <col min="14094" max="14337" width="9.140625" style="95"/>
    <col min="14338" max="14338" width="16.7109375" style="95" customWidth="1"/>
    <col min="14339" max="14339" width="11.7109375" style="95" customWidth="1"/>
    <col min="14340" max="14340" width="16.7109375" style="95" customWidth="1"/>
    <col min="14341" max="14341" width="11.7109375" style="95" customWidth="1"/>
    <col min="14342" max="14342" width="16.7109375" style="95" customWidth="1"/>
    <col min="14343" max="14343" width="11.7109375" style="95" customWidth="1"/>
    <col min="14344" max="14344" width="16.7109375" style="95" customWidth="1"/>
    <col min="14345" max="14345" width="11.7109375" style="95" customWidth="1"/>
    <col min="14346" max="14346" width="16.7109375" style="95" customWidth="1"/>
    <col min="14347" max="14347" width="11.7109375" style="95" customWidth="1"/>
    <col min="14348" max="14348" width="16.7109375" style="95" customWidth="1"/>
    <col min="14349" max="14349" width="11.7109375" style="95" customWidth="1"/>
    <col min="14350" max="14593" width="9.140625" style="95"/>
    <col min="14594" max="14594" width="16.7109375" style="95" customWidth="1"/>
    <col min="14595" max="14595" width="11.7109375" style="95" customWidth="1"/>
    <col min="14596" max="14596" width="16.7109375" style="95" customWidth="1"/>
    <col min="14597" max="14597" width="11.7109375" style="95" customWidth="1"/>
    <col min="14598" max="14598" width="16.7109375" style="95" customWidth="1"/>
    <col min="14599" max="14599" width="11.7109375" style="95" customWidth="1"/>
    <col min="14600" max="14600" width="16.7109375" style="95" customWidth="1"/>
    <col min="14601" max="14601" width="11.7109375" style="95" customWidth="1"/>
    <col min="14602" max="14602" width="16.7109375" style="95" customWidth="1"/>
    <col min="14603" max="14603" width="11.7109375" style="95" customWidth="1"/>
    <col min="14604" max="14604" width="16.7109375" style="95" customWidth="1"/>
    <col min="14605" max="14605" width="11.7109375" style="95" customWidth="1"/>
    <col min="14606" max="14849" width="9.140625" style="95"/>
    <col min="14850" max="14850" width="16.7109375" style="95" customWidth="1"/>
    <col min="14851" max="14851" width="11.7109375" style="95" customWidth="1"/>
    <col min="14852" max="14852" width="16.7109375" style="95" customWidth="1"/>
    <col min="14853" max="14853" width="11.7109375" style="95" customWidth="1"/>
    <col min="14854" max="14854" width="16.7109375" style="95" customWidth="1"/>
    <col min="14855" max="14855" width="11.7109375" style="95" customWidth="1"/>
    <col min="14856" max="14856" width="16.7109375" style="95" customWidth="1"/>
    <col min="14857" max="14857" width="11.7109375" style="95" customWidth="1"/>
    <col min="14858" max="14858" width="16.7109375" style="95" customWidth="1"/>
    <col min="14859" max="14859" width="11.7109375" style="95" customWidth="1"/>
    <col min="14860" max="14860" width="16.7109375" style="95" customWidth="1"/>
    <col min="14861" max="14861" width="11.7109375" style="95" customWidth="1"/>
    <col min="14862" max="15105" width="9.140625" style="95"/>
    <col min="15106" max="15106" width="16.7109375" style="95" customWidth="1"/>
    <col min="15107" max="15107" width="11.7109375" style="95" customWidth="1"/>
    <col min="15108" max="15108" width="16.7109375" style="95" customWidth="1"/>
    <col min="15109" max="15109" width="11.7109375" style="95" customWidth="1"/>
    <col min="15110" max="15110" width="16.7109375" style="95" customWidth="1"/>
    <col min="15111" max="15111" width="11.7109375" style="95" customWidth="1"/>
    <col min="15112" max="15112" width="16.7109375" style="95" customWidth="1"/>
    <col min="15113" max="15113" width="11.7109375" style="95" customWidth="1"/>
    <col min="15114" max="15114" width="16.7109375" style="95" customWidth="1"/>
    <col min="15115" max="15115" width="11.7109375" style="95" customWidth="1"/>
    <col min="15116" max="15116" width="16.7109375" style="95" customWidth="1"/>
    <col min="15117" max="15117" width="11.7109375" style="95" customWidth="1"/>
    <col min="15118" max="15361" width="9.140625" style="95"/>
    <col min="15362" max="15362" width="16.7109375" style="95" customWidth="1"/>
    <col min="15363" max="15363" width="11.7109375" style="95" customWidth="1"/>
    <col min="15364" max="15364" width="16.7109375" style="95" customWidth="1"/>
    <col min="15365" max="15365" width="11.7109375" style="95" customWidth="1"/>
    <col min="15366" max="15366" width="16.7109375" style="95" customWidth="1"/>
    <col min="15367" max="15367" width="11.7109375" style="95" customWidth="1"/>
    <col min="15368" max="15368" width="16.7109375" style="95" customWidth="1"/>
    <col min="15369" max="15369" width="11.7109375" style="95" customWidth="1"/>
    <col min="15370" max="15370" width="16.7109375" style="95" customWidth="1"/>
    <col min="15371" max="15371" width="11.7109375" style="95" customWidth="1"/>
    <col min="15372" max="15372" width="16.7109375" style="95" customWidth="1"/>
    <col min="15373" max="15373" width="11.7109375" style="95" customWidth="1"/>
    <col min="15374" max="15617" width="9.140625" style="95"/>
    <col min="15618" max="15618" width="16.7109375" style="95" customWidth="1"/>
    <col min="15619" max="15619" width="11.7109375" style="95" customWidth="1"/>
    <col min="15620" max="15620" width="16.7109375" style="95" customWidth="1"/>
    <col min="15621" max="15621" width="11.7109375" style="95" customWidth="1"/>
    <col min="15622" max="15622" width="16.7109375" style="95" customWidth="1"/>
    <col min="15623" max="15623" width="11.7109375" style="95" customWidth="1"/>
    <col min="15624" max="15624" width="16.7109375" style="95" customWidth="1"/>
    <col min="15625" max="15625" width="11.7109375" style="95" customWidth="1"/>
    <col min="15626" max="15626" width="16.7109375" style="95" customWidth="1"/>
    <col min="15627" max="15627" width="11.7109375" style="95" customWidth="1"/>
    <col min="15628" max="15628" width="16.7109375" style="95" customWidth="1"/>
    <col min="15629" max="15629" width="11.7109375" style="95" customWidth="1"/>
    <col min="15630" max="15873" width="9.140625" style="95"/>
    <col min="15874" max="15874" width="16.7109375" style="95" customWidth="1"/>
    <col min="15875" max="15875" width="11.7109375" style="95" customWidth="1"/>
    <col min="15876" max="15876" width="16.7109375" style="95" customWidth="1"/>
    <col min="15877" max="15877" width="11.7109375" style="95" customWidth="1"/>
    <col min="15878" max="15878" width="16.7109375" style="95" customWidth="1"/>
    <col min="15879" max="15879" width="11.7109375" style="95" customWidth="1"/>
    <col min="15880" max="15880" width="16.7109375" style="95" customWidth="1"/>
    <col min="15881" max="15881" width="11.7109375" style="95" customWidth="1"/>
    <col min="15882" max="15882" width="16.7109375" style="95" customWidth="1"/>
    <col min="15883" max="15883" width="11.7109375" style="95" customWidth="1"/>
    <col min="15884" max="15884" width="16.7109375" style="95" customWidth="1"/>
    <col min="15885" max="15885" width="11.7109375" style="95" customWidth="1"/>
    <col min="15886" max="16129" width="9.140625" style="95"/>
    <col min="16130" max="16130" width="16.7109375" style="95" customWidth="1"/>
    <col min="16131" max="16131" width="11.7109375" style="95" customWidth="1"/>
    <col min="16132" max="16132" width="16.7109375" style="95" customWidth="1"/>
    <col min="16133" max="16133" width="11.7109375" style="95" customWidth="1"/>
    <col min="16134" max="16134" width="16.7109375" style="95" customWidth="1"/>
    <col min="16135" max="16135" width="11.7109375" style="95" customWidth="1"/>
    <col min="16136" max="16136" width="16.7109375" style="95" customWidth="1"/>
    <col min="16137" max="16137" width="11.7109375" style="95" customWidth="1"/>
    <col min="16138" max="16138" width="16.7109375" style="95" customWidth="1"/>
    <col min="16139" max="16139" width="11.7109375" style="95" customWidth="1"/>
    <col min="16140" max="16140" width="16.7109375" style="95" customWidth="1"/>
    <col min="16141" max="16141" width="11.7109375" style="95" customWidth="1"/>
    <col min="16142" max="16384" width="9.140625" style="95"/>
  </cols>
  <sheetData>
    <row r="1" spans="1:18" ht="20.25">
      <c r="A1" s="622" t="s">
        <v>402</v>
      </c>
      <c r="B1" s="622"/>
      <c r="C1" s="622"/>
      <c r="D1" s="622"/>
      <c r="E1" s="622"/>
      <c r="F1" s="622"/>
      <c r="G1" s="622"/>
      <c r="H1" s="622"/>
      <c r="I1" s="622"/>
      <c r="J1" s="622"/>
      <c r="K1" s="622"/>
      <c r="L1" s="622"/>
      <c r="M1" s="622"/>
      <c r="N1" s="94"/>
      <c r="O1" s="94"/>
      <c r="P1" s="94"/>
      <c r="Q1" s="94"/>
      <c r="R1" s="94"/>
    </row>
    <row r="2" spans="1:18" ht="20.25">
      <c r="A2" s="623" t="s">
        <v>128</v>
      </c>
      <c r="B2" s="623"/>
      <c r="C2" s="623"/>
      <c r="D2" s="623"/>
      <c r="E2" s="623"/>
      <c r="F2" s="623"/>
      <c r="G2" s="623"/>
      <c r="H2" s="623"/>
      <c r="I2" s="623"/>
      <c r="J2" s="623"/>
      <c r="K2" s="623"/>
      <c r="L2" s="623"/>
      <c r="M2" s="623"/>
      <c r="N2" s="96"/>
      <c r="O2" s="96"/>
      <c r="P2" s="96"/>
      <c r="Q2" s="96"/>
      <c r="R2" s="96"/>
    </row>
    <row r="3" spans="1:18" ht="20.25">
      <c r="A3" s="622" t="s">
        <v>5</v>
      </c>
      <c r="B3" s="622"/>
      <c r="C3" s="622"/>
      <c r="D3" s="622"/>
      <c r="E3" s="622"/>
      <c r="F3" s="622"/>
      <c r="G3" s="622"/>
      <c r="H3" s="622"/>
      <c r="I3" s="622"/>
      <c r="J3" s="622"/>
      <c r="K3" s="622"/>
      <c r="L3" s="622"/>
      <c r="M3" s="622"/>
      <c r="N3" s="94"/>
      <c r="O3" s="94"/>
      <c r="P3" s="94"/>
      <c r="Q3" s="94"/>
      <c r="R3" s="94"/>
    </row>
    <row r="4" spans="1:18" ht="15.75">
      <c r="A4" s="97"/>
      <c r="B4" s="98"/>
      <c r="C4" s="98"/>
      <c r="D4" s="99"/>
      <c r="E4" s="99"/>
      <c r="F4" s="100"/>
      <c r="G4" s="99"/>
      <c r="H4" s="98"/>
      <c r="I4" s="98"/>
      <c r="J4" s="98"/>
      <c r="K4" s="98"/>
      <c r="L4" s="98"/>
      <c r="M4" s="101"/>
    </row>
    <row r="5" spans="1:18" ht="62.45" customHeight="1">
      <c r="A5" s="624" t="s">
        <v>121</v>
      </c>
      <c r="B5" s="626" t="s">
        <v>8</v>
      </c>
      <c r="C5" s="627"/>
      <c r="D5" s="626" t="s">
        <v>129</v>
      </c>
      <c r="E5" s="627"/>
      <c r="F5" s="626" t="s">
        <v>130</v>
      </c>
      <c r="G5" s="628"/>
      <c r="H5" s="626" t="s">
        <v>131</v>
      </c>
      <c r="I5" s="629"/>
      <c r="J5" s="626" t="s">
        <v>132</v>
      </c>
      <c r="K5" s="627"/>
      <c r="L5" s="626" t="s">
        <v>9</v>
      </c>
      <c r="M5" s="630"/>
    </row>
    <row r="6" spans="1:18" ht="48" customHeight="1" thickBot="1">
      <c r="A6" s="625"/>
      <c r="B6" s="102" t="s">
        <v>10</v>
      </c>
      <c r="C6" s="102" t="s">
        <v>12</v>
      </c>
      <c r="D6" s="102" t="s">
        <v>10</v>
      </c>
      <c r="E6" s="102" t="s">
        <v>12</v>
      </c>
      <c r="F6" s="102" t="s">
        <v>10</v>
      </c>
      <c r="G6" s="102" t="s">
        <v>12</v>
      </c>
      <c r="H6" s="102" t="s">
        <v>10</v>
      </c>
      <c r="I6" s="102" t="s">
        <v>12</v>
      </c>
      <c r="J6" s="102" t="s">
        <v>10</v>
      </c>
      <c r="K6" s="102" t="s">
        <v>12</v>
      </c>
      <c r="L6" s="102" t="s">
        <v>10</v>
      </c>
      <c r="M6" s="103" t="s">
        <v>12</v>
      </c>
    </row>
    <row r="7" spans="1:18" s="289" customFormat="1" ht="86.25" thickTop="1">
      <c r="A7" s="284">
        <v>1</v>
      </c>
      <c r="B7" s="815" t="s">
        <v>753</v>
      </c>
      <c r="C7" s="489" t="s">
        <v>226</v>
      </c>
      <c r="D7" s="489" t="s">
        <v>413</v>
      </c>
      <c r="E7" s="286" t="s">
        <v>225</v>
      </c>
      <c r="F7" s="821" t="s">
        <v>767</v>
      </c>
      <c r="G7" s="286" t="s">
        <v>225</v>
      </c>
      <c r="H7" s="818" t="s">
        <v>760</v>
      </c>
      <c r="I7" s="286" t="s">
        <v>251</v>
      </c>
      <c r="J7" s="409" t="s">
        <v>243</v>
      </c>
      <c r="K7" s="411" t="s">
        <v>224</v>
      </c>
      <c r="L7" s="409" t="s">
        <v>247</v>
      </c>
      <c r="M7" s="288" t="s">
        <v>250</v>
      </c>
    </row>
    <row r="8" spans="1:18" s="289" customFormat="1" ht="85.5">
      <c r="A8" s="284">
        <v>2</v>
      </c>
      <c r="B8" s="816" t="s">
        <v>754</v>
      </c>
      <c r="C8" s="489" t="s">
        <v>226</v>
      </c>
      <c r="D8" s="489" t="s">
        <v>423</v>
      </c>
      <c r="E8" s="286" t="s">
        <v>225</v>
      </c>
      <c r="F8" s="821" t="s">
        <v>760</v>
      </c>
      <c r="G8" s="286" t="s">
        <v>225</v>
      </c>
      <c r="H8" s="819" t="s">
        <v>761</v>
      </c>
      <c r="I8" s="286" t="s">
        <v>251</v>
      </c>
      <c r="J8" s="409" t="s">
        <v>244</v>
      </c>
      <c r="K8" s="410" t="s">
        <v>224</v>
      </c>
      <c r="L8" s="285"/>
      <c r="M8" s="288"/>
    </row>
    <row r="9" spans="1:18" s="289" customFormat="1" ht="28.5" customHeight="1" thickBot="1">
      <c r="A9" s="284">
        <v>3</v>
      </c>
      <c r="B9" s="816" t="s">
        <v>755</v>
      </c>
      <c r="C9" s="489" t="s">
        <v>226</v>
      </c>
      <c r="D9" s="489"/>
      <c r="E9" s="489"/>
      <c r="F9" s="821" t="s">
        <v>768</v>
      </c>
      <c r="G9" s="286" t="s">
        <v>225</v>
      </c>
      <c r="H9" s="819" t="s">
        <v>762</v>
      </c>
      <c r="I9" s="286" t="s">
        <v>249</v>
      </c>
      <c r="J9" s="409" t="s">
        <v>245</v>
      </c>
      <c r="K9" s="410" t="s">
        <v>224</v>
      </c>
      <c r="L9" s="285"/>
      <c r="M9" s="288"/>
    </row>
    <row r="10" spans="1:18" s="289" customFormat="1" ht="28.5" customHeight="1" thickTop="1">
      <c r="A10" s="284">
        <v>4</v>
      </c>
      <c r="B10" s="816" t="s">
        <v>756</v>
      </c>
      <c r="C10" s="489" t="s">
        <v>226</v>
      </c>
      <c r="D10" s="489"/>
      <c r="E10" s="488"/>
      <c r="F10" s="821" t="s">
        <v>337</v>
      </c>
      <c r="G10" s="286" t="s">
        <v>225</v>
      </c>
      <c r="H10" s="819" t="s">
        <v>763</v>
      </c>
      <c r="I10" s="286" t="s">
        <v>249</v>
      </c>
      <c r="J10" s="409" t="s">
        <v>246</v>
      </c>
      <c r="K10" s="410" t="s">
        <v>224</v>
      </c>
      <c r="L10" s="285"/>
      <c r="M10" s="288"/>
    </row>
    <row r="11" spans="1:18" s="289" customFormat="1" ht="28.5" customHeight="1" thickBot="1">
      <c r="A11" s="284">
        <v>5</v>
      </c>
      <c r="B11" s="816" t="s">
        <v>757</v>
      </c>
      <c r="C11" s="489" t="s">
        <v>226</v>
      </c>
      <c r="D11" s="489"/>
      <c r="E11" s="490"/>
      <c r="F11" s="821" t="s">
        <v>769</v>
      </c>
      <c r="G11" s="286" t="s">
        <v>225</v>
      </c>
      <c r="H11" s="819" t="s">
        <v>764</v>
      </c>
      <c r="I11" s="286"/>
      <c r="J11" s="285"/>
      <c r="K11" s="285"/>
      <c r="L11" s="285"/>
      <c r="M11" s="288"/>
    </row>
    <row r="12" spans="1:18" s="289" customFormat="1" ht="51" customHeight="1" thickTop="1">
      <c r="A12" s="284">
        <v>6</v>
      </c>
      <c r="B12" s="816" t="s">
        <v>758</v>
      </c>
      <c r="C12" s="489" t="s">
        <v>226</v>
      </c>
      <c r="D12" s="489"/>
      <c r="E12" s="488"/>
      <c r="F12" s="821" t="s">
        <v>770</v>
      </c>
      <c r="G12" s="286" t="s">
        <v>225</v>
      </c>
      <c r="H12" s="819" t="s">
        <v>765</v>
      </c>
      <c r="I12" s="285"/>
      <c r="J12" s="285"/>
      <c r="K12" s="285"/>
      <c r="L12" s="285"/>
      <c r="M12" s="288"/>
    </row>
    <row r="13" spans="1:18" s="289" customFormat="1" ht="27.6" customHeight="1" thickBot="1">
      <c r="A13" s="284">
        <v>7</v>
      </c>
      <c r="B13" s="817" t="s">
        <v>759</v>
      </c>
      <c r="C13" s="489" t="s">
        <v>226</v>
      </c>
      <c r="D13" s="286"/>
      <c r="E13" s="286"/>
      <c r="F13" s="821" t="s">
        <v>258</v>
      </c>
      <c r="G13" s="286" t="s">
        <v>225</v>
      </c>
      <c r="H13" s="820" t="s">
        <v>766</v>
      </c>
      <c r="I13" s="285"/>
      <c r="J13" s="285"/>
      <c r="K13" s="285"/>
      <c r="L13" s="285"/>
      <c r="M13" s="288"/>
    </row>
    <row r="14" spans="1:18" s="289" customFormat="1" ht="27.6" customHeight="1" thickTop="1">
      <c r="A14" s="284">
        <v>8</v>
      </c>
      <c r="B14" s="285"/>
      <c r="C14" s="285"/>
      <c r="D14" s="286"/>
      <c r="E14" s="286"/>
      <c r="F14" s="287"/>
      <c r="G14" s="286"/>
      <c r="I14" s="285"/>
      <c r="J14" s="285"/>
      <c r="K14" s="285"/>
      <c r="L14" s="285"/>
      <c r="M14" s="288"/>
    </row>
    <row r="15" spans="1:18" s="289" customFormat="1" ht="27.6" customHeight="1">
      <c r="A15" s="284">
        <v>9</v>
      </c>
      <c r="B15" s="285"/>
      <c r="C15" s="285"/>
      <c r="D15" s="286"/>
      <c r="E15" s="286"/>
      <c r="F15" s="287"/>
      <c r="G15" s="286"/>
      <c r="I15" s="285"/>
      <c r="J15" s="285"/>
      <c r="K15" s="285"/>
      <c r="L15" s="285"/>
      <c r="M15" s="288"/>
    </row>
    <row r="16" spans="1:18" s="289" customFormat="1" ht="27.6" customHeight="1">
      <c r="A16" s="284">
        <v>10</v>
      </c>
      <c r="B16" s="290"/>
      <c r="C16" s="285"/>
      <c r="D16" s="286"/>
      <c r="E16" s="286"/>
      <c r="F16" s="287"/>
      <c r="G16" s="286"/>
      <c r="I16" s="285"/>
      <c r="J16" s="285"/>
      <c r="K16" s="285"/>
      <c r="L16" s="285"/>
      <c r="M16" s="288"/>
    </row>
    <row r="17" spans="1:13" s="289" customFormat="1" ht="27.6" customHeight="1">
      <c r="A17" s="284">
        <v>11</v>
      </c>
      <c r="B17" s="290"/>
      <c r="C17" s="285"/>
      <c r="D17" s="286"/>
      <c r="E17" s="286"/>
      <c r="F17" s="286"/>
      <c r="G17" s="286"/>
      <c r="I17" s="285"/>
      <c r="J17" s="285"/>
      <c r="K17" s="285"/>
      <c r="L17" s="285"/>
      <c r="M17" s="288"/>
    </row>
    <row r="18" spans="1:13" s="289" customFormat="1" ht="27.6" customHeight="1">
      <c r="A18" s="284">
        <v>12</v>
      </c>
      <c r="B18" s="290"/>
      <c r="C18" s="285"/>
      <c r="D18" s="286"/>
      <c r="E18" s="286"/>
      <c r="F18" s="286"/>
      <c r="G18" s="286"/>
      <c r="H18" s="285"/>
      <c r="I18" s="285"/>
      <c r="J18" s="285"/>
      <c r="K18" s="285"/>
      <c r="L18" s="285"/>
      <c r="M18" s="288"/>
    </row>
    <row r="19" spans="1:13" s="289" customFormat="1" ht="27.6" customHeight="1">
      <c r="A19" s="284">
        <v>13</v>
      </c>
      <c r="B19" s="290"/>
      <c r="C19" s="285"/>
      <c r="D19" s="286"/>
      <c r="E19" s="286"/>
      <c r="F19" s="286"/>
      <c r="G19" s="286"/>
      <c r="H19" s="285"/>
      <c r="I19" s="285"/>
      <c r="J19" s="285"/>
      <c r="K19" s="285"/>
      <c r="L19" s="285"/>
      <c r="M19" s="288"/>
    </row>
    <row r="20" spans="1:13" s="289" customFormat="1" ht="27.6" customHeight="1">
      <c r="A20" s="284">
        <v>14</v>
      </c>
      <c r="B20" s="290"/>
      <c r="C20" s="285"/>
      <c r="D20" s="286"/>
      <c r="E20" s="286"/>
      <c r="F20" s="286"/>
      <c r="G20" s="286"/>
      <c r="H20" s="285"/>
      <c r="I20" s="285"/>
      <c r="J20" s="285"/>
      <c r="K20" s="285"/>
      <c r="L20" s="285"/>
      <c r="M20" s="288"/>
    </row>
    <row r="21" spans="1:13" s="289" customFormat="1" ht="27.6" customHeight="1">
      <c r="A21" s="284">
        <v>15</v>
      </c>
      <c r="B21" s="291"/>
      <c r="C21" s="285"/>
      <c r="D21" s="286"/>
      <c r="E21" s="286"/>
      <c r="F21" s="286"/>
      <c r="G21" s="286"/>
      <c r="H21" s="285"/>
      <c r="I21" s="285"/>
      <c r="J21" s="285"/>
      <c r="K21" s="285"/>
      <c r="L21" s="285"/>
      <c r="M21" s="288"/>
    </row>
    <row r="22" spans="1:13" s="289" customFormat="1" ht="27.6" customHeight="1">
      <c r="A22" s="284">
        <v>16</v>
      </c>
      <c r="B22" s="291"/>
      <c r="C22" s="285"/>
      <c r="D22" s="286"/>
      <c r="E22" s="286"/>
      <c r="F22" s="286"/>
      <c r="G22" s="286"/>
      <c r="H22" s="285"/>
      <c r="I22" s="285"/>
      <c r="J22" s="285"/>
      <c r="K22" s="285"/>
      <c r="L22" s="285"/>
      <c r="M22" s="288"/>
    </row>
    <row r="23" spans="1:13" s="289" customFormat="1" ht="27.6" customHeight="1">
      <c r="A23" s="284">
        <v>17</v>
      </c>
      <c r="B23" s="291"/>
      <c r="C23" s="285"/>
      <c r="D23" s="286"/>
      <c r="E23" s="286"/>
      <c r="F23" s="286"/>
      <c r="G23" s="286"/>
      <c r="H23" s="285"/>
      <c r="I23" s="285"/>
      <c r="J23" s="285"/>
      <c r="K23" s="285"/>
      <c r="L23" s="285"/>
      <c r="M23" s="288"/>
    </row>
    <row r="24" spans="1:13" s="289" customFormat="1" ht="27.6" customHeight="1">
      <c r="A24" s="284">
        <v>18</v>
      </c>
      <c r="B24" s="291"/>
      <c r="C24" s="285"/>
      <c r="D24" s="286"/>
      <c r="E24" s="286"/>
      <c r="F24" s="286"/>
      <c r="G24" s="286"/>
      <c r="H24" s="285"/>
      <c r="I24" s="285"/>
      <c r="J24" s="285"/>
      <c r="K24" s="285"/>
      <c r="L24" s="285"/>
      <c r="M24" s="288"/>
    </row>
    <row r="25" spans="1:13" s="289" customFormat="1" ht="27.6" customHeight="1" thickBot="1">
      <c r="A25" s="284">
        <v>19</v>
      </c>
      <c r="B25" s="292"/>
      <c r="C25" s="293"/>
      <c r="D25" s="294"/>
      <c r="E25" s="294"/>
      <c r="F25" s="294"/>
      <c r="G25" s="294"/>
      <c r="H25" s="293"/>
      <c r="I25" s="293"/>
      <c r="J25" s="293"/>
      <c r="K25" s="293"/>
      <c r="L25" s="293"/>
      <c r="M25" s="295"/>
    </row>
    <row r="26" spans="1:13" s="289" customFormat="1" ht="27.6" customHeight="1" thickBot="1">
      <c r="A26" s="296" t="s">
        <v>4</v>
      </c>
      <c r="B26" s="297"/>
      <c r="C26" s="298"/>
      <c r="D26" s="299"/>
      <c r="E26" s="299"/>
      <c r="F26" s="299"/>
      <c r="G26" s="299"/>
      <c r="H26" s="298"/>
      <c r="I26" s="298"/>
      <c r="J26" s="298"/>
      <c r="K26" s="298"/>
      <c r="L26" s="298"/>
      <c r="M26" s="300"/>
    </row>
    <row r="27" spans="1:13" s="289" customFormat="1" ht="28.5"/>
    <row r="28" spans="1:13" s="289" customFormat="1" ht="28.5"/>
  </sheetData>
  <mergeCells count="10">
    <mergeCell ref="A1:M1"/>
    <mergeCell ref="A2:M2"/>
    <mergeCell ref="A3:M3"/>
    <mergeCell ref="A5:A6"/>
    <mergeCell ref="B5:C5"/>
    <mergeCell ref="D5:E5"/>
    <mergeCell ref="F5:G5"/>
    <mergeCell ref="H5:I5"/>
    <mergeCell ref="J5:K5"/>
    <mergeCell ref="L5:M5"/>
  </mergeCells>
  <printOptions horizontalCentered="1" verticalCentered="1"/>
  <pageMargins left="0" right="0" top="0" bottom="0" header="0" footer="0"/>
  <pageSetup paperSize="9" scale="73"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AS79"/>
  <sheetViews>
    <sheetView topLeftCell="A18" zoomScale="85" zoomScaleNormal="85" workbookViewId="0">
      <selection activeCell="A78" sqref="A78:G78"/>
    </sheetView>
  </sheetViews>
  <sheetFormatPr defaultColWidth="9.140625" defaultRowHeight="12.75"/>
  <cols>
    <col min="1" max="1" width="4.5703125" style="104" customWidth="1"/>
    <col min="2" max="2" width="13.42578125" style="104" customWidth="1"/>
    <col min="3" max="3" width="6.5703125" style="104" customWidth="1"/>
    <col min="4" max="4" width="7" style="164" customWidth="1"/>
    <col min="5" max="5" width="21.85546875" style="164" customWidth="1"/>
    <col min="6" max="6" width="14.5703125" style="164" customWidth="1"/>
    <col min="7" max="7" width="17.28515625" style="164" customWidth="1"/>
    <col min="8" max="8" width="25.5703125" style="164" customWidth="1"/>
    <col min="9" max="9" width="17" style="164" customWidth="1"/>
    <col min="10" max="256" width="9.140625" style="104"/>
    <col min="257" max="257" width="4.5703125" style="104" customWidth="1"/>
    <col min="258" max="258" width="13.42578125" style="104" customWidth="1"/>
    <col min="259" max="259" width="6.5703125" style="104" customWidth="1"/>
    <col min="260" max="260" width="7" style="104" customWidth="1"/>
    <col min="261" max="261" width="21.85546875" style="104" customWidth="1"/>
    <col min="262" max="262" width="14.5703125" style="104" customWidth="1"/>
    <col min="263" max="263" width="18.28515625" style="104" customWidth="1"/>
    <col min="264" max="264" width="25.5703125" style="104" customWidth="1"/>
    <col min="265" max="265" width="18.42578125" style="104" customWidth="1"/>
    <col min="266" max="512" width="9.140625" style="104"/>
    <col min="513" max="513" width="4.5703125" style="104" customWidth="1"/>
    <col min="514" max="514" width="13.42578125" style="104" customWidth="1"/>
    <col min="515" max="515" width="6.5703125" style="104" customWidth="1"/>
    <col min="516" max="516" width="7" style="104" customWidth="1"/>
    <col min="517" max="517" width="21.85546875" style="104" customWidth="1"/>
    <col min="518" max="518" width="14.5703125" style="104" customWidth="1"/>
    <col min="519" max="519" width="18.28515625" style="104" customWidth="1"/>
    <col min="520" max="520" width="25.5703125" style="104" customWidth="1"/>
    <col min="521" max="521" width="18.42578125" style="104" customWidth="1"/>
    <col min="522" max="768" width="9.140625" style="104"/>
    <col min="769" max="769" width="4.5703125" style="104" customWidth="1"/>
    <col min="770" max="770" width="13.42578125" style="104" customWidth="1"/>
    <col min="771" max="771" width="6.5703125" style="104" customWidth="1"/>
    <col min="772" max="772" width="7" style="104" customWidth="1"/>
    <col min="773" max="773" width="21.85546875" style="104" customWidth="1"/>
    <col min="774" max="774" width="14.5703125" style="104" customWidth="1"/>
    <col min="775" max="775" width="18.28515625" style="104" customWidth="1"/>
    <col min="776" max="776" width="25.5703125" style="104" customWidth="1"/>
    <col min="777" max="777" width="18.42578125" style="104" customWidth="1"/>
    <col min="778" max="1024" width="9.140625" style="104"/>
    <col min="1025" max="1025" width="4.5703125" style="104" customWidth="1"/>
    <col min="1026" max="1026" width="13.42578125" style="104" customWidth="1"/>
    <col min="1027" max="1027" width="6.5703125" style="104" customWidth="1"/>
    <col min="1028" max="1028" width="7" style="104" customWidth="1"/>
    <col min="1029" max="1029" width="21.85546875" style="104" customWidth="1"/>
    <col min="1030" max="1030" width="14.5703125" style="104" customWidth="1"/>
    <col min="1031" max="1031" width="18.28515625" style="104" customWidth="1"/>
    <col min="1032" max="1032" width="25.5703125" style="104" customWidth="1"/>
    <col min="1033" max="1033" width="18.42578125" style="104" customWidth="1"/>
    <col min="1034" max="1280" width="9.140625" style="104"/>
    <col min="1281" max="1281" width="4.5703125" style="104" customWidth="1"/>
    <col min="1282" max="1282" width="13.42578125" style="104" customWidth="1"/>
    <col min="1283" max="1283" width="6.5703125" style="104" customWidth="1"/>
    <col min="1284" max="1284" width="7" style="104" customWidth="1"/>
    <col min="1285" max="1285" width="21.85546875" style="104" customWidth="1"/>
    <col min="1286" max="1286" width="14.5703125" style="104" customWidth="1"/>
    <col min="1287" max="1287" width="18.28515625" style="104" customWidth="1"/>
    <col min="1288" max="1288" width="25.5703125" style="104" customWidth="1"/>
    <col min="1289" max="1289" width="18.42578125" style="104" customWidth="1"/>
    <col min="1290" max="1536" width="9.140625" style="104"/>
    <col min="1537" max="1537" width="4.5703125" style="104" customWidth="1"/>
    <col min="1538" max="1538" width="13.42578125" style="104" customWidth="1"/>
    <col min="1539" max="1539" width="6.5703125" style="104" customWidth="1"/>
    <col min="1540" max="1540" width="7" style="104" customWidth="1"/>
    <col min="1541" max="1541" width="21.85546875" style="104" customWidth="1"/>
    <col min="1542" max="1542" width="14.5703125" style="104" customWidth="1"/>
    <col min="1543" max="1543" width="18.28515625" style="104" customWidth="1"/>
    <col min="1544" max="1544" width="25.5703125" style="104" customWidth="1"/>
    <col min="1545" max="1545" width="18.42578125" style="104" customWidth="1"/>
    <col min="1546" max="1792" width="9.140625" style="104"/>
    <col min="1793" max="1793" width="4.5703125" style="104" customWidth="1"/>
    <col min="1794" max="1794" width="13.42578125" style="104" customWidth="1"/>
    <col min="1795" max="1795" width="6.5703125" style="104" customWidth="1"/>
    <col min="1796" max="1796" width="7" style="104" customWidth="1"/>
    <col min="1797" max="1797" width="21.85546875" style="104" customWidth="1"/>
    <col min="1798" max="1798" width="14.5703125" style="104" customWidth="1"/>
    <col min="1799" max="1799" width="18.28515625" style="104" customWidth="1"/>
    <col min="1800" max="1800" width="25.5703125" style="104" customWidth="1"/>
    <col min="1801" max="1801" width="18.42578125" style="104" customWidth="1"/>
    <col min="1802" max="2048" width="9.140625" style="104"/>
    <col min="2049" max="2049" width="4.5703125" style="104" customWidth="1"/>
    <col min="2050" max="2050" width="13.42578125" style="104" customWidth="1"/>
    <col min="2051" max="2051" width="6.5703125" style="104" customWidth="1"/>
    <col min="2052" max="2052" width="7" style="104" customWidth="1"/>
    <col min="2053" max="2053" width="21.85546875" style="104" customWidth="1"/>
    <col min="2054" max="2054" width="14.5703125" style="104" customWidth="1"/>
    <col min="2055" max="2055" width="18.28515625" style="104" customWidth="1"/>
    <col min="2056" max="2056" width="25.5703125" style="104" customWidth="1"/>
    <col min="2057" max="2057" width="18.42578125" style="104" customWidth="1"/>
    <col min="2058" max="2304" width="9.140625" style="104"/>
    <col min="2305" max="2305" width="4.5703125" style="104" customWidth="1"/>
    <col min="2306" max="2306" width="13.42578125" style="104" customWidth="1"/>
    <col min="2307" max="2307" width="6.5703125" style="104" customWidth="1"/>
    <col min="2308" max="2308" width="7" style="104" customWidth="1"/>
    <col min="2309" max="2309" width="21.85546875" style="104" customWidth="1"/>
    <col min="2310" max="2310" width="14.5703125" style="104" customWidth="1"/>
    <col min="2311" max="2311" width="18.28515625" style="104" customWidth="1"/>
    <col min="2312" max="2312" width="25.5703125" style="104" customWidth="1"/>
    <col min="2313" max="2313" width="18.42578125" style="104" customWidth="1"/>
    <col min="2314" max="2560" width="9.140625" style="104"/>
    <col min="2561" max="2561" width="4.5703125" style="104" customWidth="1"/>
    <col min="2562" max="2562" width="13.42578125" style="104" customWidth="1"/>
    <col min="2563" max="2563" width="6.5703125" style="104" customWidth="1"/>
    <col min="2564" max="2564" width="7" style="104" customWidth="1"/>
    <col min="2565" max="2565" width="21.85546875" style="104" customWidth="1"/>
    <col min="2566" max="2566" width="14.5703125" style="104" customWidth="1"/>
    <col min="2567" max="2567" width="18.28515625" style="104" customWidth="1"/>
    <col min="2568" max="2568" width="25.5703125" style="104" customWidth="1"/>
    <col min="2569" max="2569" width="18.42578125" style="104" customWidth="1"/>
    <col min="2570" max="2816" width="9.140625" style="104"/>
    <col min="2817" max="2817" width="4.5703125" style="104" customWidth="1"/>
    <col min="2818" max="2818" width="13.42578125" style="104" customWidth="1"/>
    <col min="2819" max="2819" width="6.5703125" style="104" customWidth="1"/>
    <col min="2820" max="2820" width="7" style="104" customWidth="1"/>
    <col min="2821" max="2821" width="21.85546875" style="104" customWidth="1"/>
    <col min="2822" max="2822" width="14.5703125" style="104" customWidth="1"/>
    <col min="2823" max="2823" width="18.28515625" style="104" customWidth="1"/>
    <col min="2824" max="2824" width="25.5703125" style="104" customWidth="1"/>
    <col min="2825" max="2825" width="18.42578125" style="104" customWidth="1"/>
    <col min="2826" max="3072" width="9.140625" style="104"/>
    <col min="3073" max="3073" width="4.5703125" style="104" customWidth="1"/>
    <col min="3074" max="3074" width="13.42578125" style="104" customWidth="1"/>
    <col min="3075" max="3075" width="6.5703125" style="104" customWidth="1"/>
    <col min="3076" max="3076" width="7" style="104" customWidth="1"/>
    <col min="3077" max="3077" width="21.85546875" style="104" customWidth="1"/>
    <col min="3078" max="3078" width="14.5703125" style="104" customWidth="1"/>
    <col min="3079" max="3079" width="18.28515625" style="104" customWidth="1"/>
    <col min="3080" max="3080" width="25.5703125" style="104" customWidth="1"/>
    <col min="3081" max="3081" width="18.42578125" style="104" customWidth="1"/>
    <col min="3082" max="3328" width="9.140625" style="104"/>
    <col min="3329" max="3329" width="4.5703125" style="104" customWidth="1"/>
    <col min="3330" max="3330" width="13.42578125" style="104" customWidth="1"/>
    <col min="3331" max="3331" width="6.5703125" style="104" customWidth="1"/>
    <col min="3332" max="3332" width="7" style="104" customWidth="1"/>
    <col min="3333" max="3333" width="21.85546875" style="104" customWidth="1"/>
    <col min="3334" max="3334" width="14.5703125" style="104" customWidth="1"/>
    <col min="3335" max="3335" width="18.28515625" style="104" customWidth="1"/>
    <col min="3336" max="3336" width="25.5703125" style="104" customWidth="1"/>
    <col min="3337" max="3337" width="18.42578125" style="104" customWidth="1"/>
    <col min="3338" max="3584" width="9.140625" style="104"/>
    <col min="3585" max="3585" width="4.5703125" style="104" customWidth="1"/>
    <col min="3586" max="3586" width="13.42578125" style="104" customWidth="1"/>
    <col min="3587" max="3587" width="6.5703125" style="104" customWidth="1"/>
    <col min="3588" max="3588" width="7" style="104" customWidth="1"/>
    <col min="3589" max="3589" width="21.85546875" style="104" customWidth="1"/>
    <col min="3590" max="3590" width="14.5703125" style="104" customWidth="1"/>
    <col min="3591" max="3591" width="18.28515625" style="104" customWidth="1"/>
    <col min="3592" max="3592" width="25.5703125" style="104" customWidth="1"/>
    <col min="3593" max="3593" width="18.42578125" style="104" customWidth="1"/>
    <col min="3594" max="3840" width="9.140625" style="104"/>
    <col min="3841" max="3841" width="4.5703125" style="104" customWidth="1"/>
    <col min="3842" max="3842" width="13.42578125" style="104" customWidth="1"/>
    <col min="3843" max="3843" width="6.5703125" style="104" customWidth="1"/>
    <col min="3844" max="3844" width="7" style="104" customWidth="1"/>
    <col min="3845" max="3845" width="21.85546875" style="104" customWidth="1"/>
    <col min="3846" max="3846" width="14.5703125" style="104" customWidth="1"/>
    <col min="3847" max="3847" width="18.28515625" style="104" customWidth="1"/>
    <col min="3848" max="3848" width="25.5703125" style="104" customWidth="1"/>
    <col min="3849" max="3849" width="18.42578125" style="104" customWidth="1"/>
    <col min="3850" max="4096" width="9.140625" style="104"/>
    <col min="4097" max="4097" width="4.5703125" style="104" customWidth="1"/>
    <col min="4098" max="4098" width="13.42578125" style="104" customWidth="1"/>
    <col min="4099" max="4099" width="6.5703125" style="104" customWidth="1"/>
    <col min="4100" max="4100" width="7" style="104" customWidth="1"/>
    <col min="4101" max="4101" width="21.85546875" style="104" customWidth="1"/>
    <col min="4102" max="4102" width="14.5703125" style="104" customWidth="1"/>
    <col min="4103" max="4103" width="18.28515625" style="104" customWidth="1"/>
    <col min="4104" max="4104" width="25.5703125" style="104" customWidth="1"/>
    <col min="4105" max="4105" width="18.42578125" style="104" customWidth="1"/>
    <col min="4106" max="4352" width="9.140625" style="104"/>
    <col min="4353" max="4353" width="4.5703125" style="104" customWidth="1"/>
    <col min="4354" max="4354" width="13.42578125" style="104" customWidth="1"/>
    <col min="4355" max="4355" width="6.5703125" style="104" customWidth="1"/>
    <col min="4356" max="4356" width="7" style="104" customWidth="1"/>
    <col min="4357" max="4357" width="21.85546875" style="104" customWidth="1"/>
    <col min="4358" max="4358" width="14.5703125" style="104" customWidth="1"/>
    <col min="4359" max="4359" width="18.28515625" style="104" customWidth="1"/>
    <col min="4360" max="4360" width="25.5703125" style="104" customWidth="1"/>
    <col min="4361" max="4361" width="18.42578125" style="104" customWidth="1"/>
    <col min="4362" max="4608" width="9.140625" style="104"/>
    <col min="4609" max="4609" width="4.5703125" style="104" customWidth="1"/>
    <col min="4610" max="4610" width="13.42578125" style="104" customWidth="1"/>
    <col min="4611" max="4611" width="6.5703125" style="104" customWidth="1"/>
    <col min="4612" max="4612" width="7" style="104" customWidth="1"/>
    <col min="4613" max="4613" width="21.85546875" style="104" customWidth="1"/>
    <col min="4614" max="4614" width="14.5703125" style="104" customWidth="1"/>
    <col min="4615" max="4615" width="18.28515625" style="104" customWidth="1"/>
    <col min="4616" max="4616" width="25.5703125" style="104" customWidth="1"/>
    <col min="4617" max="4617" width="18.42578125" style="104" customWidth="1"/>
    <col min="4618" max="4864" width="9.140625" style="104"/>
    <col min="4865" max="4865" width="4.5703125" style="104" customWidth="1"/>
    <col min="4866" max="4866" width="13.42578125" style="104" customWidth="1"/>
    <col min="4867" max="4867" width="6.5703125" style="104" customWidth="1"/>
    <col min="4868" max="4868" width="7" style="104" customWidth="1"/>
    <col min="4869" max="4869" width="21.85546875" style="104" customWidth="1"/>
    <col min="4870" max="4870" width="14.5703125" style="104" customWidth="1"/>
    <col min="4871" max="4871" width="18.28515625" style="104" customWidth="1"/>
    <col min="4872" max="4872" width="25.5703125" style="104" customWidth="1"/>
    <col min="4873" max="4873" width="18.42578125" style="104" customWidth="1"/>
    <col min="4874" max="5120" width="9.140625" style="104"/>
    <col min="5121" max="5121" width="4.5703125" style="104" customWidth="1"/>
    <col min="5122" max="5122" width="13.42578125" style="104" customWidth="1"/>
    <col min="5123" max="5123" width="6.5703125" style="104" customWidth="1"/>
    <col min="5124" max="5124" width="7" style="104" customWidth="1"/>
    <col min="5125" max="5125" width="21.85546875" style="104" customWidth="1"/>
    <col min="5126" max="5126" width="14.5703125" style="104" customWidth="1"/>
    <col min="5127" max="5127" width="18.28515625" style="104" customWidth="1"/>
    <col min="5128" max="5128" width="25.5703125" style="104" customWidth="1"/>
    <col min="5129" max="5129" width="18.42578125" style="104" customWidth="1"/>
    <col min="5130" max="5376" width="9.140625" style="104"/>
    <col min="5377" max="5377" width="4.5703125" style="104" customWidth="1"/>
    <col min="5378" max="5378" width="13.42578125" style="104" customWidth="1"/>
    <col min="5379" max="5379" width="6.5703125" style="104" customWidth="1"/>
    <col min="5380" max="5380" width="7" style="104" customWidth="1"/>
    <col min="5381" max="5381" width="21.85546875" style="104" customWidth="1"/>
    <col min="5382" max="5382" width="14.5703125" style="104" customWidth="1"/>
    <col min="5383" max="5383" width="18.28515625" style="104" customWidth="1"/>
    <col min="5384" max="5384" width="25.5703125" style="104" customWidth="1"/>
    <col min="5385" max="5385" width="18.42578125" style="104" customWidth="1"/>
    <col min="5386" max="5632" width="9.140625" style="104"/>
    <col min="5633" max="5633" width="4.5703125" style="104" customWidth="1"/>
    <col min="5634" max="5634" width="13.42578125" style="104" customWidth="1"/>
    <col min="5635" max="5635" width="6.5703125" style="104" customWidth="1"/>
    <col min="5636" max="5636" width="7" style="104" customWidth="1"/>
    <col min="5637" max="5637" width="21.85546875" style="104" customWidth="1"/>
    <col min="5638" max="5638" width="14.5703125" style="104" customWidth="1"/>
    <col min="5639" max="5639" width="18.28515625" style="104" customWidth="1"/>
    <col min="5640" max="5640" width="25.5703125" style="104" customWidth="1"/>
    <col min="5641" max="5641" width="18.42578125" style="104" customWidth="1"/>
    <col min="5642" max="5888" width="9.140625" style="104"/>
    <col min="5889" max="5889" width="4.5703125" style="104" customWidth="1"/>
    <col min="5890" max="5890" width="13.42578125" style="104" customWidth="1"/>
    <col min="5891" max="5891" width="6.5703125" style="104" customWidth="1"/>
    <col min="5892" max="5892" width="7" style="104" customWidth="1"/>
    <col min="5893" max="5893" width="21.85546875" style="104" customWidth="1"/>
    <col min="5894" max="5894" width="14.5703125" style="104" customWidth="1"/>
    <col min="5895" max="5895" width="18.28515625" style="104" customWidth="1"/>
    <col min="5896" max="5896" width="25.5703125" style="104" customWidth="1"/>
    <col min="5897" max="5897" width="18.42578125" style="104" customWidth="1"/>
    <col min="5898" max="6144" width="9.140625" style="104"/>
    <col min="6145" max="6145" width="4.5703125" style="104" customWidth="1"/>
    <col min="6146" max="6146" width="13.42578125" style="104" customWidth="1"/>
    <col min="6147" max="6147" width="6.5703125" style="104" customWidth="1"/>
    <col min="6148" max="6148" width="7" style="104" customWidth="1"/>
    <col min="6149" max="6149" width="21.85546875" style="104" customWidth="1"/>
    <col min="6150" max="6150" width="14.5703125" style="104" customWidth="1"/>
    <col min="6151" max="6151" width="18.28515625" style="104" customWidth="1"/>
    <col min="6152" max="6152" width="25.5703125" style="104" customWidth="1"/>
    <col min="6153" max="6153" width="18.42578125" style="104" customWidth="1"/>
    <col min="6154" max="6400" width="9.140625" style="104"/>
    <col min="6401" max="6401" width="4.5703125" style="104" customWidth="1"/>
    <col min="6402" max="6402" width="13.42578125" style="104" customWidth="1"/>
    <col min="6403" max="6403" width="6.5703125" style="104" customWidth="1"/>
    <col min="6404" max="6404" width="7" style="104" customWidth="1"/>
    <col min="6405" max="6405" width="21.85546875" style="104" customWidth="1"/>
    <col min="6406" max="6406" width="14.5703125" style="104" customWidth="1"/>
    <col min="6407" max="6407" width="18.28515625" style="104" customWidth="1"/>
    <col min="6408" max="6408" width="25.5703125" style="104" customWidth="1"/>
    <col min="6409" max="6409" width="18.42578125" style="104" customWidth="1"/>
    <col min="6410" max="6656" width="9.140625" style="104"/>
    <col min="6657" max="6657" width="4.5703125" style="104" customWidth="1"/>
    <col min="6658" max="6658" width="13.42578125" style="104" customWidth="1"/>
    <col min="6659" max="6659" width="6.5703125" style="104" customWidth="1"/>
    <col min="6660" max="6660" width="7" style="104" customWidth="1"/>
    <col min="6661" max="6661" width="21.85546875" style="104" customWidth="1"/>
    <col min="6662" max="6662" width="14.5703125" style="104" customWidth="1"/>
    <col min="6663" max="6663" width="18.28515625" style="104" customWidth="1"/>
    <col min="6664" max="6664" width="25.5703125" style="104" customWidth="1"/>
    <col min="6665" max="6665" width="18.42578125" style="104" customWidth="1"/>
    <col min="6666" max="6912" width="9.140625" style="104"/>
    <col min="6913" max="6913" width="4.5703125" style="104" customWidth="1"/>
    <col min="6914" max="6914" width="13.42578125" style="104" customWidth="1"/>
    <col min="6915" max="6915" width="6.5703125" style="104" customWidth="1"/>
    <col min="6916" max="6916" width="7" style="104" customWidth="1"/>
    <col min="6917" max="6917" width="21.85546875" style="104" customWidth="1"/>
    <col min="6918" max="6918" width="14.5703125" style="104" customWidth="1"/>
    <col min="6919" max="6919" width="18.28515625" style="104" customWidth="1"/>
    <col min="6920" max="6920" width="25.5703125" style="104" customWidth="1"/>
    <col min="6921" max="6921" width="18.42578125" style="104" customWidth="1"/>
    <col min="6922" max="7168" width="9.140625" style="104"/>
    <col min="7169" max="7169" width="4.5703125" style="104" customWidth="1"/>
    <col min="7170" max="7170" width="13.42578125" style="104" customWidth="1"/>
    <col min="7171" max="7171" width="6.5703125" style="104" customWidth="1"/>
    <col min="7172" max="7172" width="7" style="104" customWidth="1"/>
    <col min="7173" max="7173" width="21.85546875" style="104" customWidth="1"/>
    <col min="7174" max="7174" width="14.5703125" style="104" customWidth="1"/>
    <col min="7175" max="7175" width="18.28515625" style="104" customWidth="1"/>
    <col min="7176" max="7176" width="25.5703125" style="104" customWidth="1"/>
    <col min="7177" max="7177" width="18.42578125" style="104" customWidth="1"/>
    <col min="7178" max="7424" width="9.140625" style="104"/>
    <col min="7425" max="7425" width="4.5703125" style="104" customWidth="1"/>
    <col min="7426" max="7426" width="13.42578125" style="104" customWidth="1"/>
    <col min="7427" max="7427" width="6.5703125" style="104" customWidth="1"/>
    <col min="7428" max="7428" width="7" style="104" customWidth="1"/>
    <col min="7429" max="7429" width="21.85546875" style="104" customWidth="1"/>
    <col min="7430" max="7430" width="14.5703125" style="104" customWidth="1"/>
    <col min="7431" max="7431" width="18.28515625" style="104" customWidth="1"/>
    <col min="7432" max="7432" width="25.5703125" style="104" customWidth="1"/>
    <col min="7433" max="7433" width="18.42578125" style="104" customWidth="1"/>
    <col min="7434" max="7680" width="9.140625" style="104"/>
    <col min="7681" max="7681" width="4.5703125" style="104" customWidth="1"/>
    <col min="7682" max="7682" width="13.42578125" style="104" customWidth="1"/>
    <col min="7683" max="7683" width="6.5703125" style="104" customWidth="1"/>
    <col min="7684" max="7684" width="7" style="104" customWidth="1"/>
    <col min="7685" max="7685" width="21.85546875" style="104" customWidth="1"/>
    <col min="7686" max="7686" width="14.5703125" style="104" customWidth="1"/>
    <col min="7687" max="7687" width="18.28515625" style="104" customWidth="1"/>
    <col min="7688" max="7688" width="25.5703125" style="104" customWidth="1"/>
    <col min="7689" max="7689" width="18.42578125" style="104" customWidth="1"/>
    <col min="7690" max="7936" width="9.140625" style="104"/>
    <col min="7937" max="7937" width="4.5703125" style="104" customWidth="1"/>
    <col min="7938" max="7938" width="13.42578125" style="104" customWidth="1"/>
    <col min="7939" max="7939" width="6.5703125" style="104" customWidth="1"/>
    <col min="7940" max="7940" width="7" style="104" customWidth="1"/>
    <col min="7941" max="7941" width="21.85546875" style="104" customWidth="1"/>
    <col min="7942" max="7942" width="14.5703125" style="104" customWidth="1"/>
    <col min="7943" max="7943" width="18.28515625" style="104" customWidth="1"/>
    <col min="7944" max="7944" width="25.5703125" style="104" customWidth="1"/>
    <col min="7945" max="7945" width="18.42578125" style="104" customWidth="1"/>
    <col min="7946" max="8192" width="9.140625" style="104"/>
    <col min="8193" max="8193" width="4.5703125" style="104" customWidth="1"/>
    <col min="8194" max="8194" width="13.42578125" style="104" customWidth="1"/>
    <col min="8195" max="8195" width="6.5703125" style="104" customWidth="1"/>
    <col min="8196" max="8196" width="7" style="104" customWidth="1"/>
    <col min="8197" max="8197" width="21.85546875" style="104" customWidth="1"/>
    <col min="8198" max="8198" width="14.5703125" style="104" customWidth="1"/>
    <col min="8199" max="8199" width="18.28515625" style="104" customWidth="1"/>
    <col min="8200" max="8200" width="25.5703125" style="104" customWidth="1"/>
    <col min="8201" max="8201" width="18.42578125" style="104" customWidth="1"/>
    <col min="8202" max="8448" width="9.140625" style="104"/>
    <col min="8449" max="8449" width="4.5703125" style="104" customWidth="1"/>
    <col min="8450" max="8450" width="13.42578125" style="104" customWidth="1"/>
    <col min="8451" max="8451" width="6.5703125" style="104" customWidth="1"/>
    <col min="8452" max="8452" width="7" style="104" customWidth="1"/>
    <col min="8453" max="8453" width="21.85546875" style="104" customWidth="1"/>
    <col min="8454" max="8454" width="14.5703125" style="104" customWidth="1"/>
    <col min="8455" max="8455" width="18.28515625" style="104" customWidth="1"/>
    <col min="8456" max="8456" width="25.5703125" style="104" customWidth="1"/>
    <col min="8457" max="8457" width="18.42578125" style="104" customWidth="1"/>
    <col min="8458" max="8704" width="9.140625" style="104"/>
    <col min="8705" max="8705" width="4.5703125" style="104" customWidth="1"/>
    <col min="8706" max="8706" width="13.42578125" style="104" customWidth="1"/>
    <col min="8707" max="8707" width="6.5703125" style="104" customWidth="1"/>
    <col min="8708" max="8708" width="7" style="104" customWidth="1"/>
    <col min="8709" max="8709" width="21.85546875" style="104" customWidth="1"/>
    <col min="8710" max="8710" width="14.5703125" style="104" customWidth="1"/>
    <col min="8711" max="8711" width="18.28515625" style="104" customWidth="1"/>
    <col min="8712" max="8712" width="25.5703125" style="104" customWidth="1"/>
    <col min="8713" max="8713" width="18.42578125" style="104" customWidth="1"/>
    <col min="8714" max="8960" width="9.140625" style="104"/>
    <col min="8961" max="8961" width="4.5703125" style="104" customWidth="1"/>
    <col min="8962" max="8962" width="13.42578125" style="104" customWidth="1"/>
    <col min="8963" max="8963" width="6.5703125" style="104" customWidth="1"/>
    <col min="8964" max="8964" width="7" style="104" customWidth="1"/>
    <col min="8965" max="8965" width="21.85546875" style="104" customWidth="1"/>
    <col min="8966" max="8966" width="14.5703125" style="104" customWidth="1"/>
    <col min="8967" max="8967" width="18.28515625" style="104" customWidth="1"/>
    <col min="8968" max="8968" width="25.5703125" style="104" customWidth="1"/>
    <col min="8969" max="8969" width="18.42578125" style="104" customWidth="1"/>
    <col min="8970" max="9216" width="9.140625" style="104"/>
    <col min="9217" max="9217" width="4.5703125" style="104" customWidth="1"/>
    <col min="9218" max="9218" width="13.42578125" style="104" customWidth="1"/>
    <col min="9219" max="9219" width="6.5703125" style="104" customWidth="1"/>
    <col min="9220" max="9220" width="7" style="104" customWidth="1"/>
    <col min="9221" max="9221" width="21.85546875" style="104" customWidth="1"/>
    <col min="9222" max="9222" width="14.5703125" style="104" customWidth="1"/>
    <col min="9223" max="9223" width="18.28515625" style="104" customWidth="1"/>
    <col min="9224" max="9224" width="25.5703125" style="104" customWidth="1"/>
    <col min="9225" max="9225" width="18.42578125" style="104" customWidth="1"/>
    <col min="9226" max="9472" width="9.140625" style="104"/>
    <col min="9473" max="9473" width="4.5703125" style="104" customWidth="1"/>
    <col min="9474" max="9474" width="13.42578125" style="104" customWidth="1"/>
    <col min="9475" max="9475" width="6.5703125" style="104" customWidth="1"/>
    <col min="9476" max="9476" width="7" style="104" customWidth="1"/>
    <col min="9477" max="9477" width="21.85546875" style="104" customWidth="1"/>
    <col min="9478" max="9478" width="14.5703125" style="104" customWidth="1"/>
    <col min="9479" max="9479" width="18.28515625" style="104" customWidth="1"/>
    <col min="9480" max="9480" width="25.5703125" style="104" customWidth="1"/>
    <col min="9481" max="9481" width="18.42578125" style="104" customWidth="1"/>
    <col min="9482" max="9728" width="9.140625" style="104"/>
    <col min="9729" max="9729" width="4.5703125" style="104" customWidth="1"/>
    <col min="9730" max="9730" width="13.42578125" style="104" customWidth="1"/>
    <col min="9731" max="9731" width="6.5703125" style="104" customWidth="1"/>
    <col min="9732" max="9732" width="7" style="104" customWidth="1"/>
    <col min="9733" max="9733" width="21.85546875" style="104" customWidth="1"/>
    <col min="9734" max="9734" width="14.5703125" style="104" customWidth="1"/>
    <col min="9735" max="9735" width="18.28515625" style="104" customWidth="1"/>
    <col min="9736" max="9736" width="25.5703125" style="104" customWidth="1"/>
    <col min="9737" max="9737" width="18.42578125" style="104" customWidth="1"/>
    <col min="9738" max="9984" width="9.140625" style="104"/>
    <col min="9985" max="9985" width="4.5703125" style="104" customWidth="1"/>
    <col min="9986" max="9986" width="13.42578125" style="104" customWidth="1"/>
    <col min="9987" max="9987" width="6.5703125" style="104" customWidth="1"/>
    <col min="9988" max="9988" width="7" style="104" customWidth="1"/>
    <col min="9989" max="9989" width="21.85546875" style="104" customWidth="1"/>
    <col min="9990" max="9990" width="14.5703125" style="104" customWidth="1"/>
    <col min="9991" max="9991" width="18.28515625" style="104" customWidth="1"/>
    <col min="9992" max="9992" width="25.5703125" style="104" customWidth="1"/>
    <col min="9993" max="9993" width="18.42578125" style="104" customWidth="1"/>
    <col min="9994" max="10240" width="9.140625" style="104"/>
    <col min="10241" max="10241" width="4.5703125" style="104" customWidth="1"/>
    <col min="10242" max="10242" width="13.42578125" style="104" customWidth="1"/>
    <col min="10243" max="10243" width="6.5703125" style="104" customWidth="1"/>
    <col min="10244" max="10244" width="7" style="104" customWidth="1"/>
    <col min="10245" max="10245" width="21.85546875" style="104" customWidth="1"/>
    <col min="10246" max="10246" width="14.5703125" style="104" customWidth="1"/>
    <col min="10247" max="10247" width="18.28515625" style="104" customWidth="1"/>
    <col min="10248" max="10248" width="25.5703125" style="104" customWidth="1"/>
    <col min="10249" max="10249" width="18.42578125" style="104" customWidth="1"/>
    <col min="10250" max="10496" width="9.140625" style="104"/>
    <col min="10497" max="10497" width="4.5703125" style="104" customWidth="1"/>
    <col min="10498" max="10498" width="13.42578125" style="104" customWidth="1"/>
    <col min="10499" max="10499" width="6.5703125" style="104" customWidth="1"/>
    <col min="10500" max="10500" width="7" style="104" customWidth="1"/>
    <col min="10501" max="10501" width="21.85546875" style="104" customWidth="1"/>
    <col min="10502" max="10502" width="14.5703125" style="104" customWidth="1"/>
    <col min="10503" max="10503" width="18.28515625" style="104" customWidth="1"/>
    <col min="10504" max="10504" width="25.5703125" style="104" customWidth="1"/>
    <col min="10505" max="10505" width="18.42578125" style="104" customWidth="1"/>
    <col min="10506" max="10752" width="9.140625" style="104"/>
    <col min="10753" max="10753" width="4.5703125" style="104" customWidth="1"/>
    <col min="10754" max="10754" width="13.42578125" style="104" customWidth="1"/>
    <col min="10755" max="10755" width="6.5703125" style="104" customWidth="1"/>
    <col min="10756" max="10756" width="7" style="104" customWidth="1"/>
    <col min="10757" max="10757" width="21.85546875" style="104" customWidth="1"/>
    <col min="10758" max="10758" width="14.5703125" style="104" customWidth="1"/>
    <col min="10759" max="10759" width="18.28515625" style="104" customWidth="1"/>
    <col min="10760" max="10760" width="25.5703125" style="104" customWidth="1"/>
    <col min="10761" max="10761" width="18.42578125" style="104" customWidth="1"/>
    <col min="10762" max="11008" width="9.140625" style="104"/>
    <col min="11009" max="11009" width="4.5703125" style="104" customWidth="1"/>
    <col min="11010" max="11010" width="13.42578125" style="104" customWidth="1"/>
    <col min="11011" max="11011" width="6.5703125" style="104" customWidth="1"/>
    <col min="11012" max="11012" width="7" style="104" customWidth="1"/>
    <col min="11013" max="11013" width="21.85546875" style="104" customWidth="1"/>
    <col min="11014" max="11014" width="14.5703125" style="104" customWidth="1"/>
    <col min="11015" max="11015" width="18.28515625" style="104" customWidth="1"/>
    <col min="11016" max="11016" width="25.5703125" style="104" customWidth="1"/>
    <col min="11017" max="11017" width="18.42578125" style="104" customWidth="1"/>
    <col min="11018" max="11264" width="9.140625" style="104"/>
    <col min="11265" max="11265" width="4.5703125" style="104" customWidth="1"/>
    <col min="11266" max="11266" width="13.42578125" style="104" customWidth="1"/>
    <col min="11267" max="11267" width="6.5703125" style="104" customWidth="1"/>
    <col min="11268" max="11268" width="7" style="104" customWidth="1"/>
    <col min="11269" max="11269" width="21.85546875" style="104" customWidth="1"/>
    <col min="11270" max="11270" width="14.5703125" style="104" customWidth="1"/>
    <col min="11271" max="11271" width="18.28515625" style="104" customWidth="1"/>
    <col min="11272" max="11272" width="25.5703125" style="104" customWidth="1"/>
    <col min="11273" max="11273" width="18.42578125" style="104" customWidth="1"/>
    <col min="11274" max="11520" width="9.140625" style="104"/>
    <col min="11521" max="11521" width="4.5703125" style="104" customWidth="1"/>
    <col min="11522" max="11522" width="13.42578125" style="104" customWidth="1"/>
    <col min="11523" max="11523" width="6.5703125" style="104" customWidth="1"/>
    <col min="11524" max="11524" width="7" style="104" customWidth="1"/>
    <col min="11525" max="11525" width="21.85546875" style="104" customWidth="1"/>
    <col min="11526" max="11526" width="14.5703125" style="104" customWidth="1"/>
    <col min="11527" max="11527" width="18.28515625" style="104" customWidth="1"/>
    <col min="11528" max="11528" width="25.5703125" style="104" customWidth="1"/>
    <col min="11529" max="11529" width="18.42578125" style="104" customWidth="1"/>
    <col min="11530" max="11776" width="9.140625" style="104"/>
    <col min="11777" max="11777" width="4.5703125" style="104" customWidth="1"/>
    <col min="11778" max="11778" width="13.42578125" style="104" customWidth="1"/>
    <col min="11779" max="11779" width="6.5703125" style="104" customWidth="1"/>
    <col min="11780" max="11780" width="7" style="104" customWidth="1"/>
    <col min="11781" max="11781" width="21.85546875" style="104" customWidth="1"/>
    <col min="11782" max="11782" width="14.5703125" style="104" customWidth="1"/>
    <col min="11783" max="11783" width="18.28515625" style="104" customWidth="1"/>
    <col min="11784" max="11784" width="25.5703125" style="104" customWidth="1"/>
    <col min="11785" max="11785" width="18.42578125" style="104" customWidth="1"/>
    <col min="11786" max="12032" width="9.140625" style="104"/>
    <col min="12033" max="12033" width="4.5703125" style="104" customWidth="1"/>
    <col min="12034" max="12034" width="13.42578125" style="104" customWidth="1"/>
    <col min="12035" max="12035" width="6.5703125" style="104" customWidth="1"/>
    <col min="12036" max="12036" width="7" style="104" customWidth="1"/>
    <col min="12037" max="12037" width="21.85546875" style="104" customWidth="1"/>
    <col min="12038" max="12038" width="14.5703125" style="104" customWidth="1"/>
    <col min="12039" max="12039" width="18.28515625" style="104" customWidth="1"/>
    <col min="12040" max="12040" width="25.5703125" style="104" customWidth="1"/>
    <col min="12041" max="12041" width="18.42578125" style="104" customWidth="1"/>
    <col min="12042" max="12288" width="9.140625" style="104"/>
    <col min="12289" max="12289" width="4.5703125" style="104" customWidth="1"/>
    <col min="12290" max="12290" width="13.42578125" style="104" customWidth="1"/>
    <col min="12291" max="12291" width="6.5703125" style="104" customWidth="1"/>
    <col min="12292" max="12292" width="7" style="104" customWidth="1"/>
    <col min="12293" max="12293" width="21.85546875" style="104" customWidth="1"/>
    <col min="12294" max="12294" width="14.5703125" style="104" customWidth="1"/>
    <col min="12295" max="12295" width="18.28515625" style="104" customWidth="1"/>
    <col min="12296" max="12296" width="25.5703125" style="104" customWidth="1"/>
    <col min="12297" max="12297" width="18.42578125" style="104" customWidth="1"/>
    <col min="12298" max="12544" width="9.140625" style="104"/>
    <col min="12545" max="12545" width="4.5703125" style="104" customWidth="1"/>
    <col min="12546" max="12546" width="13.42578125" style="104" customWidth="1"/>
    <col min="12547" max="12547" width="6.5703125" style="104" customWidth="1"/>
    <col min="12548" max="12548" width="7" style="104" customWidth="1"/>
    <col min="12549" max="12549" width="21.85546875" style="104" customWidth="1"/>
    <col min="12550" max="12550" width="14.5703125" style="104" customWidth="1"/>
    <col min="12551" max="12551" width="18.28515625" style="104" customWidth="1"/>
    <col min="12552" max="12552" width="25.5703125" style="104" customWidth="1"/>
    <col min="12553" max="12553" width="18.42578125" style="104" customWidth="1"/>
    <col min="12554" max="12800" width="9.140625" style="104"/>
    <col min="12801" max="12801" width="4.5703125" style="104" customWidth="1"/>
    <col min="12802" max="12802" width="13.42578125" style="104" customWidth="1"/>
    <col min="12803" max="12803" width="6.5703125" style="104" customWidth="1"/>
    <col min="12804" max="12804" width="7" style="104" customWidth="1"/>
    <col min="12805" max="12805" width="21.85546875" style="104" customWidth="1"/>
    <col min="12806" max="12806" width="14.5703125" style="104" customWidth="1"/>
    <col min="12807" max="12807" width="18.28515625" style="104" customWidth="1"/>
    <col min="12808" max="12808" width="25.5703125" style="104" customWidth="1"/>
    <col min="12809" max="12809" width="18.42578125" style="104" customWidth="1"/>
    <col min="12810" max="13056" width="9.140625" style="104"/>
    <col min="13057" max="13057" width="4.5703125" style="104" customWidth="1"/>
    <col min="13058" max="13058" width="13.42578125" style="104" customWidth="1"/>
    <col min="13059" max="13059" width="6.5703125" style="104" customWidth="1"/>
    <col min="13060" max="13060" width="7" style="104" customWidth="1"/>
    <col min="13061" max="13061" width="21.85546875" style="104" customWidth="1"/>
    <col min="13062" max="13062" width="14.5703125" style="104" customWidth="1"/>
    <col min="13063" max="13063" width="18.28515625" style="104" customWidth="1"/>
    <col min="13064" max="13064" width="25.5703125" style="104" customWidth="1"/>
    <col min="13065" max="13065" width="18.42578125" style="104" customWidth="1"/>
    <col min="13066" max="13312" width="9.140625" style="104"/>
    <col min="13313" max="13313" width="4.5703125" style="104" customWidth="1"/>
    <col min="13314" max="13314" width="13.42578125" style="104" customWidth="1"/>
    <col min="13315" max="13315" width="6.5703125" style="104" customWidth="1"/>
    <col min="13316" max="13316" width="7" style="104" customWidth="1"/>
    <col min="13317" max="13317" width="21.85546875" style="104" customWidth="1"/>
    <col min="13318" max="13318" width="14.5703125" style="104" customWidth="1"/>
    <col min="13319" max="13319" width="18.28515625" style="104" customWidth="1"/>
    <col min="13320" max="13320" width="25.5703125" style="104" customWidth="1"/>
    <col min="13321" max="13321" width="18.42578125" style="104" customWidth="1"/>
    <col min="13322" max="13568" width="9.140625" style="104"/>
    <col min="13569" max="13569" width="4.5703125" style="104" customWidth="1"/>
    <col min="13570" max="13570" width="13.42578125" style="104" customWidth="1"/>
    <col min="13571" max="13571" width="6.5703125" style="104" customWidth="1"/>
    <col min="13572" max="13572" width="7" style="104" customWidth="1"/>
    <col min="13573" max="13573" width="21.85546875" style="104" customWidth="1"/>
    <col min="13574" max="13574" width="14.5703125" style="104" customWidth="1"/>
    <col min="13575" max="13575" width="18.28515625" style="104" customWidth="1"/>
    <col min="13576" max="13576" width="25.5703125" style="104" customWidth="1"/>
    <col min="13577" max="13577" width="18.42578125" style="104" customWidth="1"/>
    <col min="13578" max="13824" width="9.140625" style="104"/>
    <col min="13825" max="13825" width="4.5703125" style="104" customWidth="1"/>
    <col min="13826" max="13826" width="13.42578125" style="104" customWidth="1"/>
    <col min="13827" max="13827" width="6.5703125" style="104" customWidth="1"/>
    <col min="13828" max="13828" width="7" style="104" customWidth="1"/>
    <col min="13829" max="13829" width="21.85546875" style="104" customWidth="1"/>
    <col min="13830" max="13830" width="14.5703125" style="104" customWidth="1"/>
    <col min="13831" max="13831" width="18.28515625" style="104" customWidth="1"/>
    <col min="13832" max="13832" width="25.5703125" style="104" customWidth="1"/>
    <col min="13833" max="13833" width="18.42578125" style="104" customWidth="1"/>
    <col min="13834" max="14080" width="9.140625" style="104"/>
    <col min="14081" max="14081" width="4.5703125" style="104" customWidth="1"/>
    <col min="14082" max="14082" width="13.42578125" style="104" customWidth="1"/>
    <col min="14083" max="14083" width="6.5703125" style="104" customWidth="1"/>
    <col min="14084" max="14084" width="7" style="104" customWidth="1"/>
    <col min="14085" max="14085" width="21.85546875" style="104" customWidth="1"/>
    <col min="14086" max="14086" width="14.5703125" style="104" customWidth="1"/>
    <col min="14087" max="14087" width="18.28515625" style="104" customWidth="1"/>
    <col min="14088" max="14088" width="25.5703125" style="104" customWidth="1"/>
    <col min="14089" max="14089" width="18.42578125" style="104" customWidth="1"/>
    <col min="14090" max="14336" width="9.140625" style="104"/>
    <col min="14337" max="14337" width="4.5703125" style="104" customWidth="1"/>
    <col min="14338" max="14338" width="13.42578125" style="104" customWidth="1"/>
    <col min="14339" max="14339" width="6.5703125" style="104" customWidth="1"/>
    <col min="14340" max="14340" width="7" style="104" customWidth="1"/>
    <col min="14341" max="14341" width="21.85546875" style="104" customWidth="1"/>
    <col min="14342" max="14342" width="14.5703125" style="104" customWidth="1"/>
    <col min="14343" max="14343" width="18.28515625" style="104" customWidth="1"/>
    <col min="14344" max="14344" width="25.5703125" style="104" customWidth="1"/>
    <col min="14345" max="14345" width="18.42578125" style="104" customWidth="1"/>
    <col min="14346" max="14592" width="9.140625" style="104"/>
    <col min="14593" max="14593" width="4.5703125" style="104" customWidth="1"/>
    <col min="14594" max="14594" width="13.42578125" style="104" customWidth="1"/>
    <col min="14595" max="14595" width="6.5703125" style="104" customWidth="1"/>
    <col min="14596" max="14596" width="7" style="104" customWidth="1"/>
    <col min="14597" max="14597" width="21.85546875" style="104" customWidth="1"/>
    <col min="14598" max="14598" width="14.5703125" style="104" customWidth="1"/>
    <col min="14599" max="14599" width="18.28515625" style="104" customWidth="1"/>
    <col min="14600" max="14600" width="25.5703125" style="104" customWidth="1"/>
    <col min="14601" max="14601" width="18.42578125" style="104" customWidth="1"/>
    <col min="14602" max="14848" width="9.140625" style="104"/>
    <col min="14849" max="14849" width="4.5703125" style="104" customWidth="1"/>
    <col min="14850" max="14850" width="13.42578125" style="104" customWidth="1"/>
    <col min="14851" max="14851" width="6.5703125" style="104" customWidth="1"/>
    <col min="14852" max="14852" width="7" style="104" customWidth="1"/>
    <col min="14853" max="14853" width="21.85546875" style="104" customWidth="1"/>
    <col min="14854" max="14854" width="14.5703125" style="104" customWidth="1"/>
    <col min="14855" max="14855" width="18.28515625" style="104" customWidth="1"/>
    <col min="14856" max="14856" width="25.5703125" style="104" customWidth="1"/>
    <col min="14857" max="14857" width="18.42578125" style="104" customWidth="1"/>
    <col min="14858" max="15104" width="9.140625" style="104"/>
    <col min="15105" max="15105" width="4.5703125" style="104" customWidth="1"/>
    <col min="15106" max="15106" width="13.42578125" style="104" customWidth="1"/>
    <col min="15107" max="15107" width="6.5703125" style="104" customWidth="1"/>
    <col min="15108" max="15108" width="7" style="104" customWidth="1"/>
    <col min="15109" max="15109" width="21.85546875" style="104" customWidth="1"/>
    <col min="15110" max="15110" width="14.5703125" style="104" customWidth="1"/>
    <col min="15111" max="15111" width="18.28515625" style="104" customWidth="1"/>
    <col min="15112" max="15112" width="25.5703125" style="104" customWidth="1"/>
    <col min="15113" max="15113" width="18.42578125" style="104" customWidth="1"/>
    <col min="15114" max="15360" width="9.140625" style="104"/>
    <col min="15361" max="15361" width="4.5703125" style="104" customWidth="1"/>
    <col min="15362" max="15362" width="13.42578125" style="104" customWidth="1"/>
    <col min="15363" max="15363" width="6.5703125" style="104" customWidth="1"/>
    <col min="15364" max="15364" width="7" style="104" customWidth="1"/>
    <col min="15365" max="15365" width="21.85546875" style="104" customWidth="1"/>
    <col min="15366" max="15366" width="14.5703125" style="104" customWidth="1"/>
    <col min="15367" max="15367" width="18.28515625" style="104" customWidth="1"/>
    <col min="15368" max="15368" width="25.5703125" style="104" customWidth="1"/>
    <col min="15369" max="15369" width="18.42578125" style="104" customWidth="1"/>
    <col min="15370" max="15616" width="9.140625" style="104"/>
    <col min="15617" max="15617" width="4.5703125" style="104" customWidth="1"/>
    <col min="15618" max="15618" width="13.42578125" style="104" customWidth="1"/>
    <col min="15619" max="15619" width="6.5703125" style="104" customWidth="1"/>
    <col min="15620" max="15620" width="7" style="104" customWidth="1"/>
    <col min="15621" max="15621" width="21.85546875" style="104" customWidth="1"/>
    <col min="15622" max="15622" width="14.5703125" style="104" customWidth="1"/>
    <col min="15623" max="15623" width="18.28515625" style="104" customWidth="1"/>
    <col min="15624" max="15624" width="25.5703125" style="104" customWidth="1"/>
    <col min="15625" max="15625" width="18.42578125" style="104" customWidth="1"/>
    <col min="15626" max="15872" width="9.140625" style="104"/>
    <col min="15873" max="15873" width="4.5703125" style="104" customWidth="1"/>
    <col min="15874" max="15874" width="13.42578125" style="104" customWidth="1"/>
    <col min="15875" max="15875" width="6.5703125" style="104" customWidth="1"/>
    <col min="15876" max="15876" width="7" style="104" customWidth="1"/>
    <col min="15877" max="15877" width="21.85546875" style="104" customWidth="1"/>
    <col min="15878" max="15878" width="14.5703125" style="104" customWidth="1"/>
    <col min="15879" max="15879" width="18.28515625" style="104" customWidth="1"/>
    <col min="15880" max="15880" width="25.5703125" style="104" customWidth="1"/>
    <col min="15881" max="15881" width="18.42578125" style="104" customWidth="1"/>
    <col min="15882" max="16128" width="9.140625" style="104"/>
    <col min="16129" max="16129" width="4.5703125" style="104" customWidth="1"/>
    <col min="16130" max="16130" width="13.42578125" style="104" customWidth="1"/>
    <col min="16131" max="16131" width="6.5703125" style="104" customWidth="1"/>
    <col min="16132" max="16132" width="7" style="104" customWidth="1"/>
    <col min="16133" max="16133" width="21.85546875" style="104" customWidth="1"/>
    <col min="16134" max="16134" width="14.5703125" style="104" customWidth="1"/>
    <col min="16135" max="16135" width="18.28515625" style="104" customWidth="1"/>
    <col min="16136" max="16136" width="25.5703125" style="104" customWidth="1"/>
    <col min="16137" max="16137" width="18.42578125" style="104" customWidth="1"/>
    <col min="16138" max="16384" width="9.140625" style="104"/>
  </cols>
  <sheetData>
    <row r="1" spans="1:9" s="13" customFormat="1" ht="29.1" customHeight="1">
      <c r="A1" s="634" t="s">
        <v>402</v>
      </c>
      <c r="B1" s="635"/>
      <c r="C1" s="635"/>
      <c r="D1" s="635"/>
      <c r="E1" s="635"/>
      <c r="F1" s="635"/>
      <c r="G1" s="635"/>
      <c r="H1" s="635"/>
      <c r="I1" s="636"/>
    </row>
    <row r="2" spans="1:9" s="13" customFormat="1" ht="9.6" customHeight="1">
      <c r="A2" s="637" t="s">
        <v>26</v>
      </c>
      <c r="B2" s="638"/>
      <c r="C2" s="638"/>
      <c r="D2" s="638"/>
      <c r="E2" s="638"/>
      <c r="F2" s="638"/>
      <c r="G2" s="638"/>
      <c r="H2" s="638"/>
      <c r="I2" s="639"/>
    </row>
    <row r="3" spans="1:9" ht="15.6" customHeight="1">
      <c r="A3" s="637"/>
      <c r="B3" s="638"/>
      <c r="C3" s="638"/>
      <c r="D3" s="638"/>
      <c r="E3" s="638"/>
      <c r="F3" s="638"/>
      <c r="G3" s="638"/>
      <c r="H3" s="638"/>
      <c r="I3" s="639"/>
    </row>
    <row r="4" spans="1:9" ht="15">
      <c r="A4" s="640"/>
      <c r="B4" s="641"/>
      <c r="C4" s="641"/>
      <c r="D4" s="641"/>
      <c r="E4" s="641"/>
      <c r="F4" s="641"/>
      <c r="G4" s="641"/>
      <c r="H4" s="641"/>
      <c r="I4" s="642"/>
    </row>
    <row r="5" spans="1:9" ht="42" customHeight="1">
      <c r="A5" s="105" t="s">
        <v>118</v>
      </c>
      <c r="B5" s="106" t="s">
        <v>27</v>
      </c>
      <c r="C5" s="106" t="s">
        <v>133</v>
      </c>
      <c r="D5" s="106" t="s">
        <v>83</v>
      </c>
      <c r="E5" s="413" t="s">
        <v>248</v>
      </c>
      <c r="F5" s="107" t="s">
        <v>29</v>
      </c>
      <c r="G5" s="107" t="s">
        <v>11</v>
      </c>
      <c r="H5" s="106" t="s">
        <v>30</v>
      </c>
      <c r="I5" s="108" t="s">
        <v>31</v>
      </c>
    </row>
    <row r="6" spans="1:9" ht="30" customHeight="1">
      <c r="A6" s="109">
        <v>1</v>
      </c>
      <c r="B6" s="110" t="s">
        <v>424</v>
      </c>
      <c r="C6" s="111">
        <v>1</v>
      </c>
      <c r="D6" s="161">
        <v>2</v>
      </c>
      <c r="E6" s="162" t="str">
        <f>'1. HR Plan'!D9</f>
        <v>Hamza Rafiq</v>
      </c>
      <c r="F6" s="162" t="str">
        <f>'1. HR Plan'!E9</f>
        <v>Vaccinator</v>
      </c>
      <c r="G6" s="162">
        <f>'1. HR Plan'!F9</f>
        <v>0</v>
      </c>
      <c r="H6" s="301" t="str">
        <f>'UC Consolidated Sheet Page-1'!B12</f>
        <v>فاروق پورہ</v>
      </c>
      <c r="I6" s="163"/>
    </row>
    <row r="7" spans="1:9" ht="30" hidden="1" customHeight="1">
      <c r="A7" s="109">
        <v>2</v>
      </c>
      <c r="B7" s="110" t="s">
        <v>174</v>
      </c>
      <c r="C7" s="111">
        <v>1</v>
      </c>
      <c r="D7" s="161">
        <v>3</v>
      </c>
      <c r="E7" s="162">
        <f>'1. HR Plan'!D10</f>
        <v>0</v>
      </c>
      <c r="F7" s="162">
        <f>'1. HR Plan'!E10</f>
        <v>0</v>
      </c>
      <c r="G7" s="162">
        <f>'1. HR Plan'!F10</f>
        <v>0</v>
      </c>
      <c r="H7" s="301">
        <f>'UC Consolidated Sheet Page-1'!B16</f>
        <v>0</v>
      </c>
      <c r="I7" s="163"/>
    </row>
    <row r="8" spans="1:9" ht="30" hidden="1" customHeight="1">
      <c r="A8" s="109">
        <v>4</v>
      </c>
      <c r="B8" s="110" t="s">
        <v>174</v>
      </c>
      <c r="C8" s="111">
        <v>1</v>
      </c>
      <c r="D8" s="161">
        <v>4</v>
      </c>
      <c r="E8" s="162">
        <f>'1. HR Plan'!D11</f>
        <v>0</v>
      </c>
      <c r="F8" s="162">
        <f>'1. HR Plan'!E11</f>
        <v>0</v>
      </c>
      <c r="G8" s="162">
        <f>'1. HR Plan'!F11</f>
        <v>0</v>
      </c>
      <c r="H8" s="301">
        <f>'UC Consolidated Sheet Page-1'!B22</f>
        <v>0</v>
      </c>
      <c r="I8" s="163"/>
    </row>
    <row r="9" spans="1:9" ht="30" hidden="1" customHeight="1">
      <c r="A9" s="109">
        <v>5</v>
      </c>
      <c r="B9" s="110" t="s">
        <v>174</v>
      </c>
      <c r="C9" s="111">
        <v>1</v>
      </c>
      <c r="D9" s="161">
        <v>5</v>
      </c>
      <c r="E9" s="162">
        <f>'1. HR Plan'!D12</f>
        <v>0</v>
      </c>
      <c r="F9" s="162">
        <f>'1. HR Plan'!E12</f>
        <v>0</v>
      </c>
      <c r="G9" s="162">
        <f>'1. HR Plan'!F12</f>
        <v>0</v>
      </c>
      <c r="H9" s="301" t="e">
        <f>'UC Consolidated Sheet Page-1'!B27</f>
        <v>#REF!</v>
      </c>
      <c r="I9" s="163"/>
    </row>
    <row r="10" spans="1:9" ht="30" customHeight="1">
      <c r="A10" s="109">
        <v>2</v>
      </c>
      <c r="B10" s="110" t="s">
        <v>424</v>
      </c>
      <c r="C10" s="111">
        <v>1</v>
      </c>
      <c r="D10" s="161">
        <v>1</v>
      </c>
      <c r="E10" s="162" t="str">
        <f>'1. HR Plan'!D8</f>
        <v>Amir Abbas</v>
      </c>
      <c r="F10" s="162" t="str">
        <f>'1. HR Plan'!E8</f>
        <v>Vaccinator</v>
      </c>
      <c r="G10" s="162">
        <f>'1. HR Plan'!F8</f>
        <v>0</v>
      </c>
      <c r="H10" s="301" t="str">
        <f>'UC Consolidated Sheet Page-1'!B6</f>
        <v>محمداصغر</v>
      </c>
      <c r="I10" s="163"/>
    </row>
    <row r="11" spans="1:9" ht="30" hidden="1" customHeight="1">
      <c r="A11" s="109">
        <v>4</v>
      </c>
      <c r="B11" s="110" t="s">
        <v>174</v>
      </c>
      <c r="C11" s="111">
        <v>1</v>
      </c>
      <c r="D11" s="161">
        <v>4</v>
      </c>
      <c r="E11" s="162">
        <f>'1. HR Plan'!D13</f>
        <v>0</v>
      </c>
      <c r="F11" s="162">
        <f>'1. HR Plan'!E13</f>
        <v>0</v>
      </c>
      <c r="G11" s="162">
        <f>'1. HR Plan'!F13</f>
        <v>0</v>
      </c>
      <c r="H11" s="302"/>
      <c r="I11" s="163"/>
    </row>
    <row r="12" spans="1:9" ht="30" hidden="1" customHeight="1">
      <c r="A12" s="109">
        <v>10</v>
      </c>
      <c r="B12" s="110" t="s">
        <v>178</v>
      </c>
      <c r="C12" s="111">
        <v>2</v>
      </c>
      <c r="D12" s="161">
        <v>4</v>
      </c>
      <c r="E12" s="162">
        <f t="shared" ref="E12:G14" si="0">E8</f>
        <v>0</v>
      </c>
      <c r="F12" s="162">
        <f t="shared" si="0"/>
        <v>0</v>
      </c>
      <c r="G12" s="162">
        <f t="shared" si="0"/>
        <v>0</v>
      </c>
      <c r="H12" s="301">
        <f>'UC Consolidated Sheet Page-1'!E22</f>
        <v>0</v>
      </c>
      <c r="I12" s="163"/>
    </row>
    <row r="13" spans="1:9" ht="30" hidden="1" customHeight="1">
      <c r="A13" s="109">
        <v>11</v>
      </c>
      <c r="B13" s="110" t="s">
        <v>178</v>
      </c>
      <c r="C13" s="111">
        <v>2</v>
      </c>
      <c r="D13" s="161">
        <v>5</v>
      </c>
      <c r="E13" s="162">
        <f t="shared" si="0"/>
        <v>0</v>
      </c>
      <c r="F13" s="162">
        <f t="shared" si="0"/>
        <v>0</v>
      </c>
      <c r="G13" s="162">
        <f t="shared" si="0"/>
        <v>0</v>
      </c>
      <c r="H13" s="301" t="e">
        <f>'UC Consolidated Sheet Page-1'!E27</f>
        <v>#REF!</v>
      </c>
      <c r="I13" s="163"/>
    </row>
    <row r="14" spans="1:9" ht="30" customHeight="1">
      <c r="A14" s="109">
        <v>3</v>
      </c>
      <c r="B14" s="110" t="s">
        <v>425</v>
      </c>
      <c r="C14" s="111">
        <v>2</v>
      </c>
      <c r="D14" s="161">
        <v>1</v>
      </c>
      <c r="E14" s="162" t="str">
        <f t="shared" si="0"/>
        <v>Amir Abbas</v>
      </c>
      <c r="F14" s="162" t="str">
        <f t="shared" si="0"/>
        <v>Vaccinator</v>
      </c>
      <c r="G14" s="162">
        <f t="shared" si="0"/>
        <v>0</v>
      </c>
      <c r="H14" s="301" t="str">
        <f>'UC Consolidated Sheet Page-1'!E7</f>
        <v>گورنمنٹ پرائمری سکول ، الطارق سکول زبیر کالونی</v>
      </c>
      <c r="I14" s="163"/>
    </row>
    <row r="15" spans="1:9" ht="30" customHeight="1">
      <c r="A15" s="109">
        <v>4</v>
      </c>
      <c r="B15" s="110" t="s">
        <v>425</v>
      </c>
      <c r="C15" s="111">
        <v>2</v>
      </c>
      <c r="D15" s="161">
        <v>2</v>
      </c>
      <c r="E15" s="162" t="str">
        <f t="shared" ref="E15:G15" si="1">E6</f>
        <v>Hamza Rafiq</v>
      </c>
      <c r="F15" s="162" t="str">
        <f t="shared" si="1"/>
        <v>Vaccinator</v>
      </c>
      <c r="G15" s="162">
        <f t="shared" si="1"/>
        <v>0</v>
      </c>
      <c r="H15" s="301" t="str">
        <f>'UC Consolidated Sheet Page-1'!E11</f>
        <v>حمیدہ بیگم</v>
      </c>
      <c r="I15" s="163"/>
    </row>
    <row r="16" spans="1:9" ht="30" hidden="1" customHeight="1">
      <c r="A16" s="109">
        <v>7</v>
      </c>
      <c r="B16" s="110" t="s">
        <v>178</v>
      </c>
      <c r="C16" s="111">
        <v>2</v>
      </c>
      <c r="D16" s="161">
        <v>3</v>
      </c>
      <c r="E16" s="162">
        <f t="shared" ref="E16:G16" si="2">E7</f>
        <v>0</v>
      </c>
      <c r="F16" s="162">
        <f t="shared" si="2"/>
        <v>0</v>
      </c>
      <c r="G16" s="162">
        <f t="shared" si="2"/>
        <v>0</v>
      </c>
      <c r="H16" s="301">
        <f>'UC Consolidated Sheet Page-1'!E17</f>
        <v>0</v>
      </c>
      <c r="I16" s="163"/>
    </row>
    <row r="17" spans="1:9" ht="30" hidden="1" customHeight="1">
      <c r="A17" s="109">
        <v>8</v>
      </c>
      <c r="B17" s="110" t="s">
        <v>178</v>
      </c>
      <c r="C17" s="111">
        <v>2</v>
      </c>
      <c r="D17" s="161">
        <v>4</v>
      </c>
      <c r="E17" s="162">
        <f t="shared" ref="E17:G17" si="3">E11</f>
        <v>0</v>
      </c>
      <c r="F17" s="162">
        <f t="shared" si="3"/>
        <v>0</v>
      </c>
      <c r="G17" s="162">
        <f t="shared" si="3"/>
        <v>0</v>
      </c>
      <c r="H17" s="303">
        <f>H11</f>
        <v>0</v>
      </c>
      <c r="I17" s="163"/>
    </row>
    <row r="18" spans="1:9" ht="30" customHeight="1">
      <c r="A18" s="109">
        <v>5</v>
      </c>
      <c r="B18" s="110" t="s">
        <v>426</v>
      </c>
      <c r="C18" s="111">
        <v>3</v>
      </c>
      <c r="D18" s="161">
        <v>1</v>
      </c>
      <c r="E18" s="162" t="str">
        <f t="shared" ref="E18:G18" si="4">E14</f>
        <v>Amir Abbas</v>
      </c>
      <c r="F18" s="162" t="str">
        <f t="shared" si="4"/>
        <v>Vaccinator</v>
      </c>
      <c r="G18" s="162">
        <f t="shared" si="4"/>
        <v>0</v>
      </c>
      <c r="H18" s="301" t="str">
        <f>'UC Consolidated Sheet Page-1'!H7</f>
        <v xml:space="preserve"> ریحان پبلک سکول؎ گل حسن ٹاؤن</v>
      </c>
      <c r="I18" s="163"/>
    </row>
    <row r="19" spans="1:9" ht="30" customHeight="1">
      <c r="A19" s="109">
        <v>6</v>
      </c>
      <c r="B19" s="110" t="s">
        <v>426</v>
      </c>
      <c r="C19" s="111">
        <v>3</v>
      </c>
      <c r="D19" s="161">
        <v>2</v>
      </c>
      <c r="E19" s="162" t="str">
        <f t="shared" ref="E19:G19" si="5">E15</f>
        <v>Hamza Rafiq</v>
      </c>
      <c r="F19" s="162" t="str">
        <f t="shared" si="5"/>
        <v>Vaccinator</v>
      </c>
      <c r="G19" s="162">
        <f t="shared" si="5"/>
        <v>0</v>
      </c>
      <c r="H19" s="301" t="str">
        <f>'UC Consolidated Sheet Page-2'!H12</f>
        <v>گورنمنٹ گرلز پرائمری سکول,لیاقت آباد</v>
      </c>
      <c r="I19" s="163"/>
    </row>
    <row r="20" spans="1:9" ht="30" hidden="1" customHeight="1">
      <c r="A20" s="109">
        <v>16</v>
      </c>
      <c r="B20" s="110" t="s">
        <v>179</v>
      </c>
      <c r="C20" s="111">
        <v>3</v>
      </c>
      <c r="D20" s="161">
        <v>4</v>
      </c>
      <c r="E20" s="162">
        <f>E12</f>
        <v>0</v>
      </c>
      <c r="F20" s="162">
        <f>F12</f>
        <v>0</v>
      </c>
      <c r="G20" s="162">
        <f>G12</f>
        <v>0</v>
      </c>
      <c r="H20" s="301">
        <f>'UC Consolidated Sheet Page-1'!H22</f>
        <v>0</v>
      </c>
      <c r="I20" s="163"/>
    </row>
    <row r="21" spans="1:9" ht="30" hidden="1" customHeight="1">
      <c r="A21" s="109">
        <v>11</v>
      </c>
      <c r="B21" s="110" t="s">
        <v>179</v>
      </c>
      <c r="C21" s="111">
        <v>3</v>
      </c>
      <c r="D21" s="161">
        <v>3</v>
      </c>
      <c r="E21" s="162">
        <f t="shared" ref="E21:G21" si="6">E16</f>
        <v>0</v>
      </c>
      <c r="F21" s="162">
        <f t="shared" si="6"/>
        <v>0</v>
      </c>
      <c r="G21" s="162">
        <f t="shared" si="6"/>
        <v>0</v>
      </c>
      <c r="H21" s="301">
        <f>'UC Consolidated Sheet Page-1'!H17</f>
        <v>0</v>
      </c>
      <c r="I21" s="163"/>
    </row>
    <row r="22" spans="1:9" ht="30" hidden="1" customHeight="1">
      <c r="A22" s="109">
        <v>17</v>
      </c>
      <c r="B22" s="110" t="s">
        <v>179</v>
      </c>
      <c r="C22" s="111">
        <v>3</v>
      </c>
      <c r="D22" s="161">
        <v>5</v>
      </c>
      <c r="E22" s="162">
        <f>E13</f>
        <v>0</v>
      </c>
      <c r="F22" s="162">
        <f>F13</f>
        <v>0</v>
      </c>
      <c r="G22" s="162">
        <f>G13</f>
        <v>0</v>
      </c>
      <c r="H22" s="301" t="e">
        <f>'UC Consolidated Sheet Page-1'!H27</f>
        <v>#REF!</v>
      </c>
      <c r="I22" s="163"/>
    </row>
    <row r="23" spans="1:9" ht="30" hidden="1" customHeight="1">
      <c r="A23" s="109">
        <v>12</v>
      </c>
      <c r="B23" s="110" t="s">
        <v>179</v>
      </c>
      <c r="C23" s="111">
        <v>3</v>
      </c>
      <c r="D23" s="161">
        <v>4</v>
      </c>
      <c r="E23" s="162">
        <f t="shared" ref="E23:G23" si="7">E17</f>
        <v>0</v>
      </c>
      <c r="F23" s="162">
        <f t="shared" si="7"/>
        <v>0</v>
      </c>
      <c r="G23" s="162">
        <f t="shared" si="7"/>
        <v>0</v>
      </c>
      <c r="H23" s="303">
        <f>H17</f>
        <v>0</v>
      </c>
      <c r="I23" s="163"/>
    </row>
    <row r="24" spans="1:9" ht="30" hidden="1" customHeight="1">
      <c r="A24" s="109">
        <v>13</v>
      </c>
      <c r="B24" s="110" t="s">
        <v>180</v>
      </c>
      <c r="C24" s="111">
        <v>4</v>
      </c>
      <c r="D24" s="161">
        <v>4</v>
      </c>
      <c r="E24" s="162">
        <f>E20</f>
        <v>0</v>
      </c>
      <c r="F24" s="162">
        <f>F20</f>
        <v>0</v>
      </c>
      <c r="G24" s="162">
        <f>G20</f>
        <v>0</v>
      </c>
      <c r="H24" s="301" t="e">
        <f>'UC Consolidated Sheet Page-2'!B22</f>
        <v>#REF!</v>
      </c>
      <c r="I24" s="163"/>
    </row>
    <row r="25" spans="1:9" ht="30" hidden="1" customHeight="1">
      <c r="A25" s="109">
        <v>23</v>
      </c>
      <c r="B25" s="110" t="s">
        <v>180</v>
      </c>
      <c r="C25" s="111">
        <v>4</v>
      </c>
      <c r="D25" s="161">
        <v>5</v>
      </c>
      <c r="E25" s="162">
        <f>E22</f>
        <v>0</v>
      </c>
      <c r="F25" s="162">
        <f>F22</f>
        <v>0</v>
      </c>
      <c r="G25" s="162">
        <f>G22</f>
        <v>0</v>
      </c>
      <c r="H25" s="301" t="e">
        <f>'UC Consolidated Sheet Page-2'!B27</f>
        <v>#REF!</v>
      </c>
      <c r="I25" s="163"/>
    </row>
    <row r="26" spans="1:9" ht="30" customHeight="1">
      <c r="A26" s="109">
        <v>7</v>
      </c>
      <c r="B26" s="110" t="s">
        <v>427</v>
      </c>
      <c r="C26" s="111">
        <v>4</v>
      </c>
      <c r="D26" s="161">
        <v>1</v>
      </c>
      <c r="E26" s="162" t="str">
        <f t="shared" ref="E26:G26" si="8">E18</f>
        <v>Amir Abbas</v>
      </c>
      <c r="F26" s="162" t="str">
        <f t="shared" si="8"/>
        <v>Vaccinator</v>
      </c>
      <c r="G26" s="162">
        <f t="shared" si="8"/>
        <v>0</v>
      </c>
      <c r="H26" s="301" t="str">
        <f>'UC Consolidated Sheet Page-2'!B7</f>
        <v>حسن پبلک سکول، مدرسہ للبنات رحمٰن آباد</v>
      </c>
      <c r="I26" s="163"/>
    </row>
    <row r="27" spans="1:9" ht="30" customHeight="1">
      <c r="A27" s="109">
        <v>8</v>
      </c>
      <c r="B27" s="110" t="s">
        <v>427</v>
      </c>
      <c r="C27" s="111">
        <v>4</v>
      </c>
      <c r="D27" s="161">
        <v>2</v>
      </c>
      <c r="E27" s="162" t="str">
        <f t="shared" ref="E27:G27" si="9">E19</f>
        <v>Hamza Rafiq</v>
      </c>
      <c r="F27" s="162" t="str">
        <f t="shared" si="9"/>
        <v>Vaccinator</v>
      </c>
      <c r="G27" s="162">
        <f t="shared" si="9"/>
        <v>0</v>
      </c>
      <c r="H27" s="301" t="str">
        <f>'UC Consolidated Sheet Page-2'!B12</f>
        <v xml:space="preserve"> ملتان سکالر سکول,کاظمی سٹریٹ</v>
      </c>
      <c r="I27" s="163"/>
    </row>
    <row r="28" spans="1:9" ht="30" hidden="1" customHeight="1">
      <c r="A28" s="109">
        <v>16</v>
      </c>
      <c r="B28" s="110" t="s">
        <v>180</v>
      </c>
      <c r="C28" s="111">
        <v>4</v>
      </c>
      <c r="D28" s="161">
        <v>3</v>
      </c>
      <c r="E28" s="162">
        <f t="shared" ref="E28:G28" si="10">E21</f>
        <v>0</v>
      </c>
      <c r="F28" s="162">
        <f t="shared" si="10"/>
        <v>0</v>
      </c>
      <c r="G28" s="162">
        <f t="shared" si="10"/>
        <v>0</v>
      </c>
      <c r="H28" s="301" t="e">
        <f>'UC Consolidated Sheet Page-2'!B17</f>
        <v>#REF!</v>
      </c>
      <c r="I28" s="163"/>
    </row>
    <row r="29" spans="1:9" ht="30" hidden="1" customHeight="1">
      <c r="A29" s="109">
        <v>17</v>
      </c>
      <c r="B29" s="110" t="s">
        <v>180</v>
      </c>
      <c r="C29" s="111">
        <v>4</v>
      </c>
      <c r="D29" s="161">
        <v>4</v>
      </c>
      <c r="E29" s="162">
        <f t="shared" ref="E29:G29" si="11">E23</f>
        <v>0</v>
      </c>
      <c r="F29" s="162">
        <f t="shared" si="11"/>
        <v>0</v>
      </c>
      <c r="G29" s="162">
        <f t="shared" si="11"/>
        <v>0</v>
      </c>
      <c r="H29" s="303">
        <f>H23</f>
        <v>0</v>
      </c>
      <c r="I29" s="163"/>
    </row>
    <row r="30" spans="1:9" ht="30" customHeight="1">
      <c r="A30" s="109">
        <v>9</v>
      </c>
      <c r="B30" s="110" t="s">
        <v>428</v>
      </c>
      <c r="C30" s="111">
        <v>5</v>
      </c>
      <c r="D30" s="161">
        <v>1</v>
      </c>
      <c r="E30" s="162" t="str">
        <f t="shared" ref="E30:G30" si="12">E26</f>
        <v>Amir Abbas</v>
      </c>
      <c r="F30" s="162" t="str">
        <f t="shared" si="12"/>
        <v>Vaccinator</v>
      </c>
      <c r="G30" s="162">
        <f t="shared" si="12"/>
        <v>0</v>
      </c>
      <c r="H30" s="301" t="str">
        <f>'UC Consolidated Sheet Page-2'!E7</f>
        <v>سرفراز آباد</v>
      </c>
      <c r="I30" s="163"/>
    </row>
    <row r="31" spans="1:9" ht="30" customHeight="1">
      <c r="A31" s="109">
        <v>10</v>
      </c>
      <c r="B31" s="110" t="s">
        <v>428</v>
      </c>
      <c r="C31" s="111">
        <v>5</v>
      </c>
      <c r="D31" s="161">
        <v>2</v>
      </c>
      <c r="E31" s="162" t="str">
        <f t="shared" ref="E31:G31" si="13">E27</f>
        <v>Hamza Rafiq</v>
      </c>
      <c r="F31" s="162" t="str">
        <f t="shared" si="13"/>
        <v>Vaccinator</v>
      </c>
      <c r="G31" s="162">
        <f t="shared" si="13"/>
        <v>0</v>
      </c>
      <c r="H31" s="301" t="str">
        <f>'UC Consolidated Sheet Page-2'!E12</f>
        <v xml:space="preserve"> ، نیو آئیڈیل سکول محمود آباد</v>
      </c>
      <c r="I31" s="163"/>
    </row>
    <row r="32" spans="1:9" ht="30" hidden="1" customHeight="1">
      <c r="A32" s="109">
        <v>29</v>
      </c>
      <c r="B32" s="110" t="s">
        <v>181</v>
      </c>
      <c r="C32" s="111">
        <v>5</v>
      </c>
      <c r="D32" s="161">
        <v>5</v>
      </c>
      <c r="E32" s="162">
        <f>E25</f>
        <v>0</v>
      </c>
      <c r="F32" s="162">
        <f>F25</f>
        <v>0</v>
      </c>
      <c r="G32" s="162">
        <f>G25</f>
        <v>0</v>
      </c>
      <c r="H32" s="301" t="e">
        <f>'UC Consolidated Sheet Page-2'!E27</f>
        <v>#REF!</v>
      </c>
      <c r="I32" s="163"/>
    </row>
    <row r="33" spans="1:9" ht="30" hidden="1" customHeight="1">
      <c r="A33" s="109">
        <v>20</v>
      </c>
      <c r="B33" s="110" t="s">
        <v>181</v>
      </c>
      <c r="C33" s="111">
        <v>5</v>
      </c>
      <c r="D33" s="161">
        <v>4</v>
      </c>
      <c r="E33" s="162">
        <f>E29</f>
        <v>0</v>
      </c>
      <c r="F33" s="162">
        <f>F29</f>
        <v>0</v>
      </c>
      <c r="G33" s="162">
        <f>G29</f>
        <v>0</v>
      </c>
      <c r="H33" s="303">
        <f>H29</f>
        <v>0</v>
      </c>
      <c r="I33" s="163"/>
    </row>
    <row r="34" spans="1:9" ht="30" hidden="1" customHeight="1">
      <c r="A34" s="109">
        <v>21</v>
      </c>
      <c r="B34" s="110" t="s">
        <v>181</v>
      </c>
      <c r="C34" s="111">
        <v>5</v>
      </c>
      <c r="D34" s="161">
        <v>3</v>
      </c>
      <c r="E34" s="162">
        <f t="shared" ref="E34:G34" si="14">E28</f>
        <v>0</v>
      </c>
      <c r="F34" s="162">
        <f t="shared" si="14"/>
        <v>0</v>
      </c>
      <c r="G34" s="162">
        <f t="shared" si="14"/>
        <v>0</v>
      </c>
      <c r="H34" s="301" t="e">
        <f>'UC Consolidated Sheet Page-2'!E17</f>
        <v>#REF!</v>
      </c>
      <c r="I34" s="163"/>
    </row>
    <row r="35" spans="1:9" ht="30" hidden="1" customHeight="1">
      <c r="A35" s="109">
        <v>28</v>
      </c>
      <c r="B35" s="110" t="s">
        <v>181</v>
      </c>
      <c r="C35" s="111">
        <v>5</v>
      </c>
      <c r="D35" s="161">
        <v>4</v>
      </c>
      <c r="E35" s="162">
        <f>E24</f>
        <v>0</v>
      </c>
      <c r="F35" s="162">
        <f>F24</f>
        <v>0</v>
      </c>
      <c r="G35" s="162">
        <f>G24</f>
        <v>0</v>
      </c>
      <c r="H35" s="301" t="e">
        <f>'UC Consolidated Sheet Page-2'!E22</f>
        <v>#REF!</v>
      </c>
      <c r="I35" s="163"/>
    </row>
    <row r="36" spans="1:9" ht="30" hidden="1" customHeight="1">
      <c r="A36" s="109">
        <v>34</v>
      </c>
      <c r="B36" s="110" t="s">
        <v>182</v>
      </c>
      <c r="C36" s="111">
        <v>6</v>
      </c>
      <c r="D36" s="161">
        <v>4</v>
      </c>
      <c r="E36" s="162">
        <f>E35</f>
        <v>0</v>
      </c>
      <c r="F36" s="162">
        <f>F35</f>
        <v>0</v>
      </c>
      <c r="G36" s="162">
        <f>G35</f>
        <v>0</v>
      </c>
      <c r="H36" s="301">
        <f>'UC Consolidated Sheet Page-2'!H22</f>
        <v>0</v>
      </c>
      <c r="I36" s="163"/>
    </row>
    <row r="37" spans="1:9" ht="30" hidden="1" customHeight="1">
      <c r="A37" s="109">
        <v>35</v>
      </c>
      <c r="B37" s="110" t="s">
        <v>182</v>
      </c>
      <c r="C37" s="111">
        <v>6</v>
      </c>
      <c r="D37" s="161">
        <v>5</v>
      </c>
      <c r="E37" s="162">
        <f>E32</f>
        <v>0</v>
      </c>
      <c r="F37" s="162">
        <f>F32</f>
        <v>0</v>
      </c>
      <c r="G37" s="162">
        <f>G32</f>
        <v>0</v>
      </c>
      <c r="H37" s="301">
        <f>'UC Consolidated Sheet Page-2'!H27</f>
        <v>0</v>
      </c>
      <c r="I37" s="163"/>
    </row>
    <row r="38" spans="1:9" ht="30" customHeight="1">
      <c r="A38" s="109">
        <v>11</v>
      </c>
      <c r="B38" s="110" t="s">
        <v>429</v>
      </c>
      <c r="C38" s="111">
        <v>6</v>
      </c>
      <c r="D38" s="161">
        <v>1</v>
      </c>
      <c r="E38" s="162" t="str">
        <f t="shared" ref="E38:G38" si="15">E30</f>
        <v>Amir Abbas</v>
      </c>
      <c r="F38" s="162" t="str">
        <f t="shared" si="15"/>
        <v>Vaccinator</v>
      </c>
      <c r="G38" s="162">
        <f t="shared" si="15"/>
        <v>0</v>
      </c>
      <c r="H38" s="301" t="str">
        <f>'UC Consolidated Sheet Page-2'!H7</f>
        <v>مریم گرلز سکول,لیاقت آباد</v>
      </c>
      <c r="I38" s="163"/>
    </row>
    <row r="39" spans="1:9" ht="30" customHeight="1">
      <c r="A39" s="109">
        <v>12</v>
      </c>
      <c r="B39" s="110" t="s">
        <v>429</v>
      </c>
      <c r="C39" s="111">
        <v>6</v>
      </c>
      <c r="D39" s="161">
        <v>2</v>
      </c>
      <c r="E39" s="162" t="str">
        <f t="shared" ref="E39:G39" si="16">E31</f>
        <v>Hamza Rafiq</v>
      </c>
      <c r="F39" s="162" t="str">
        <f t="shared" si="16"/>
        <v>Vaccinator</v>
      </c>
      <c r="G39" s="162">
        <f t="shared" si="16"/>
        <v>0</v>
      </c>
      <c r="H39" s="301" t="str">
        <f>'UC Consolidated Sheet Page-2'!H12</f>
        <v>گورنمنٹ گرلز پرائمری سکول,لیاقت آباد</v>
      </c>
      <c r="I39" s="163"/>
    </row>
    <row r="40" spans="1:9" ht="30" hidden="1" customHeight="1">
      <c r="A40" s="109">
        <v>24</v>
      </c>
      <c r="B40" s="110" t="s">
        <v>182</v>
      </c>
      <c r="C40" s="111">
        <v>6</v>
      </c>
      <c r="D40" s="161">
        <v>3</v>
      </c>
      <c r="E40" s="162">
        <f t="shared" ref="E40:G40" si="17">E34</f>
        <v>0</v>
      </c>
      <c r="F40" s="162">
        <f t="shared" si="17"/>
        <v>0</v>
      </c>
      <c r="G40" s="162">
        <f t="shared" si="17"/>
        <v>0</v>
      </c>
      <c r="H40" s="301">
        <f>'UC Consolidated Sheet Page-2'!H17</f>
        <v>0</v>
      </c>
      <c r="I40" s="163"/>
    </row>
    <row r="41" spans="1:9" ht="30" hidden="1" customHeight="1">
      <c r="A41" s="109">
        <v>25</v>
      </c>
      <c r="B41" s="110" t="s">
        <v>182</v>
      </c>
      <c r="C41" s="111">
        <v>6</v>
      </c>
      <c r="D41" s="161">
        <v>4</v>
      </c>
      <c r="E41" s="162">
        <f>E33</f>
        <v>0</v>
      </c>
      <c r="F41" s="162">
        <f>F33</f>
        <v>0</v>
      </c>
      <c r="G41" s="162">
        <f>G33</f>
        <v>0</v>
      </c>
      <c r="H41" s="303">
        <f>H33</f>
        <v>0</v>
      </c>
      <c r="I41" s="163"/>
    </row>
    <row r="42" spans="1:9" ht="30" customHeight="1">
      <c r="A42" s="109">
        <v>13</v>
      </c>
      <c r="B42" s="110" t="s">
        <v>430</v>
      </c>
      <c r="C42" s="111">
        <v>7</v>
      </c>
      <c r="D42" s="161">
        <v>1</v>
      </c>
      <c r="E42" s="162" t="str">
        <f t="shared" ref="E42:G42" si="18">E38</f>
        <v>Amir Abbas</v>
      </c>
      <c r="F42" s="162" t="str">
        <f t="shared" si="18"/>
        <v>Vaccinator</v>
      </c>
      <c r="G42" s="162">
        <f t="shared" si="18"/>
        <v>0</v>
      </c>
      <c r="H42" s="301" t="str">
        <f>'UC Consolidated Sheet Page-3'!B7</f>
        <v>کبیر شہید کالونی</v>
      </c>
      <c r="I42" s="163"/>
    </row>
    <row r="43" spans="1:9" ht="30" customHeight="1">
      <c r="A43" s="109">
        <v>14</v>
      </c>
      <c r="B43" s="110" t="s">
        <v>430</v>
      </c>
      <c r="C43" s="111">
        <v>7</v>
      </c>
      <c r="D43" s="161">
        <v>2</v>
      </c>
      <c r="E43" s="162" t="str">
        <f t="shared" ref="E43:G43" si="19">E39</f>
        <v>Hamza Rafiq</v>
      </c>
      <c r="F43" s="162" t="str">
        <f t="shared" si="19"/>
        <v>Vaccinator</v>
      </c>
      <c r="G43" s="162">
        <f t="shared" si="19"/>
        <v>0</v>
      </c>
      <c r="H43" s="301" t="str">
        <f>'UC Consolidated Sheet Page-3'!B12</f>
        <v xml:space="preserve"> گورنمنٹ پرائمری سکول،  غریب آباد</v>
      </c>
      <c r="I43" s="163"/>
    </row>
    <row r="44" spans="1:9" ht="30" hidden="1" customHeight="1">
      <c r="A44" s="109">
        <v>28</v>
      </c>
      <c r="B44" s="110" t="s">
        <v>183</v>
      </c>
      <c r="C44" s="111">
        <v>7</v>
      </c>
      <c r="D44" s="161">
        <v>3</v>
      </c>
      <c r="E44" s="162">
        <f t="shared" ref="E44:G44" si="20">E40</f>
        <v>0</v>
      </c>
      <c r="F44" s="162">
        <f t="shared" si="20"/>
        <v>0</v>
      </c>
      <c r="G44" s="162">
        <f t="shared" si="20"/>
        <v>0</v>
      </c>
      <c r="H44" s="301" t="e">
        <f>'UC Consolidated Sheet Page-3'!B17</f>
        <v>#REF!</v>
      </c>
      <c r="I44" s="163"/>
    </row>
    <row r="45" spans="1:9" ht="30" hidden="1" customHeight="1">
      <c r="A45" s="109">
        <v>40</v>
      </c>
      <c r="B45" s="110" t="s">
        <v>183</v>
      </c>
      <c r="C45" s="111">
        <v>7</v>
      </c>
      <c r="D45" s="161">
        <v>4</v>
      </c>
      <c r="E45" s="162">
        <f t="shared" ref="E45:G46" si="21">E36</f>
        <v>0</v>
      </c>
      <c r="F45" s="162">
        <f t="shared" si="21"/>
        <v>0</v>
      </c>
      <c r="G45" s="162">
        <f t="shared" si="21"/>
        <v>0</v>
      </c>
      <c r="H45" s="301" t="e">
        <f>'UC Consolidated Sheet Page-3'!B21</f>
        <v>#REF!</v>
      </c>
      <c r="I45" s="163"/>
    </row>
    <row r="46" spans="1:9" ht="30" hidden="1" customHeight="1">
      <c r="A46" s="109">
        <v>41</v>
      </c>
      <c r="B46" s="110" t="s">
        <v>183</v>
      </c>
      <c r="C46" s="111">
        <v>7</v>
      </c>
      <c r="D46" s="161">
        <v>5</v>
      </c>
      <c r="E46" s="162">
        <f t="shared" si="21"/>
        <v>0</v>
      </c>
      <c r="F46" s="162">
        <f t="shared" si="21"/>
        <v>0</v>
      </c>
      <c r="G46" s="162">
        <f t="shared" si="21"/>
        <v>0</v>
      </c>
      <c r="H46" s="301" t="e">
        <f>'UC Consolidated Sheet Page-3'!B26</f>
        <v>#REF!</v>
      </c>
      <c r="I46" s="163"/>
    </row>
    <row r="47" spans="1:9" ht="30" hidden="1" customHeight="1">
      <c r="A47" s="109">
        <v>29</v>
      </c>
      <c r="B47" s="110" t="s">
        <v>183</v>
      </c>
      <c r="C47" s="111">
        <v>7</v>
      </c>
      <c r="D47" s="161">
        <v>4</v>
      </c>
      <c r="E47" s="162">
        <f t="shared" ref="E47:G47" si="22">E41</f>
        <v>0</v>
      </c>
      <c r="F47" s="162">
        <f t="shared" si="22"/>
        <v>0</v>
      </c>
      <c r="G47" s="162">
        <f t="shared" si="22"/>
        <v>0</v>
      </c>
      <c r="H47" s="303">
        <f>H41</f>
        <v>0</v>
      </c>
      <c r="I47" s="163"/>
    </row>
    <row r="48" spans="1:9" ht="30" hidden="1" customHeight="1">
      <c r="A48" s="109">
        <v>46</v>
      </c>
      <c r="B48" s="110" t="s">
        <v>184</v>
      </c>
      <c r="C48" s="111">
        <v>8</v>
      </c>
      <c r="D48" s="161">
        <v>4</v>
      </c>
      <c r="E48" s="162">
        <f t="shared" ref="E48:G50" si="23">E45</f>
        <v>0</v>
      </c>
      <c r="F48" s="162">
        <f t="shared" si="23"/>
        <v>0</v>
      </c>
      <c r="G48" s="162">
        <f t="shared" si="23"/>
        <v>0</v>
      </c>
      <c r="H48" s="301" t="e">
        <f>'UC Consolidated Sheet Page-3'!E21</f>
        <v>#REF!</v>
      </c>
      <c r="I48" s="163"/>
    </row>
    <row r="49" spans="1:9" ht="30" hidden="1" customHeight="1">
      <c r="A49" s="109">
        <v>47</v>
      </c>
      <c r="B49" s="110" t="s">
        <v>184</v>
      </c>
      <c r="C49" s="111">
        <v>8</v>
      </c>
      <c r="D49" s="161">
        <v>5</v>
      </c>
      <c r="E49" s="162">
        <f t="shared" si="23"/>
        <v>0</v>
      </c>
      <c r="F49" s="162">
        <f t="shared" si="23"/>
        <v>0</v>
      </c>
      <c r="G49" s="162">
        <f t="shared" si="23"/>
        <v>0</v>
      </c>
      <c r="H49" s="301" t="e">
        <f>'UC Consolidated Sheet Page-3'!E27</f>
        <v>#REF!</v>
      </c>
      <c r="I49" s="163"/>
    </row>
    <row r="50" spans="1:9" ht="30" hidden="1" customHeight="1">
      <c r="A50" s="109">
        <v>30</v>
      </c>
      <c r="B50" s="110" t="s">
        <v>184</v>
      </c>
      <c r="C50" s="111">
        <v>8</v>
      </c>
      <c r="D50" s="161">
        <v>4</v>
      </c>
      <c r="E50" s="162">
        <f t="shared" si="23"/>
        <v>0</v>
      </c>
      <c r="F50" s="162">
        <f t="shared" si="23"/>
        <v>0</v>
      </c>
      <c r="G50" s="162">
        <f t="shared" si="23"/>
        <v>0</v>
      </c>
      <c r="H50" s="304">
        <f>H47</f>
        <v>0</v>
      </c>
      <c r="I50" s="163"/>
    </row>
    <row r="51" spans="1:9" ht="30" customHeight="1">
      <c r="A51" s="109">
        <v>15</v>
      </c>
      <c r="B51" s="110" t="s">
        <v>431</v>
      </c>
      <c r="C51" s="111">
        <v>8</v>
      </c>
      <c r="D51" s="161">
        <v>1</v>
      </c>
      <c r="E51" s="162" t="str">
        <f t="shared" ref="E51:G51" si="24">E42</f>
        <v>Amir Abbas</v>
      </c>
      <c r="F51" s="162" t="str">
        <f t="shared" si="24"/>
        <v>Vaccinator</v>
      </c>
      <c r="G51" s="162">
        <f t="shared" si="24"/>
        <v>0</v>
      </c>
      <c r="H51" s="301" t="str">
        <f>'UC Consolidated Sheet Page-3'!E6</f>
        <v>شہناز بیگم</v>
      </c>
      <c r="I51" s="163"/>
    </row>
    <row r="52" spans="1:9" ht="30" customHeight="1">
      <c r="A52" s="109">
        <v>16</v>
      </c>
      <c r="B52" s="110" t="s">
        <v>431</v>
      </c>
      <c r="C52" s="111">
        <v>8</v>
      </c>
      <c r="D52" s="161">
        <v>2</v>
      </c>
      <c r="E52" s="162" t="str">
        <f t="shared" ref="E52:G52" si="25">E43</f>
        <v>Hamza Rafiq</v>
      </c>
      <c r="F52" s="162" t="str">
        <f t="shared" si="25"/>
        <v>Vaccinator</v>
      </c>
      <c r="G52" s="162">
        <f t="shared" si="25"/>
        <v>0</v>
      </c>
      <c r="H52" s="301" t="str">
        <f>'UC Consolidated Sheet Page-3'!E12</f>
        <v xml:space="preserve"> مدرسہ قاسم سعیدی, جھوک مٹھا آرائیں</v>
      </c>
      <c r="I52" s="163"/>
    </row>
    <row r="53" spans="1:9" ht="30" hidden="1" customHeight="1">
      <c r="A53" s="109">
        <v>33</v>
      </c>
      <c r="B53" s="110" t="s">
        <v>184</v>
      </c>
      <c r="C53" s="111">
        <v>8</v>
      </c>
      <c r="D53" s="161">
        <v>3</v>
      </c>
      <c r="E53" s="162">
        <f t="shared" ref="E53:G53" si="26">E44</f>
        <v>0</v>
      </c>
      <c r="F53" s="162">
        <f t="shared" si="26"/>
        <v>0</v>
      </c>
      <c r="G53" s="162">
        <f t="shared" si="26"/>
        <v>0</v>
      </c>
      <c r="H53" s="301" t="e">
        <f>'UC Consolidated Sheet Page-3'!E16</f>
        <v>#REF!</v>
      </c>
      <c r="I53" s="163"/>
    </row>
    <row r="54" spans="1:9" ht="30" customHeight="1">
      <c r="A54" s="109">
        <v>17</v>
      </c>
      <c r="B54" s="110" t="s">
        <v>432</v>
      </c>
      <c r="C54" s="111">
        <v>9</v>
      </c>
      <c r="D54" s="161">
        <v>1</v>
      </c>
      <c r="E54" s="162" t="str">
        <f t="shared" ref="E54:G54" si="27">E51</f>
        <v>Amir Abbas</v>
      </c>
      <c r="F54" s="162" t="str">
        <f t="shared" si="27"/>
        <v>Vaccinator</v>
      </c>
      <c r="G54" s="162">
        <f t="shared" si="27"/>
        <v>0</v>
      </c>
      <c r="H54" s="301" t="str">
        <f>'UC Consolidated Sheet Page-3'!H6</f>
        <v>افضل قریشی</v>
      </c>
      <c r="I54" s="163"/>
    </row>
    <row r="55" spans="1:9" ht="30" hidden="1" customHeight="1">
      <c r="A55" s="109">
        <v>35</v>
      </c>
      <c r="B55" s="110" t="s">
        <v>185</v>
      </c>
      <c r="C55" s="111">
        <v>9</v>
      </c>
      <c r="D55" s="161">
        <v>3</v>
      </c>
      <c r="E55" s="162">
        <f>E53</f>
        <v>0</v>
      </c>
      <c r="F55" s="162">
        <f>F53</f>
        <v>0</v>
      </c>
      <c r="G55" s="162">
        <f>G53</f>
        <v>0</v>
      </c>
      <c r="H55" s="301" t="e">
        <f>'UC Consolidated Sheet Page-3'!H16</f>
        <v>#REF!</v>
      </c>
      <c r="I55" s="163"/>
    </row>
    <row r="56" spans="1:9" ht="30" hidden="1" customHeight="1">
      <c r="A56" s="109">
        <v>36</v>
      </c>
      <c r="B56" s="110" t="s">
        <v>185</v>
      </c>
      <c r="C56" s="111">
        <v>9</v>
      </c>
      <c r="D56" s="161">
        <v>4</v>
      </c>
      <c r="E56" s="162">
        <f t="shared" ref="E56:G57" si="28">E48</f>
        <v>0</v>
      </c>
      <c r="F56" s="162">
        <f t="shared" si="28"/>
        <v>0</v>
      </c>
      <c r="G56" s="162">
        <f t="shared" si="28"/>
        <v>0</v>
      </c>
      <c r="H56" s="301" t="e">
        <f>'UC Consolidated Sheet Page-3'!H21</f>
        <v>#REF!</v>
      </c>
      <c r="I56" s="163"/>
    </row>
    <row r="57" spans="1:9" ht="30" hidden="1" customHeight="1">
      <c r="A57" s="109">
        <v>53</v>
      </c>
      <c r="B57" s="110" t="s">
        <v>185</v>
      </c>
      <c r="C57" s="111">
        <v>9</v>
      </c>
      <c r="D57" s="161">
        <v>5</v>
      </c>
      <c r="E57" s="162">
        <f t="shared" si="28"/>
        <v>0</v>
      </c>
      <c r="F57" s="162">
        <f t="shared" si="28"/>
        <v>0</v>
      </c>
      <c r="G57" s="162">
        <f t="shared" si="28"/>
        <v>0</v>
      </c>
      <c r="H57" s="301" t="e">
        <f>'UC Consolidated Sheet Page-3'!H26</f>
        <v>#REF!</v>
      </c>
      <c r="I57" s="163"/>
    </row>
    <row r="58" spans="1:9" ht="30" customHeight="1">
      <c r="A58" s="109">
        <v>18</v>
      </c>
      <c r="B58" s="110" t="s">
        <v>432</v>
      </c>
      <c r="C58" s="111">
        <v>9</v>
      </c>
      <c r="D58" s="161">
        <v>2</v>
      </c>
      <c r="E58" s="162" t="str">
        <f t="shared" ref="E58:G58" si="29">E52</f>
        <v>Hamza Rafiq</v>
      </c>
      <c r="F58" s="162" t="str">
        <f t="shared" si="29"/>
        <v>Vaccinator</v>
      </c>
      <c r="G58" s="162">
        <f t="shared" si="29"/>
        <v>0</v>
      </c>
      <c r="H58" s="301" t="str">
        <f>'UC Consolidated Sheet Page-3'!H12</f>
        <v>گراس منڈی</v>
      </c>
      <c r="I58" s="163"/>
    </row>
    <row r="59" spans="1:9" ht="30" hidden="1" customHeight="1">
      <c r="A59" s="109">
        <v>38</v>
      </c>
      <c r="B59" s="110" t="s">
        <v>185</v>
      </c>
      <c r="C59" s="111">
        <v>9</v>
      </c>
      <c r="D59" s="161">
        <v>4</v>
      </c>
      <c r="E59" s="162">
        <f>E50</f>
        <v>0</v>
      </c>
      <c r="F59" s="162">
        <f>F50</f>
        <v>0</v>
      </c>
      <c r="G59" s="162">
        <f>G50</f>
        <v>0</v>
      </c>
      <c r="H59" s="303">
        <f>H47</f>
        <v>0</v>
      </c>
      <c r="I59" s="163"/>
    </row>
    <row r="60" spans="1:9" ht="30" customHeight="1">
      <c r="A60" s="109">
        <v>19</v>
      </c>
      <c r="B60" s="110" t="s">
        <v>433</v>
      </c>
      <c r="C60" s="111">
        <v>10</v>
      </c>
      <c r="D60" s="161">
        <v>1</v>
      </c>
      <c r="E60" s="162" t="str">
        <f t="shared" ref="E60:G60" si="30">E54</f>
        <v>Amir Abbas</v>
      </c>
      <c r="F60" s="162" t="str">
        <f t="shared" si="30"/>
        <v>Vaccinator</v>
      </c>
      <c r="G60" s="162">
        <f t="shared" si="30"/>
        <v>0</v>
      </c>
      <c r="H60" s="301" t="str">
        <f>'UC Consolidated Sheet Page-4'!B6</f>
        <v>مستری علی نواز</v>
      </c>
      <c r="I60" s="163"/>
    </row>
    <row r="61" spans="1:9" ht="30" customHeight="1">
      <c r="A61" s="109">
        <v>20</v>
      </c>
      <c r="B61" s="110" t="s">
        <v>433</v>
      </c>
      <c r="C61" s="111">
        <v>10</v>
      </c>
      <c r="D61" s="161">
        <v>2</v>
      </c>
      <c r="E61" s="162" t="str">
        <f t="shared" ref="E61:G61" si="31">E58</f>
        <v>Hamza Rafiq</v>
      </c>
      <c r="F61" s="162" t="str">
        <f t="shared" si="31"/>
        <v>Vaccinator</v>
      </c>
      <c r="G61" s="162">
        <f t="shared" si="31"/>
        <v>0</v>
      </c>
      <c r="H61" s="301" t="str">
        <f>'UC Consolidated Sheet Page-4'!B12</f>
        <v>محمد پورہ</v>
      </c>
      <c r="I61" s="163"/>
    </row>
    <row r="62" spans="1:9" ht="30" hidden="1" customHeight="1">
      <c r="A62" s="109">
        <v>41</v>
      </c>
      <c r="B62" s="110" t="s">
        <v>186</v>
      </c>
      <c r="C62" s="111">
        <v>10</v>
      </c>
      <c r="D62" s="161">
        <v>3</v>
      </c>
      <c r="E62" s="162">
        <f>E55</f>
        <v>0</v>
      </c>
      <c r="F62" s="162">
        <f>F55</f>
        <v>0</v>
      </c>
      <c r="G62" s="162">
        <f>G55</f>
        <v>0</v>
      </c>
      <c r="H62" s="301" t="e">
        <f>'UC Consolidated Sheet Page-4'!B16</f>
        <v>#REF!</v>
      </c>
      <c r="I62" s="163"/>
    </row>
    <row r="63" spans="1:9" ht="30" hidden="1" customHeight="1">
      <c r="A63" s="109">
        <v>59</v>
      </c>
      <c r="B63" s="110" t="s">
        <v>186</v>
      </c>
      <c r="C63" s="111">
        <v>10</v>
      </c>
      <c r="D63" s="161">
        <v>5</v>
      </c>
      <c r="E63" s="162">
        <f>E57</f>
        <v>0</v>
      </c>
      <c r="F63" s="162">
        <f>F57</f>
        <v>0</v>
      </c>
      <c r="G63" s="162">
        <f>G57</f>
        <v>0</v>
      </c>
      <c r="H63" s="301" t="e">
        <f>'UC Consolidated Sheet Page-4'!B26</f>
        <v>#REF!</v>
      </c>
      <c r="I63" s="163"/>
    </row>
    <row r="64" spans="1:9" ht="30" hidden="1" customHeight="1">
      <c r="A64" s="109">
        <v>58</v>
      </c>
      <c r="B64" s="110" t="s">
        <v>186</v>
      </c>
      <c r="C64" s="111">
        <v>10</v>
      </c>
      <c r="D64" s="161">
        <v>4</v>
      </c>
      <c r="E64" s="162">
        <f>E56</f>
        <v>0</v>
      </c>
      <c r="F64" s="162">
        <f>F56</f>
        <v>0</v>
      </c>
      <c r="G64" s="162">
        <f>G56</f>
        <v>0</v>
      </c>
      <c r="H64" s="301" t="e">
        <f>'UC Consolidated Sheet Page-4'!B21</f>
        <v>#REF!</v>
      </c>
      <c r="I64" s="163"/>
    </row>
    <row r="65" spans="1:45" ht="30" hidden="1" customHeight="1">
      <c r="A65" s="109">
        <v>42</v>
      </c>
      <c r="B65" s="110" t="s">
        <v>186</v>
      </c>
      <c r="C65" s="111">
        <v>10</v>
      </c>
      <c r="D65" s="161">
        <v>4</v>
      </c>
      <c r="E65" s="162">
        <f t="shared" ref="E65:G65" si="32">E59</f>
        <v>0</v>
      </c>
      <c r="F65" s="162">
        <f t="shared" si="32"/>
        <v>0</v>
      </c>
      <c r="G65" s="162">
        <f t="shared" si="32"/>
        <v>0</v>
      </c>
      <c r="H65" s="303">
        <f>H59</f>
        <v>0</v>
      </c>
      <c r="I65" s="163"/>
    </row>
    <row r="66" spans="1:45" ht="30" hidden="1" customHeight="1">
      <c r="A66" s="109">
        <v>65</v>
      </c>
      <c r="B66" s="110" t="s">
        <v>187</v>
      </c>
      <c r="C66" s="111">
        <v>11</v>
      </c>
      <c r="D66" s="161">
        <v>5</v>
      </c>
      <c r="E66" s="162">
        <f>E63</f>
        <v>0</v>
      </c>
      <c r="F66" s="162">
        <f>F63</f>
        <v>0</v>
      </c>
      <c r="G66" s="162">
        <f>G63</f>
        <v>0</v>
      </c>
      <c r="H66" s="301" t="e">
        <f>'UC Consolidated Sheet Page-4'!E26</f>
        <v>#REF!</v>
      </c>
      <c r="I66" s="163"/>
    </row>
    <row r="67" spans="1:45" ht="30" customHeight="1">
      <c r="A67" s="109">
        <v>21</v>
      </c>
      <c r="B67" s="110" t="s">
        <v>434</v>
      </c>
      <c r="C67" s="111">
        <v>11</v>
      </c>
      <c r="D67" s="161">
        <v>1</v>
      </c>
      <c r="E67" s="162" t="str">
        <f t="shared" ref="E67:G67" si="33">E60</f>
        <v>Amir Abbas</v>
      </c>
      <c r="F67" s="162" t="str">
        <f t="shared" si="33"/>
        <v>Vaccinator</v>
      </c>
      <c r="G67" s="162">
        <f t="shared" si="33"/>
        <v>0</v>
      </c>
      <c r="H67" s="301" t="str">
        <f>'UC Consolidated Sheet Page-4'!E6</f>
        <v>مہناز</v>
      </c>
      <c r="I67" s="163"/>
    </row>
    <row r="68" spans="1:45" ht="30" customHeight="1">
      <c r="A68" s="109">
        <v>22</v>
      </c>
      <c r="B68" s="110" t="s">
        <v>434</v>
      </c>
      <c r="C68" s="111">
        <v>11</v>
      </c>
      <c r="D68" s="161">
        <v>2</v>
      </c>
      <c r="E68" s="162" t="str">
        <f t="shared" ref="E68:G68" si="34">E61</f>
        <v>Hamza Rafiq</v>
      </c>
      <c r="F68" s="162" t="str">
        <f t="shared" si="34"/>
        <v>Vaccinator</v>
      </c>
      <c r="G68" s="162">
        <f t="shared" si="34"/>
        <v>0</v>
      </c>
      <c r="H68" s="301" t="str">
        <f>'UC Consolidated Sheet Page-4'!E11</f>
        <v>ارشاد بیگم</v>
      </c>
      <c r="I68" s="163"/>
    </row>
    <row r="69" spans="1:45" ht="30" hidden="1" customHeight="1">
      <c r="A69" s="109">
        <v>45</v>
      </c>
      <c r="B69" s="110" t="s">
        <v>187</v>
      </c>
      <c r="C69" s="111">
        <v>11</v>
      </c>
      <c r="D69" s="161">
        <v>3</v>
      </c>
      <c r="E69" s="162">
        <f t="shared" ref="E69:G69" si="35">E62</f>
        <v>0</v>
      </c>
      <c r="F69" s="162">
        <f t="shared" si="35"/>
        <v>0</v>
      </c>
      <c r="G69" s="162">
        <f t="shared" si="35"/>
        <v>0</v>
      </c>
      <c r="H69" s="301" t="e">
        <f>'UC Consolidated Sheet Page-4'!E16</f>
        <v>#REF!</v>
      </c>
      <c r="I69" s="163"/>
    </row>
    <row r="70" spans="1:45" ht="30" hidden="1" customHeight="1">
      <c r="A70" s="109">
        <v>64</v>
      </c>
      <c r="B70" s="110" t="s">
        <v>187</v>
      </c>
      <c r="C70" s="111">
        <v>11</v>
      </c>
      <c r="D70" s="161">
        <v>4</v>
      </c>
      <c r="E70" s="162">
        <f t="shared" ref="E70:G70" si="36">E64</f>
        <v>0</v>
      </c>
      <c r="F70" s="162">
        <f t="shared" si="36"/>
        <v>0</v>
      </c>
      <c r="G70" s="162">
        <f t="shared" si="36"/>
        <v>0</v>
      </c>
      <c r="H70" s="301" t="e">
        <f>'UC Consolidated Sheet Page-4'!E21</f>
        <v>#REF!</v>
      </c>
      <c r="I70" s="163"/>
    </row>
    <row r="71" spans="1:45" ht="30" hidden="1" customHeight="1">
      <c r="A71" s="109">
        <v>46</v>
      </c>
      <c r="B71" s="110" t="s">
        <v>187</v>
      </c>
      <c r="C71" s="111">
        <v>11</v>
      </c>
      <c r="D71" s="161">
        <v>4</v>
      </c>
      <c r="E71" s="162">
        <f t="shared" ref="E71:G71" si="37">E65</f>
        <v>0</v>
      </c>
      <c r="F71" s="162">
        <f t="shared" si="37"/>
        <v>0</v>
      </c>
      <c r="G71" s="162">
        <f t="shared" si="37"/>
        <v>0</v>
      </c>
      <c r="H71" s="303">
        <f>H65</f>
        <v>0</v>
      </c>
      <c r="I71" s="163"/>
    </row>
    <row r="72" spans="1:45" ht="30" customHeight="1">
      <c r="A72" s="109">
        <v>23</v>
      </c>
      <c r="B72" s="110" t="s">
        <v>435</v>
      </c>
      <c r="C72" s="111">
        <v>12</v>
      </c>
      <c r="D72" s="161">
        <v>1</v>
      </c>
      <c r="E72" s="162" t="str">
        <f t="shared" ref="E72:G72" si="38">E67</f>
        <v>Amir Abbas</v>
      </c>
      <c r="F72" s="162" t="str">
        <f t="shared" si="38"/>
        <v>Vaccinator</v>
      </c>
      <c r="G72" s="162">
        <f t="shared" si="38"/>
        <v>0</v>
      </c>
      <c r="H72" s="301" t="str">
        <f>'UC Consolidated Sheet Page-4'!H6</f>
        <v>فرحانہ</v>
      </c>
      <c r="I72" s="163"/>
    </row>
    <row r="73" spans="1:45" ht="30" customHeight="1">
      <c r="A73" s="109">
        <v>24</v>
      </c>
      <c r="B73" s="110" t="s">
        <v>435</v>
      </c>
      <c r="C73" s="111">
        <v>12</v>
      </c>
      <c r="D73" s="161">
        <v>2</v>
      </c>
      <c r="E73" s="162" t="str">
        <f t="shared" ref="E73:G73" si="39">E68</f>
        <v>Hamza Rafiq</v>
      </c>
      <c r="F73" s="162" t="str">
        <f t="shared" si="39"/>
        <v>Vaccinator</v>
      </c>
      <c r="G73" s="162">
        <f t="shared" si="39"/>
        <v>0</v>
      </c>
      <c r="H73" s="301" t="str">
        <f>'UC Consolidated Sheet Page-4'!H11</f>
        <v>فرحانہ</v>
      </c>
      <c r="I73" s="163"/>
    </row>
    <row r="74" spans="1:45" ht="30" hidden="1" customHeight="1">
      <c r="A74" s="109">
        <v>49</v>
      </c>
      <c r="B74" s="110" t="s">
        <v>175</v>
      </c>
      <c r="C74" s="111">
        <v>12</v>
      </c>
      <c r="D74" s="161">
        <v>3</v>
      </c>
      <c r="E74" s="162">
        <f t="shared" ref="E74:G74" si="40">E69</f>
        <v>0</v>
      </c>
      <c r="F74" s="162">
        <f t="shared" si="40"/>
        <v>0</v>
      </c>
      <c r="G74" s="162">
        <f t="shared" si="40"/>
        <v>0</v>
      </c>
      <c r="H74" s="301">
        <f>'UC Consolidated Sheet Page-4'!H16</f>
        <v>0</v>
      </c>
      <c r="I74" s="163"/>
    </row>
    <row r="75" spans="1:45" ht="30" hidden="1" customHeight="1">
      <c r="A75" s="109">
        <v>70</v>
      </c>
      <c r="B75" s="110" t="s">
        <v>175</v>
      </c>
      <c r="C75" s="111">
        <v>12</v>
      </c>
      <c r="D75" s="161">
        <v>4</v>
      </c>
      <c r="E75" s="162">
        <f t="shared" ref="E75:G75" si="41">E70</f>
        <v>0</v>
      </c>
      <c r="F75" s="162">
        <f t="shared" si="41"/>
        <v>0</v>
      </c>
      <c r="G75" s="162">
        <f t="shared" si="41"/>
        <v>0</v>
      </c>
      <c r="H75" s="301">
        <f>'UC Consolidated Sheet Page-4'!H21</f>
        <v>0</v>
      </c>
      <c r="I75" s="163"/>
    </row>
    <row r="76" spans="1:45" ht="30" hidden="1" customHeight="1">
      <c r="A76" s="109">
        <v>71</v>
      </c>
      <c r="B76" s="110" t="s">
        <v>175</v>
      </c>
      <c r="C76" s="111">
        <v>12</v>
      </c>
      <c r="D76" s="161">
        <v>5</v>
      </c>
      <c r="E76" s="162">
        <f>E66</f>
        <v>0</v>
      </c>
      <c r="F76" s="162">
        <f>F66</f>
        <v>0</v>
      </c>
      <c r="G76" s="162">
        <f>G66</f>
        <v>0</v>
      </c>
      <c r="H76" s="301">
        <f>'UC Consolidated Sheet Page-4'!H26</f>
        <v>0</v>
      </c>
      <c r="I76" s="163"/>
    </row>
    <row r="77" spans="1:45" ht="30" hidden="1" customHeight="1">
      <c r="A77" s="109">
        <v>50</v>
      </c>
      <c r="B77" s="110" t="s">
        <v>175</v>
      </c>
      <c r="C77" s="111">
        <v>12</v>
      </c>
      <c r="D77" s="161">
        <v>4</v>
      </c>
      <c r="E77" s="162">
        <f t="shared" ref="E77:G77" si="42">E71</f>
        <v>0</v>
      </c>
      <c r="F77" s="162">
        <f t="shared" si="42"/>
        <v>0</v>
      </c>
      <c r="G77" s="162">
        <f t="shared" si="42"/>
        <v>0</v>
      </c>
      <c r="H77" s="303">
        <f>H71</f>
        <v>0</v>
      </c>
      <c r="I77" s="163"/>
    </row>
    <row r="78" spans="1:45" s="13" customFormat="1" ht="21" customHeight="1">
      <c r="A78" s="643" t="s">
        <v>134</v>
      </c>
      <c r="B78" s="644"/>
      <c r="C78" s="644"/>
      <c r="D78" s="644"/>
      <c r="E78" s="644"/>
      <c r="F78" s="644"/>
      <c r="G78" s="645"/>
      <c r="H78" s="646" t="s">
        <v>135</v>
      </c>
      <c r="I78" s="647"/>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row>
    <row r="79" spans="1:45" ht="15.75" thickBot="1">
      <c r="A79" s="631"/>
      <c r="B79" s="632"/>
      <c r="C79" s="632"/>
      <c r="D79" s="632"/>
      <c r="E79" s="632"/>
      <c r="F79" s="632"/>
      <c r="G79" s="632"/>
      <c r="H79" s="632"/>
      <c r="I79" s="633"/>
    </row>
  </sheetData>
  <mergeCells count="6">
    <mergeCell ref="A79:I79"/>
    <mergeCell ref="A1:I1"/>
    <mergeCell ref="A2:I3"/>
    <mergeCell ref="A4:I4"/>
    <mergeCell ref="A78:G78"/>
    <mergeCell ref="H78:I78"/>
  </mergeCells>
  <printOptions horizontalCentered="1" verticalCentered="1"/>
  <pageMargins left="0" right="0" top="0" bottom="0" header="0" footer="0"/>
  <pageSetup scale="77" orientation="portrait" r:id="rId1"/>
</worksheet>
</file>

<file path=xl/worksheets/sheet15.xml><?xml version="1.0" encoding="utf-8"?>
<worksheet xmlns="http://schemas.openxmlformats.org/spreadsheetml/2006/main" xmlns:r="http://schemas.openxmlformats.org/officeDocument/2006/relationships">
  <dimension ref="A1:H20"/>
  <sheetViews>
    <sheetView topLeftCell="A4" workbookViewId="0">
      <selection activeCell="C17" sqref="C17"/>
    </sheetView>
  </sheetViews>
  <sheetFormatPr defaultColWidth="9.140625" defaultRowHeight="15"/>
  <cols>
    <col min="1" max="1" width="7" customWidth="1"/>
    <col min="2" max="2" width="23.85546875" style="436" customWidth="1"/>
    <col min="3" max="3" width="26.42578125" customWidth="1"/>
    <col min="4" max="4" width="14.7109375" customWidth="1"/>
    <col min="5" max="5" width="15.28515625" customWidth="1"/>
    <col min="6" max="7" width="17.42578125" customWidth="1"/>
    <col min="8" max="8" width="25.42578125" customWidth="1"/>
  </cols>
  <sheetData>
    <row r="1" spans="1:8" ht="20.25">
      <c r="A1" s="648" t="s">
        <v>402</v>
      </c>
      <c r="B1" s="648"/>
      <c r="C1" s="648"/>
      <c r="D1" s="648"/>
      <c r="E1" s="648"/>
      <c r="F1" s="648"/>
      <c r="G1" s="648"/>
      <c r="H1" s="648"/>
    </row>
    <row r="2" spans="1:8" ht="20.25">
      <c r="A2" s="649" t="s">
        <v>67</v>
      </c>
      <c r="B2" s="649"/>
      <c r="C2" s="649"/>
      <c r="D2" s="649"/>
      <c r="E2" s="649"/>
      <c r="F2" s="649"/>
      <c r="G2" s="649"/>
      <c r="H2" s="649"/>
    </row>
    <row r="3" spans="1:8" ht="20.25">
      <c r="A3" s="113"/>
      <c r="B3" s="433"/>
      <c r="C3" s="114"/>
      <c r="D3" s="114"/>
      <c r="E3" s="114"/>
      <c r="F3" s="114"/>
      <c r="G3" s="114"/>
      <c r="H3" s="115"/>
    </row>
    <row r="4" spans="1:8" ht="78" customHeight="1">
      <c r="A4" s="32" t="s">
        <v>133</v>
      </c>
      <c r="B4" s="33" t="s">
        <v>44</v>
      </c>
      <c r="C4" s="34" t="s">
        <v>45</v>
      </c>
      <c r="D4" s="33" t="s">
        <v>46</v>
      </c>
      <c r="E4" s="116" t="s">
        <v>136</v>
      </c>
      <c r="F4" s="116" t="s">
        <v>137</v>
      </c>
      <c r="G4" s="116" t="s">
        <v>138</v>
      </c>
      <c r="H4" s="117" t="s">
        <v>139</v>
      </c>
    </row>
    <row r="5" spans="1:8" ht="35.1" customHeight="1">
      <c r="A5" s="35">
        <v>1</v>
      </c>
      <c r="B5" s="432" t="str">
        <f>'Title UCMO'!F12</f>
        <v>CGH</v>
      </c>
      <c r="C5" s="412" t="s">
        <v>771</v>
      </c>
      <c r="D5" s="210" t="s">
        <v>232</v>
      </c>
      <c r="E5" s="211" t="s">
        <v>456</v>
      </c>
      <c r="F5" s="211" t="s">
        <v>457</v>
      </c>
      <c r="G5" s="211" t="s">
        <v>459</v>
      </c>
      <c r="H5" s="212" t="s">
        <v>458</v>
      </c>
    </row>
    <row r="6" spans="1:8" ht="35.1" customHeight="1">
      <c r="A6" s="35">
        <v>2</v>
      </c>
      <c r="B6" s="432" t="str">
        <f>B5</f>
        <v>CGH</v>
      </c>
      <c r="C6" s="412" t="s">
        <v>771</v>
      </c>
      <c r="D6" s="210" t="s">
        <v>232</v>
      </c>
      <c r="E6" s="211" t="s">
        <v>456</v>
      </c>
      <c r="F6" s="211" t="s">
        <v>457</v>
      </c>
      <c r="G6" s="211" t="s">
        <v>459</v>
      </c>
      <c r="H6" s="212" t="s">
        <v>458</v>
      </c>
    </row>
    <row r="7" spans="1:8" ht="35.1" customHeight="1">
      <c r="A7" s="35">
        <v>3</v>
      </c>
      <c r="B7" s="432" t="str">
        <f t="shared" ref="B7:B16" si="0">B6</f>
        <v>CGH</v>
      </c>
      <c r="C7" s="412" t="s">
        <v>772</v>
      </c>
      <c r="D7" s="210" t="s">
        <v>232</v>
      </c>
      <c r="E7" s="211" t="s">
        <v>456</v>
      </c>
      <c r="F7" s="211" t="s">
        <v>457</v>
      </c>
      <c r="G7" s="211" t="s">
        <v>459</v>
      </c>
      <c r="H7" s="212" t="s">
        <v>458</v>
      </c>
    </row>
    <row r="8" spans="1:8" ht="35.1" customHeight="1">
      <c r="A8" s="35">
        <v>4</v>
      </c>
      <c r="B8" s="432" t="str">
        <f t="shared" si="0"/>
        <v>CGH</v>
      </c>
      <c r="C8" s="412" t="s">
        <v>773</v>
      </c>
      <c r="D8" s="210" t="s">
        <v>232</v>
      </c>
      <c r="E8" s="211" t="s">
        <v>456</v>
      </c>
      <c r="F8" s="211" t="s">
        <v>457</v>
      </c>
      <c r="G8" s="211" t="s">
        <v>459</v>
      </c>
      <c r="H8" s="212" t="s">
        <v>458</v>
      </c>
    </row>
    <row r="9" spans="1:8" ht="35.1" customHeight="1">
      <c r="A9" s="35">
        <v>5</v>
      </c>
      <c r="B9" s="432" t="str">
        <f t="shared" si="0"/>
        <v>CGH</v>
      </c>
      <c r="C9" s="412" t="s">
        <v>773</v>
      </c>
      <c r="D9" s="210" t="s">
        <v>232</v>
      </c>
      <c r="E9" s="211" t="s">
        <v>456</v>
      </c>
      <c r="F9" s="211" t="s">
        <v>457</v>
      </c>
      <c r="G9" s="211" t="s">
        <v>459</v>
      </c>
      <c r="H9" s="212" t="s">
        <v>458</v>
      </c>
    </row>
    <row r="10" spans="1:8" ht="35.1" customHeight="1">
      <c r="A10" s="35">
        <v>6</v>
      </c>
      <c r="B10" s="432" t="str">
        <f t="shared" si="0"/>
        <v>CGH</v>
      </c>
      <c r="C10" s="412" t="s">
        <v>774</v>
      </c>
      <c r="D10" s="210" t="s">
        <v>232</v>
      </c>
      <c r="E10" s="211" t="s">
        <v>456</v>
      </c>
      <c r="F10" s="211" t="s">
        <v>457</v>
      </c>
      <c r="G10" s="211" t="s">
        <v>459</v>
      </c>
      <c r="H10" s="212" t="s">
        <v>458</v>
      </c>
    </row>
    <row r="11" spans="1:8" ht="35.1" customHeight="1">
      <c r="A11" s="35">
        <v>7</v>
      </c>
      <c r="B11" s="432" t="str">
        <f t="shared" si="0"/>
        <v>CGH</v>
      </c>
      <c r="C11" s="412" t="s">
        <v>775</v>
      </c>
      <c r="D11" s="210" t="s">
        <v>232</v>
      </c>
      <c r="E11" s="211" t="s">
        <v>456</v>
      </c>
      <c r="F11" s="211" t="s">
        <v>457</v>
      </c>
      <c r="G11" s="211" t="s">
        <v>459</v>
      </c>
      <c r="H11" s="212" t="s">
        <v>458</v>
      </c>
    </row>
    <row r="12" spans="1:8" ht="35.1" customHeight="1">
      <c r="A12" s="35">
        <v>8</v>
      </c>
      <c r="B12" s="432" t="str">
        <f t="shared" si="0"/>
        <v>CGH</v>
      </c>
      <c r="C12" s="412" t="s">
        <v>776</v>
      </c>
      <c r="D12" s="210" t="s">
        <v>232</v>
      </c>
      <c r="E12" s="211" t="s">
        <v>456</v>
      </c>
      <c r="F12" s="211" t="s">
        <v>457</v>
      </c>
      <c r="G12" s="211" t="s">
        <v>459</v>
      </c>
      <c r="H12" s="212" t="s">
        <v>458</v>
      </c>
    </row>
    <row r="13" spans="1:8" ht="35.1" customHeight="1">
      <c r="A13" s="35">
        <v>9</v>
      </c>
      <c r="B13" s="432" t="str">
        <f t="shared" si="0"/>
        <v>CGH</v>
      </c>
      <c r="C13" s="412" t="s">
        <v>777</v>
      </c>
      <c r="D13" s="210" t="s">
        <v>232</v>
      </c>
      <c r="E13" s="211" t="s">
        <v>456</v>
      </c>
      <c r="F13" s="211" t="s">
        <v>457</v>
      </c>
      <c r="G13" s="211" t="s">
        <v>459</v>
      </c>
      <c r="H13" s="212" t="s">
        <v>458</v>
      </c>
    </row>
    <row r="14" spans="1:8" ht="35.1" customHeight="1">
      <c r="A14" s="35">
        <v>10</v>
      </c>
      <c r="B14" s="432" t="str">
        <f t="shared" si="0"/>
        <v>CGH</v>
      </c>
      <c r="C14" s="412" t="s">
        <v>778</v>
      </c>
      <c r="D14" s="210" t="s">
        <v>232</v>
      </c>
      <c r="E14" s="211" t="s">
        <v>456</v>
      </c>
      <c r="F14" s="211" t="s">
        <v>457</v>
      </c>
      <c r="G14" s="211" t="s">
        <v>459</v>
      </c>
      <c r="H14" s="212" t="s">
        <v>458</v>
      </c>
    </row>
    <row r="15" spans="1:8" ht="35.1" customHeight="1">
      <c r="A15" s="35">
        <v>11</v>
      </c>
      <c r="B15" s="432" t="str">
        <f t="shared" si="0"/>
        <v>CGH</v>
      </c>
      <c r="C15" s="412" t="s">
        <v>779</v>
      </c>
      <c r="D15" s="210" t="s">
        <v>232</v>
      </c>
      <c r="E15" s="211" t="s">
        <v>456</v>
      </c>
      <c r="F15" s="211" t="s">
        <v>457</v>
      </c>
      <c r="G15" s="211" t="s">
        <v>459</v>
      </c>
      <c r="H15" s="212" t="s">
        <v>458</v>
      </c>
    </row>
    <row r="16" spans="1:8" ht="35.1" customHeight="1">
      <c r="A16" s="35">
        <v>12</v>
      </c>
      <c r="B16" s="432" t="str">
        <f t="shared" si="0"/>
        <v>CGH</v>
      </c>
      <c r="C16" s="412" t="s">
        <v>780</v>
      </c>
      <c r="D16" s="210" t="s">
        <v>232</v>
      </c>
      <c r="E16" s="211" t="s">
        <v>456</v>
      </c>
      <c r="F16" s="211" t="s">
        <v>457</v>
      </c>
      <c r="G16" s="211" t="s">
        <v>459</v>
      </c>
      <c r="H16" s="212" t="s">
        <v>458</v>
      </c>
    </row>
    <row r="17" spans="1:8" ht="15.75">
      <c r="A17" s="118"/>
      <c r="B17" s="434"/>
      <c r="C17" s="119"/>
      <c r="D17" s="119"/>
      <c r="E17" s="119"/>
      <c r="F17" s="119"/>
      <c r="G17" s="119"/>
      <c r="H17" s="120"/>
    </row>
    <row r="18" spans="1:8" ht="15.75">
      <c r="A18" s="650" t="s">
        <v>140</v>
      </c>
      <c r="B18" s="651"/>
      <c r="C18" s="651"/>
      <c r="D18" s="651"/>
      <c r="E18" s="651"/>
      <c r="F18" s="651"/>
      <c r="G18" s="651"/>
      <c r="H18" s="652"/>
    </row>
    <row r="19" spans="1:8" ht="15.75">
      <c r="A19" s="650" t="s">
        <v>141</v>
      </c>
      <c r="B19" s="651"/>
      <c r="C19" s="651"/>
      <c r="D19" s="651"/>
      <c r="E19" s="651"/>
      <c r="F19" s="651"/>
      <c r="G19" s="651"/>
      <c r="H19" s="652"/>
    </row>
    <row r="20" spans="1:8" ht="16.5" thickBot="1">
      <c r="A20" s="121"/>
      <c r="B20" s="435"/>
      <c r="C20" s="122"/>
      <c r="D20" s="122"/>
      <c r="E20" s="122"/>
      <c r="F20" s="122"/>
      <c r="G20" s="122"/>
      <c r="H20" s="123"/>
    </row>
  </sheetData>
  <mergeCells count="4">
    <mergeCell ref="A1:H1"/>
    <mergeCell ref="A2:H2"/>
    <mergeCell ref="A18:H18"/>
    <mergeCell ref="A19:H19"/>
  </mergeCells>
  <printOptions horizontalCentered="1" verticalCentered="1"/>
  <pageMargins left="0" right="0" top="0" bottom="0" header="0" footer="0"/>
  <pageSetup scale="90" orientation="landscape" r:id="rId1"/>
</worksheet>
</file>

<file path=xl/worksheets/sheet16.xml><?xml version="1.0" encoding="utf-8"?>
<worksheet xmlns="http://schemas.openxmlformats.org/spreadsheetml/2006/main" xmlns:r="http://schemas.openxmlformats.org/officeDocument/2006/relationships">
  <dimension ref="A1:H31"/>
  <sheetViews>
    <sheetView workbookViewId="0">
      <selection activeCell="D9" sqref="D9"/>
    </sheetView>
  </sheetViews>
  <sheetFormatPr defaultColWidth="9.140625" defaultRowHeight="12.75"/>
  <cols>
    <col min="1" max="1" width="7.85546875" style="104" customWidth="1"/>
    <col min="2" max="2" width="21.5703125" style="104" customWidth="1"/>
    <col min="3" max="3" width="16" style="104" customWidth="1"/>
    <col min="4" max="4" width="24.5703125" style="104" bestFit="1" customWidth="1"/>
    <col min="5" max="5" width="14.28515625" style="104" customWidth="1"/>
    <col min="6" max="6" width="16" style="104" customWidth="1"/>
    <col min="7" max="7" width="12.85546875" style="104" customWidth="1"/>
    <col min="8" max="8" width="14.42578125" style="104" customWidth="1"/>
    <col min="9" max="256" width="9.140625" style="104"/>
    <col min="257" max="257" width="7.85546875" style="104" customWidth="1"/>
    <col min="258" max="258" width="21.5703125" style="104" customWidth="1"/>
    <col min="259" max="259" width="18.28515625" style="104" customWidth="1"/>
    <col min="260" max="260" width="16.7109375" style="104" customWidth="1"/>
    <col min="261" max="261" width="18.85546875" style="104" customWidth="1"/>
    <col min="262" max="262" width="16" style="104" customWidth="1"/>
    <col min="263" max="263" width="25.28515625" style="104" customWidth="1"/>
    <col min="264" max="512" width="9.140625" style="104"/>
    <col min="513" max="513" width="7.85546875" style="104" customWidth="1"/>
    <col min="514" max="514" width="21.5703125" style="104" customWidth="1"/>
    <col min="515" max="515" width="18.28515625" style="104" customWidth="1"/>
    <col min="516" max="516" width="16.7109375" style="104" customWidth="1"/>
    <col min="517" max="517" width="18.85546875" style="104" customWidth="1"/>
    <col min="518" max="518" width="16" style="104" customWidth="1"/>
    <col min="519" max="519" width="25.28515625" style="104" customWidth="1"/>
    <col min="520" max="768" width="9.140625" style="104"/>
    <col min="769" max="769" width="7.85546875" style="104" customWidth="1"/>
    <col min="770" max="770" width="21.5703125" style="104" customWidth="1"/>
    <col min="771" max="771" width="18.28515625" style="104" customWidth="1"/>
    <col min="772" max="772" width="16.7109375" style="104" customWidth="1"/>
    <col min="773" max="773" width="18.85546875" style="104" customWidth="1"/>
    <col min="774" max="774" width="16" style="104" customWidth="1"/>
    <col min="775" max="775" width="25.28515625" style="104" customWidth="1"/>
    <col min="776" max="1024" width="9.140625" style="104"/>
    <col min="1025" max="1025" width="7.85546875" style="104" customWidth="1"/>
    <col min="1026" max="1026" width="21.5703125" style="104" customWidth="1"/>
    <col min="1027" max="1027" width="18.28515625" style="104" customWidth="1"/>
    <col min="1028" max="1028" width="16.7109375" style="104" customWidth="1"/>
    <col min="1029" max="1029" width="18.85546875" style="104" customWidth="1"/>
    <col min="1030" max="1030" width="16" style="104" customWidth="1"/>
    <col min="1031" max="1031" width="25.28515625" style="104" customWidth="1"/>
    <col min="1032" max="1280" width="9.140625" style="104"/>
    <col min="1281" max="1281" width="7.85546875" style="104" customWidth="1"/>
    <col min="1282" max="1282" width="21.5703125" style="104" customWidth="1"/>
    <col min="1283" max="1283" width="18.28515625" style="104" customWidth="1"/>
    <col min="1284" max="1284" width="16.7109375" style="104" customWidth="1"/>
    <col min="1285" max="1285" width="18.85546875" style="104" customWidth="1"/>
    <col min="1286" max="1286" width="16" style="104" customWidth="1"/>
    <col min="1287" max="1287" width="25.28515625" style="104" customWidth="1"/>
    <col min="1288" max="1536" width="9.140625" style="104"/>
    <col min="1537" max="1537" width="7.85546875" style="104" customWidth="1"/>
    <col min="1538" max="1538" width="21.5703125" style="104" customWidth="1"/>
    <col min="1539" max="1539" width="18.28515625" style="104" customWidth="1"/>
    <col min="1540" max="1540" width="16.7109375" style="104" customWidth="1"/>
    <col min="1541" max="1541" width="18.85546875" style="104" customWidth="1"/>
    <col min="1542" max="1542" width="16" style="104" customWidth="1"/>
    <col min="1543" max="1543" width="25.28515625" style="104" customWidth="1"/>
    <col min="1544" max="1792" width="9.140625" style="104"/>
    <col min="1793" max="1793" width="7.85546875" style="104" customWidth="1"/>
    <col min="1794" max="1794" width="21.5703125" style="104" customWidth="1"/>
    <col min="1795" max="1795" width="18.28515625" style="104" customWidth="1"/>
    <col min="1796" max="1796" width="16.7109375" style="104" customWidth="1"/>
    <col min="1797" max="1797" width="18.85546875" style="104" customWidth="1"/>
    <col min="1798" max="1798" width="16" style="104" customWidth="1"/>
    <col min="1799" max="1799" width="25.28515625" style="104" customWidth="1"/>
    <col min="1800" max="2048" width="9.140625" style="104"/>
    <col min="2049" max="2049" width="7.85546875" style="104" customWidth="1"/>
    <col min="2050" max="2050" width="21.5703125" style="104" customWidth="1"/>
    <col min="2051" max="2051" width="18.28515625" style="104" customWidth="1"/>
    <col min="2052" max="2052" width="16.7109375" style="104" customWidth="1"/>
    <col min="2053" max="2053" width="18.85546875" style="104" customWidth="1"/>
    <col min="2054" max="2054" width="16" style="104" customWidth="1"/>
    <col min="2055" max="2055" width="25.28515625" style="104" customWidth="1"/>
    <col min="2056" max="2304" width="9.140625" style="104"/>
    <col min="2305" max="2305" width="7.85546875" style="104" customWidth="1"/>
    <col min="2306" max="2306" width="21.5703125" style="104" customWidth="1"/>
    <col min="2307" max="2307" width="18.28515625" style="104" customWidth="1"/>
    <col min="2308" max="2308" width="16.7109375" style="104" customWidth="1"/>
    <col min="2309" max="2309" width="18.85546875" style="104" customWidth="1"/>
    <col min="2310" max="2310" width="16" style="104" customWidth="1"/>
    <col min="2311" max="2311" width="25.28515625" style="104" customWidth="1"/>
    <col min="2312" max="2560" width="9.140625" style="104"/>
    <col min="2561" max="2561" width="7.85546875" style="104" customWidth="1"/>
    <col min="2562" max="2562" width="21.5703125" style="104" customWidth="1"/>
    <col min="2563" max="2563" width="18.28515625" style="104" customWidth="1"/>
    <col min="2564" max="2564" width="16.7109375" style="104" customWidth="1"/>
    <col min="2565" max="2565" width="18.85546875" style="104" customWidth="1"/>
    <col min="2566" max="2566" width="16" style="104" customWidth="1"/>
    <col min="2567" max="2567" width="25.28515625" style="104" customWidth="1"/>
    <col min="2568" max="2816" width="9.140625" style="104"/>
    <col min="2817" max="2817" width="7.85546875" style="104" customWidth="1"/>
    <col min="2818" max="2818" width="21.5703125" style="104" customWidth="1"/>
    <col min="2819" max="2819" width="18.28515625" style="104" customWidth="1"/>
    <col min="2820" max="2820" width="16.7109375" style="104" customWidth="1"/>
    <col min="2821" max="2821" width="18.85546875" style="104" customWidth="1"/>
    <col min="2822" max="2822" width="16" style="104" customWidth="1"/>
    <col min="2823" max="2823" width="25.28515625" style="104" customWidth="1"/>
    <col min="2824" max="3072" width="9.140625" style="104"/>
    <col min="3073" max="3073" width="7.85546875" style="104" customWidth="1"/>
    <col min="3074" max="3074" width="21.5703125" style="104" customWidth="1"/>
    <col min="3075" max="3075" width="18.28515625" style="104" customWidth="1"/>
    <col min="3076" max="3076" width="16.7109375" style="104" customWidth="1"/>
    <col min="3077" max="3077" width="18.85546875" style="104" customWidth="1"/>
    <col min="3078" max="3078" width="16" style="104" customWidth="1"/>
    <col min="3079" max="3079" width="25.28515625" style="104" customWidth="1"/>
    <col min="3080" max="3328" width="9.140625" style="104"/>
    <col min="3329" max="3329" width="7.85546875" style="104" customWidth="1"/>
    <col min="3330" max="3330" width="21.5703125" style="104" customWidth="1"/>
    <col min="3331" max="3331" width="18.28515625" style="104" customWidth="1"/>
    <col min="3332" max="3332" width="16.7109375" style="104" customWidth="1"/>
    <col min="3333" max="3333" width="18.85546875" style="104" customWidth="1"/>
    <col min="3334" max="3334" width="16" style="104" customWidth="1"/>
    <col min="3335" max="3335" width="25.28515625" style="104" customWidth="1"/>
    <col min="3336" max="3584" width="9.140625" style="104"/>
    <col min="3585" max="3585" width="7.85546875" style="104" customWidth="1"/>
    <col min="3586" max="3586" width="21.5703125" style="104" customWidth="1"/>
    <col min="3587" max="3587" width="18.28515625" style="104" customWidth="1"/>
    <col min="3588" max="3588" width="16.7109375" style="104" customWidth="1"/>
    <col min="3589" max="3589" width="18.85546875" style="104" customWidth="1"/>
    <col min="3590" max="3590" width="16" style="104" customWidth="1"/>
    <col min="3591" max="3591" width="25.28515625" style="104" customWidth="1"/>
    <col min="3592" max="3840" width="9.140625" style="104"/>
    <col min="3841" max="3841" width="7.85546875" style="104" customWidth="1"/>
    <col min="3842" max="3842" width="21.5703125" style="104" customWidth="1"/>
    <col min="3843" max="3843" width="18.28515625" style="104" customWidth="1"/>
    <col min="3844" max="3844" width="16.7109375" style="104" customWidth="1"/>
    <col min="3845" max="3845" width="18.85546875" style="104" customWidth="1"/>
    <col min="3846" max="3846" width="16" style="104" customWidth="1"/>
    <col min="3847" max="3847" width="25.28515625" style="104" customWidth="1"/>
    <col min="3848" max="4096" width="9.140625" style="104"/>
    <col min="4097" max="4097" width="7.85546875" style="104" customWidth="1"/>
    <col min="4098" max="4098" width="21.5703125" style="104" customWidth="1"/>
    <col min="4099" max="4099" width="18.28515625" style="104" customWidth="1"/>
    <col min="4100" max="4100" width="16.7109375" style="104" customWidth="1"/>
    <col min="4101" max="4101" width="18.85546875" style="104" customWidth="1"/>
    <col min="4102" max="4102" width="16" style="104" customWidth="1"/>
    <col min="4103" max="4103" width="25.28515625" style="104" customWidth="1"/>
    <col min="4104" max="4352" width="9.140625" style="104"/>
    <col min="4353" max="4353" width="7.85546875" style="104" customWidth="1"/>
    <col min="4354" max="4354" width="21.5703125" style="104" customWidth="1"/>
    <col min="4355" max="4355" width="18.28515625" style="104" customWidth="1"/>
    <col min="4356" max="4356" width="16.7109375" style="104" customWidth="1"/>
    <col min="4357" max="4357" width="18.85546875" style="104" customWidth="1"/>
    <col min="4358" max="4358" width="16" style="104" customWidth="1"/>
    <col min="4359" max="4359" width="25.28515625" style="104" customWidth="1"/>
    <col min="4360" max="4608" width="9.140625" style="104"/>
    <col min="4609" max="4609" width="7.85546875" style="104" customWidth="1"/>
    <col min="4610" max="4610" width="21.5703125" style="104" customWidth="1"/>
    <col min="4611" max="4611" width="18.28515625" style="104" customWidth="1"/>
    <col min="4612" max="4612" width="16.7109375" style="104" customWidth="1"/>
    <col min="4613" max="4613" width="18.85546875" style="104" customWidth="1"/>
    <col min="4614" max="4614" width="16" style="104" customWidth="1"/>
    <col min="4615" max="4615" width="25.28515625" style="104" customWidth="1"/>
    <col min="4616" max="4864" width="9.140625" style="104"/>
    <col min="4865" max="4865" width="7.85546875" style="104" customWidth="1"/>
    <col min="4866" max="4866" width="21.5703125" style="104" customWidth="1"/>
    <col min="4867" max="4867" width="18.28515625" style="104" customWidth="1"/>
    <col min="4868" max="4868" width="16.7109375" style="104" customWidth="1"/>
    <col min="4869" max="4869" width="18.85546875" style="104" customWidth="1"/>
    <col min="4870" max="4870" width="16" style="104" customWidth="1"/>
    <col min="4871" max="4871" width="25.28515625" style="104" customWidth="1"/>
    <col min="4872" max="5120" width="9.140625" style="104"/>
    <col min="5121" max="5121" width="7.85546875" style="104" customWidth="1"/>
    <col min="5122" max="5122" width="21.5703125" style="104" customWidth="1"/>
    <col min="5123" max="5123" width="18.28515625" style="104" customWidth="1"/>
    <col min="5124" max="5124" width="16.7109375" style="104" customWidth="1"/>
    <col min="5125" max="5125" width="18.85546875" style="104" customWidth="1"/>
    <col min="5126" max="5126" width="16" style="104" customWidth="1"/>
    <col min="5127" max="5127" width="25.28515625" style="104" customWidth="1"/>
    <col min="5128" max="5376" width="9.140625" style="104"/>
    <col min="5377" max="5377" width="7.85546875" style="104" customWidth="1"/>
    <col min="5378" max="5378" width="21.5703125" style="104" customWidth="1"/>
    <col min="5379" max="5379" width="18.28515625" style="104" customWidth="1"/>
    <col min="5380" max="5380" width="16.7109375" style="104" customWidth="1"/>
    <col min="5381" max="5381" width="18.85546875" style="104" customWidth="1"/>
    <col min="5382" max="5382" width="16" style="104" customWidth="1"/>
    <col min="5383" max="5383" width="25.28515625" style="104" customWidth="1"/>
    <col min="5384" max="5632" width="9.140625" style="104"/>
    <col min="5633" max="5633" width="7.85546875" style="104" customWidth="1"/>
    <col min="5634" max="5634" width="21.5703125" style="104" customWidth="1"/>
    <col min="5635" max="5635" width="18.28515625" style="104" customWidth="1"/>
    <col min="5636" max="5636" width="16.7109375" style="104" customWidth="1"/>
    <col min="5637" max="5637" width="18.85546875" style="104" customWidth="1"/>
    <col min="5638" max="5638" width="16" style="104" customWidth="1"/>
    <col min="5639" max="5639" width="25.28515625" style="104" customWidth="1"/>
    <col min="5640" max="5888" width="9.140625" style="104"/>
    <col min="5889" max="5889" width="7.85546875" style="104" customWidth="1"/>
    <col min="5890" max="5890" width="21.5703125" style="104" customWidth="1"/>
    <col min="5891" max="5891" width="18.28515625" style="104" customWidth="1"/>
    <col min="5892" max="5892" width="16.7109375" style="104" customWidth="1"/>
    <col min="5893" max="5893" width="18.85546875" style="104" customWidth="1"/>
    <col min="5894" max="5894" width="16" style="104" customWidth="1"/>
    <col min="5895" max="5895" width="25.28515625" style="104" customWidth="1"/>
    <col min="5896" max="6144" width="9.140625" style="104"/>
    <col min="6145" max="6145" width="7.85546875" style="104" customWidth="1"/>
    <col min="6146" max="6146" width="21.5703125" style="104" customWidth="1"/>
    <col min="6147" max="6147" width="18.28515625" style="104" customWidth="1"/>
    <col min="6148" max="6148" width="16.7109375" style="104" customWidth="1"/>
    <col min="6149" max="6149" width="18.85546875" style="104" customWidth="1"/>
    <col min="6150" max="6150" width="16" style="104" customWidth="1"/>
    <col min="6151" max="6151" width="25.28515625" style="104" customWidth="1"/>
    <col min="6152" max="6400" width="9.140625" style="104"/>
    <col min="6401" max="6401" width="7.85546875" style="104" customWidth="1"/>
    <col min="6402" max="6402" width="21.5703125" style="104" customWidth="1"/>
    <col min="6403" max="6403" width="18.28515625" style="104" customWidth="1"/>
    <col min="6404" max="6404" width="16.7109375" style="104" customWidth="1"/>
    <col min="6405" max="6405" width="18.85546875" style="104" customWidth="1"/>
    <col min="6406" max="6406" width="16" style="104" customWidth="1"/>
    <col min="6407" max="6407" width="25.28515625" style="104" customWidth="1"/>
    <col min="6408" max="6656" width="9.140625" style="104"/>
    <col min="6657" max="6657" width="7.85546875" style="104" customWidth="1"/>
    <col min="6658" max="6658" width="21.5703125" style="104" customWidth="1"/>
    <col min="6659" max="6659" width="18.28515625" style="104" customWidth="1"/>
    <col min="6660" max="6660" width="16.7109375" style="104" customWidth="1"/>
    <col min="6661" max="6661" width="18.85546875" style="104" customWidth="1"/>
    <col min="6662" max="6662" width="16" style="104" customWidth="1"/>
    <col min="6663" max="6663" width="25.28515625" style="104" customWidth="1"/>
    <col min="6664" max="6912" width="9.140625" style="104"/>
    <col min="6913" max="6913" width="7.85546875" style="104" customWidth="1"/>
    <col min="6914" max="6914" width="21.5703125" style="104" customWidth="1"/>
    <col min="6915" max="6915" width="18.28515625" style="104" customWidth="1"/>
    <col min="6916" max="6916" width="16.7109375" style="104" customWidth="1"/>
    <col min="6917" max="6917" width="18.85546875" style="104" customWidth="1"/>
    <col min="6918" max="6918" width="16" style="104" customWidth="1"/>
    <col min="6919" max="6919" width="25.28515625" style="104" customWidth="1"/>
    <col min="6920" max="7168" width="9.140625" style="104"/>
    <col min="7169" max="7169" width="7.85546875" style="104" customWidth="1"/>
    <col min="7170" max="7170" width="21.5703125" style="104" customWidth="1"/>
    <col min="7171" max="7171" width="18.28515625" style="104" customWidth="1"/>
    <col min="7172" max="7172" width="16.7109375" style="104" customWidth="1"/>
    <col min="7173" max="7173" width="18.85546875" style="104" customWidth="1"/>
    <col min="7174" max="7174" width="16" style="104" customWidth="1"/>
    <col min="7175" max="7175" width="25.28515625" style="104" customWidth="1"/>
    <col min="7176" max="7424" width="9.140625" style="104"/>
    <col min="7425" max="7425" width="7.85546875" style="104" customWidth="1"/>
    <col min="7426" max="7426" width="21.5703125" style="104" customWidth="1"/>
    <col min="7427" max="7427" width="18.28515625" style="104" customWidth="1"/>
    <col min="7428" max="7428" width="16.7109375" style="104" customWidth="1"/>
    <col min="7429" max="7429" width="18.85546875" style="104" customWidth="1"/>
    <col min="7430" max="7430" width="16" style="104" customWidth="1"/>
    <col min="7431" max="7431" width="25.28515625" style="104" customWidth="1"/>
    <col min="7432" max="7680" width="9.140625" style="104"/>
    <col min="7681" max="7681" width="7.85546875" style="104" customWidth="1"/>
    <col min="7682" max="7682" width="21.5703125" style="104" customWidth="1"/>
    <col min="7683" max="7683" width="18.28515625" style="104" customWidth="1"/>
    <col min="7684" max="7684" width="16.7109375" style="104" customWidth="1"/>
    <col min="7685" max="7685" width="18.85546875" style="104" customWidth="1"/>
    <col min="7686" max="7686" width="16" style="104" customWidth="1"/>
    <col min="7687" max="7687" width="25.28515625" style="104" customWidth="1"/>
    <col min="7688" max="7936" width="9.140625" style="104"/>
    <col min="7937" max="7937" width="7.85546875" style="104" customWidth="1"/>
    <col min="7938" max="7938" width="21.5703125" style="104" customWidth="1"/>
    <col min="7939" max="7939" width="18.28515625" style="104" customWidth="1"/>
    <col min="7940" max="7940" width="16.7109375" style="104" customWidth="1"/>
    <col min="7941" max="7941" width="18.85546875" style="104" customWidth="1"/>
    <col min="7942" max="7942" width="16" style="104" customWidth="1"/>
    <col min="7943" max="7943" width="25.28515625" style="104" customWidth="1"/>
    <col min="7944" max="8192" width="9.140625" style="104"/>
    <col min="8193" max="8193" width="7.85546875" style="104" customWidth="1"/>
    <col min="8194" max="8194" width="21.5703125" style="104" customWidth="1"/>
    <col min="8195" max="8195" width="18.28515625" style="104" customWidth="1"/>
    <col min="8196" max="8196" width="16.7109375" style="104" customWidth="1"/>
    <col min="8197" max="8197" width="18.85546875" style="104" customWidth="1"/>
    <col min="8198" max="8198" width="16" style="104" customWidth="1"/>
    <col min="8199" max="8199" width="25.28515625" style="104" customWidth="1"/>
    <col min="8200" max="8448" width="9.140625" style="104"/>
    <col min="8449" max="8449" width="7.85546875" style="104" customWidth="1"/>
    <col min="8450" max="8450" width="21.5703125" style="104" customWidth="1"/>
    <col min="8451" max="8451" width="18.28515625" style="104" customWidth="1"/>
    <col min="8452" max="8452" width="16.7109375" style="104" customWidth="1"/>
    <col min="8453" max="8453" width="18.85546875" style="104" customWidth="1"/>
    <col min="8454" max="8454" width="16" style="104" customWidth="1"/>
    <col min="8455" max="8455" width="25.28515625" style="104" customWidth="1"/>
    <col min="8456" max="8704" width="9.140625" style="104"/>
    <col min="8705" max="8705" width="7.85546875" style="104" customWidth="1"/>
    <col min="8706" max="8706" width="21.5703125" style="104" customWidth="1"/>
    <col min="8707" max="8707" width="18.28515625" style="104" customWidth="1"/>
    <col min="8708" max="8708" width="16.7109375" style="104" customWidth="1"/>
    <col min="8709" max="8709" width="18.85546875" style="104" customWidth="1"/>
    <col min="8710" max="8710" width="16" style="104" customWidth="1"/>
    <col min="8711" max="8711" width="25.28515625" style="104" customWidth="1"/>
    <col min="8712" max="8960" width="9.140625" style="104"/>
    <col min="8961" max="8961" width="7.85546875" style="104" customWidth="1"/>
    <col min="8962" max="8962" width="21.5703125" style="104" customWidth="1"/>
    <col min="8963" max="8963" width="18.28515625" style="104" customWidth="1"/>
    <col min="8964" max="8964" width="16.7109375" style="104" customWidth="1"/>
    <col min="8965" max="8965" width="18.85546875" style="104" customWidth="1"/>
    <col min="8966" max="8966" width="16" style="104" customWidth="1"/>
    <col min="8967" max="8967" width="25.28515625" style="104" customWidth="1"/>
    <col min="8968" max="9216" width="9.140625" style="104"/>
    <col min="9217" max="9217" width="7.85546875" style="104" customWidth="1"/>
    <col min="9218" max="9218" width="21.5703125" style="104" customWidth="1"/>
    <col min="9219" max="9219" width="18.28515625" style="104" customWidth="1"/>
    <col min="9220" max="9220" width="16.7109375" style="104" customWidth="1"/>
    <col min="9221" max="9221" width="18.85546875" style="104" customWidth="1"/>
    <col min="9222" max="9222" width="16" style="104" customWidth="1"/>
    <col min="9223" max="9223" width="25.28515625" style="104" customWidth="1"/>
    <col min="9224" max="9472" width="9.140625" style="104"/>
    <col min="9473" max="9473" width="7.85546875" style="104" customWidth="1"/>
    <col min="9474" max="9474" width="21.5703125" style="104" customWidth="1"/>
    <col min="9475" max="9475" width="18.28515625" style="104" customWidth="1"/>
    <col min="9476" max="9476" width="16.7109375" style="104" customWidth="1"/>
    <col min="9477" max="9477" width="18.85546875" style="104" customWidth="1"/>
    <col min="9478" max="9478" width="16" style="104" customWidth="1"/>
    <col min="9479" max="9479" width="25.28515625" style="104" customWidth="1"/>
    <col min="9480" max="9728" width="9.140625" style="104"/>
    <col min="9729" max="9729" width="7.85546875" style="104" customWidth="1"/>
    <col min="9730" max="9730" width="21.5703125" style="104" customWidth="1"/>
    <col min="9731" max="9731" width="18.28515625" style="104" customWidth="1"/>
    <col min="9732" max="9732" width="16.7109375" style="104" customWidth="1"/>
    <col min="9733" max="9733" width="18.85546875" style="104" customWidth="1"/>
    <col min="9734" max="9734" width="16" style="104" customWidth="1"/>
    <col min="9735" max="9735" width="25.28515625" style="104" customWidth="1"/>
    <col min="9736" max="9984" width="9.140625" style="104"/>
    <col min="9985" max="9985" width="7.85546875" style="104" customWidth="1"/>
    <col min="9986" max="9986" width="21.5703125" style="104" customWidth="1"/>
    <col min="9987" max="9987" width="18.28515625" style="104" customWidth="1"/>
    <col min="9988" max="9988" width="16.7109375" style="104" customWidth="1"/>
    <col min="9989" max="9989" width="18.85546875" style="104" customWidth="1"/>
    <col min="9990" max="9990" width="16" style="104" customWidth="1"/>
    <col min="9991" max="9991" width="25.28515625" style="104" customWidth="1"/>
    <col min="9992" max="10240" width="9.140625" style="104"/>
    <col min="10241" max="10241" width="7.85546875" style="104" customWidth="1"/>
    <col min="10242" max="10242" width="21.5703125" style="104" customWidth="1"/>
    <col min="10243" max="10243" width="18.28515625" style="104" customWidth="1"/>
    <col min="10244" max="10244" width="16.7109375" style="104" customWidth="1"/>
    <col min="10245" max="10245" width="18.85546875" style="104" customWidth="1"/>
    <col min="10246" max="10246" width="16" style="104" customWidth="1"/>
    <col min="10247" max="10247" width="25.28515625" style="104" customWidth="1"/>
    <col min="10248" max="10496" width="9.140625" style="104"/>
    <col min="10497" max="10497" width="7.85546875" style="104" customWidth="1"/>
    <col min="10498" max="10498" width="21.5703125" style="104" customWidth="1"/>
    <col min="10499" max="10499" width="18.28515625" style="104" customWidth="1"/>
    <col min="10500" max="10500" width="16.7109375" style="104" customWidth="1"/>
    <col min="10501" max="10501" width="18.85546875" style="104" customWidth="1"/>
    <col min="10502" max="10502" width="16" style="104" customWidth="1"/>
    <col min="10503" max="10503" width="25.28515625" style="104" customWidth="1"/>
    <col min="10504" max="10752" width="9.140625" style="104"/>
    <col min="10753" max="10753" width="7.85546875" style="104" customWidth="1"/>
    <col min="10754" max="10754" width="21.5703125" style="104" customWidth="1"/>
    <col min="10755" max="10755" width="18.28515625" style="104" customWidth="1"/>
    <col min="10756" max="10756" width="16.7109375" style="104" customWidth="1"/>
    <col min="10757" max="10757" width="18.85546875" style="104" customWidth="1"/>
    <col min="10758" max="10758" width="16" style="104" customWidth="1"/>
    <col min="10759" max="10759" width="25.28515625" style="104" customWidth="1"/>
    <col min="10760" max="11008" width="9.140625" style="104"/>
    <col min="11009" max="11009" width="7.85546875" style="104" customWidth="1"/>
    <col min="11010" max="11010" width="21.5703125" style="104" customWidth="1"/>
    <col min="11011" max="11011" width="18.28515625" style="104" customWidth="1"/>
    <col min="11012" max="11012" width="16.7109375" style="104" customWidth="1"/>
    <col min="11013" max="11013" width="18.85546875" style="104" customWidth="1"/>
    <col min="11014" max="11014" width="16" style="104" customWidth="1"/>
    <col min="11015" max="11015" width="25.28515625" style="104" customWidth="1"/>
    <col min="11016" max="11264" width="9.140625" style="104"/>
    <col min="11265" max="11265" width="7.85546875" style="104" customWidth="1"/>
    <col min="11266" max="11266" width="21.5703125" style="104" customWidth="1"/>
    <col min="11267" max="11267" width="18.28515625" style="104" customWidth="1"/>
    <col min="11268" max="11268" width="16.7109375" style="104" customWidth="1"/>
    <col min="11269" max="11269" width="18.85546875" style="104" customWidth="1"/>
    <col min="11270" max="11270" width="16" style="104" customWidth="1"/>
    <col min="11271" max="11271" width="25.28515625" style="104" customWidth="1"/>
    <col min="11272" max="11520" width="9.140625" style="104"/>
    <col min="11521" max="11521" width="7.85546875" style="104" customWidth="1"/>
    <col min="11522" max="11522" width="21.5703125" style="104" customWidth="1"/>
    <col min="11523" max="11523" width="18.28515625" style="104" customWidth="1"/>
    <col min="11524" max="11524" width="16.7109375" style="104" customWidth="1"/>
    <col min="11525" max="11525" width="18.85546875" style="104" customWidth="1"/>
    <col min="11526" max="11526" width="16" style="104" customWidth="1"/>
    <col min="11527" max="11527" width="25.28515625" style="104" customWidth="1"/>
    <col min="11528" max="11776" width="9.140625" style="104"/>
    <col min="11777" max="11777" width="7.85546875" style="104" customWidth="1"/>
    <col min="11778" max="11778" width="21.5703125" style="104" customWidth="1"/>
    <col min="11779" max="11779" width="18.28515625" style="104" customWidth="1"/>
    <col min="11780" max="11780" width="16.7109375" style="104" customWidth="1"/>
    <col min="11781" max="11781" width="18.85546875" style="104" customWidth="1"/>
    <col min="11782" max="11782" width="16" style="104" customWidth="1"/>
    <col min="11783" max="11783" width="25.28515625" style="104" customWidth="1"/>
    <col min="11784" max="12032" width="9.140625" style="104"/>
    <col min="12033" max="12033" width="7.85546875" style="104" customWidth="1"/>
    <col min="12034" max="12034" width="21.5703125" style="104" customWidth="1"/>
    <col min="12035" max="12035" width="18.28515625" style="104" customWidth="1"/>
    <col min="12036" max="12036" width="16.7109375" style="104" customWidth="1"/>
    <col min="12037" max="12037" width="18.85546875" style="104" customWidth="1"/>
    <col min="12038" max="12038" width="16" style="104" customWidth="1"/>
    <col min="12039" max="12039" width="25.28515625" style="104" customWidth="1"/>
    <col min="12040" max="12288" width="9.140625" style="104"/>
    <col min="12289" max="12289" width="7.85546875" style="104" customWidth="1"/>
    <col min="12290" max="12290" width="21.5703125" style="104" customWidth="1"/>
    <col min="12291" max="12291" width="18.28515625" style="104" customWidth="1"/>
    <col min="12292" max="12292" width="16.7109375" style="104" customWidth="1"/>
    <col min="12293" max="12293" width="18.85546875" style="104" customWidth="1"/>
    <col min="12294" max="12294" width="16" style="104" customWidth="1"/>
    <col min="12295" max="12295" width="25.28515625" style="104" customWidth="1"/>
    <col min="12296" max="12544" width="9.140625" style="104"/>
    <col min="12545" max="12545" width="7.85546875" style="104" customWidth="1"/>
    <col min="12546" max="12546" width="21.5703125" style="104" customWidth="1"/>
    <col min="12547" max="12547" width="18.28515625" style="104" customWidth="1"/>
    <col min="12548" max="12548" width="16.7109375" style="104" customWidth="1"/>
    <col min="12549" max="12549" width="18.85546875" style="104" customWidth="1"/>
    <col min="12550" max="12550" width="16" style="104" customWidth="1"/>
    <col min="12551" max="12551" width="25.28515625" style="104" customWidth="1"/>
    <col min="12552" max="12800" width="9.140625" style="104"/>
    <col min="12801" max="12801" width="7.85546875" style="104" customWidth="1"/>
    <col min="12802" max="12802" width="21.5703125" style="104" customWidth="1"/>
    <col min="12803" max="12803" width="18.28515625" style="104" customWidth="1"/>
    <col min="12804" max="12804" width="16.7109375" style="104" customWidth="1"/>
    <col min="12805" max="12805" width="18.85546875" style="104" customWidth="1"/>
    <col min="12806" max="12806" width="16" style="104" customWidth="1"/>
    <col min="12807" max="12807" width="25.28515625" style="104" customWidth="1"/>
    <col min="12808" max="13056" width="9.140625" style="104"/>
    <col min="13057" max="13057" width="7.85546875" style="104" customWidth="1"/>
    <col min="13058" max="13058" width="21.5703125" style="104" customWidth="1"/>
    <col min="13059" max="13059" width="18.28515625" style="104" customWidth="1"/>
    <col min="13060" max="13060" width="16.7109375" style="104" customWidth="1"/>
    <col min="13061" max="13061" width="18.85546875" style="104" customWidth="1"/>
    <col min="13062" max="13062" width="16" style="104" customWidth="1"/>
    <col min="13063" max="13063" width="25.28515625" style="104" customWidth="1"/>
    <col min="13064" max="13312" width="9.140625" style="104"/>
    <col min="13313" max="13313" width="7.85546875" style="104" customWidth="1"/>
    <col min="13314" max="13314" width="21.5703125" style="104" customWidth="1"/>
    <col min="13315" max="13315" width="18.28515625" style="104" customWidth="1"/>
    <col min="13316" max="13316" width="16.7109375" style="104" customWidth="1"/>
    <col min="13317" max="13317" width="18.85546875" style="104" customWidth="1"/>
    <col min="13318" max="13318" width="16" style="104" customWidth="1"/>
    <col min="13319" max="13319" width="25.28515625" style="104" customWidth="1"/>
    <col min="13320" max="13568" width="9.140625" style="104"/>
    <col min="13569" max="13569" width="7.85546875" style="104" customWidth="1"/>
    <col min="13570" max="13570" width="21.5703125" style="104" customWidth="1"/>
    <col min="13571" max="13571" width="18.28515625" style="104" customWidth="1"/>
    <col min="13572" max="13572" width="16.7109375" style="104" customWidth="1"/>
    <col min="13573" max="13573" width="18.85546875" style="104" customWidth="1"/>
    <col min="13574" max="13574" width="16" style="104" customWidth="1"/>
    <col min="13575" max="13575" width="25.28515625" style="104" customWidth="1"/>
    <col min="13576" max="13824" width="9.140625" style="104"/>
    <col min="13825" max="13825" width="7.85546875" style="104" customWidth="1"/>
    <col min="13826" max="13826" width="21.5703125" style="104" customWidth="1"/>
    <col min="13827" max="13827" width="18.28515625" style="104" customWidth="1"/>
    <col min="13828" max="13828" width="16.7109375" style="104" customWidth="1"/>
    <col min="13829" max="13829" width="18.85546875" style="104" customWidth="1"/>
    <col min="13830" max="13830" width="16" style="104" customWidth="1"/>
    <col min="13831" max="13831" width="25.28515625" style="104" customWidth="1"/>
    <col min="13832" max="14080" width="9.140625" style="104"/>
    <col min="14081" max="14081" width="7.85546875" style="104" customWidth="1"/>
    <col min="14082" max="14082" width="21.5703125" style="104" customWidth="1"/>
    <col min="14083" max="14083" width="18.28515625" style="104" customWidth="1"/>
    <col min="14084" max="14084" width="16.7109375" style="104" customWidth="1"/>
    <col min="14085" max="14085" width="18.85546875" style="104" customWidth="1"/>
    <col min="14086" max="14086" width="16" style="104" customWidth="1"/>
    <col min="14087" max="14087" width="25.28515625" style="104" customWidth="1"/>
    <col min="14088" max="14336" width="9.140625" style="104"/>
    <col min="14337" max="14337" width="7.85546875" style="104" customWidth="1"/>
    <col min="14338" max="14338" width="21.5703125" style="104" customWidth="1"/>
    <col min="14339" max="14339" width="18.28515625" style="104" customWidth="1"/>
    <col min="14340" max="14340" width="16.7109375" style="104" customWidth="1"/>
    <col min="14341" max="14341" width="18.85546875" style="104" customWidth="1"/>
    <col min="14342" max="14342" width="16" style="104" customWidth="1"/>
    <col min="14343" max="14343" width="25.28515625" style="104" customWidth="1"/>
    <col min="14344" max="14592" width="9.140625" style="104"/>
    <col min="14593" max="14593" width="7.85546875" style="104" customWidth="1"/>
    <col min="14594" max="14594" width="21.5703125" style="104" customWidth="1"/>
    <col min="14595" max="14595" width="18.28515625" style="104" customWidth="1"/>
    <col min="14596" max="14596" width="16.7109375" style="104" customWidth="1"/>
    <col min="14597" max="14597" width="18.85546875" style="104" customWidth="1"/>
    <col min="14598" max="14598" width="16" style="104" customWidth="1"/>
    <col min="14599" max="14599" width="25.28515625" style="104" customWidth="1"/>
    <col min="14600" max="14848" width="9.140625" style="104"/>
    <col min="14849" max="14849" width="7.85546875" style="104" customWidth="1"/>
    <col min="14850" max="14850" width="21.5703125" style="104" customWidth="1"/>
    <col min="14851" max="14851" width="18.28515625" style="104" customWidth="1"/>
    <col min="14852" max="14852" width="16.7109375" style="104" customWidth="1"/>
    <col min="14853" max="14853" width="18.85546875" style="104" customWidth="1"/>
    <col min="14854" max="14854" width="16" style="104" customWidth="1"/>
    <col min="14855" max="14855" width="25.28515625" style="104" customWidth="1"/>
    <col min="14856" max="15104" width="9.140625" style="104"/>
    <col min="15105" max="15105" width="7.85546875" style="104" customWidth="1"/>
    <col min="15106" max="15106" width="21.5703125" style="104" customWidth="1"/>
    <col min="15107" max="15107" width="18.28515625" style="104" customWidth="1"/>
    <col min="15108" max="15108" width="16.7109375" style="104" customWidth="1"/>
    <col min="15109" max="15109" width="18.85546875" style="104" customWidth="1"/>
    <col min="15110" max="15110" width="16" style="104" customWidth="1"/>
    <col min="15111" max="15111" width="25.28515625" style="104" customWidth="1"/>
    <col min="15112" max="15360" width="9.140625" style="104"/>
    <col min="15361" max="15361" width="7.85546875" style="104" customWidth="1"/>
    <col min="15362" max="15362" width="21.5703125" style="104" customWidth="1"/>
    <col min="15363" max="15363" width="18.28515625" style="104" customWidth="1"/>
    <col min="15364" max="15364" width="16.7109375" style="104" customWidth="1"/>
    <col min="15365" max="15365" width="18.85546875" style="104" customWidth="1"/>
    <col min="15366" max="15366" width="16" style="104" customWidth="1"/>
    <col min="15367" max="15367" width="25.28515625" style="104" customWidth="1"/>
    <col min="15368" max="15616" width="9.140625" style="104"/>
    <col min="15617" max="15617" width="7.85546875" style="104" customWidth="1"/>
    <col min="15618" max="15618" width="21.5703125" style="104" customWidth="1"/>
    <col min="15619" max="15619" width="18.28515625" style="104" customWidth="1"/>
    <col min="15620" max="15620" width="16.7109375" style="104" customWidth="1"/>
    <col min="15621" max="15621" width="18.85546875" style="104" customWidth="1"/>
    <col min="15622" max="15622" width="16" style="104" customWidth="1"/>
    <col min="15623" max="15623" width="25.28515625" style="104" customWidth="1"/>
    <col min="15624" max="15872" width="9.140625" style="104"/>
    <col min="15873" max="15873" width="7.85546875" style="104" customWidth="1"/>
    <col min="15874" max="15874" width="21.5703125" style="104" customWidth="1"/>
    <col min="15875" max="15875" width="18.28515625" style="104" customWidth="1"/>
    <col min="15876" max="15876" width="16.7109375" style="104" customWidth="1"/>
    <col min="15877" max="15877" width="18.85546875" style="104" customWidth="1"/>
    <col min="15878" max="15878" width="16" style="104" customWidth="1"/>
    <col min="15879" max="15879" width="25.28515625" style="104" customWidth="1"/>
    <col min="15880" max="16128" width="9.140625" style="104"/>
    <col min="16129" max="16129" width="7.85546875" style="104" customWidth="1"/>
    <col min="16130" max="16130" width="21.5703125" style="104" customWidth="1"/>
    <col min="16131" max="16131" width="18.28515625" style="104" customWidth="1"/>
    <col min="16132" max="16132" width="16.7109375" style="104" customWidth="1"/>
    <col min="16133" max="16133" width="18.85546875" style="104" customWidth="1"/>
    <col min="16134" max="16134" width="16" style="104" customWidth="1"/>
    <col min="16135" max="16135" width="25.28515625" style="104" customWidth="1"/>
    <col min="16136" max="16384" width="9.140625" style="104"/>
  </cols>
  <sheetData>
    <row r="1" spans="1:8" s="13" customFormat="1" ht="29.1" customHeight="1">
      <c r="A1" s="634" t="s">
        <v>402</v>
      </c>
      <c r="B1" s="635"/>
      <c r="C1" s="635"/>
      <c r="D1" s="635"/>
      <c r="E1" s="635"/>
      <c r="F1" s="635"/>
      <c r="G1" s="635"/>
      <c r="H1" s="636"/>
    </row>
    <row r="2" spans="1:8" s="13" customFormat="1" ht="20.25">
      <c r="A2" s="655" t="s">
        <v>36</v>
      </c>
      <c r="B2" s="656"/>
      <c r="C2" s="656"/>
      <c r="D2" s="656"/>
      <c r="E2" s="656"/>
      <c r="F2" s="656"/>
      <c r="G2" s="656"/>
      <c r="H2" s="657"/>
    </row>
    <row r="3" spans="1:8" s="124" customFormat="1" ht="19.5" thickBot="1">
      <c r="A3" s="132" t="s">
        <v>192</v>
      </c>
      <c r="B3" s="447"/>
      <c r="C3" s="169"/>
      <c r="D3" s="169" t="str">
        <f>'Title UCMO'!F12</f>
        <v>CGH</v>
      </c>
      <c r="E3" s="169"/>
      <c r="F3" s="169"/>
      <c r="G3" s="169"/>
      <c r="H3" s="448"/>
    </row>
    <row r="4" spans="1:8" s="125" customFormat="1" ht="20.45" customHeight="1" thickBot="1">
      <c r="A4" s="132" t="s">
        <v>190</v>
      </c>
      <c r="B4" s="447"/>
      <c r="C4" s="447"/>
      <c r="D4" s="170">
        <f>'1. HR Plan'!D7</f>
        <v>0</v>
      </c>
      <c r="E4" s="447" t="s">
        <v>189</v>
      </c>
      <c r="F4" s="170">
        <f>'1. HR Plan'!E7</f>
        <v>0</v>
      </c>
      <c r="G4" s="447" t="s">
        <v>191</v>
      </c>
      <c r="H4" s="449">
        <f>'1. HR Plan'!F7</f>
        <v>0</v>
      </c>
    </row>
    <row r="5" spans="1:8" s="166" customFormat="1" ht="20.45" customHeight="1" thickBot="1">
      <c r="A5" s="450" t="s">
        <v>195</v>
      </c>
      <c r="B5" s="451"/>
      <c r="C5" s="171"/>
      <c r="D5" s="171" t="s">
        <v>233</v>
      </c>
      <c r="E5" s="451" t="s">
        <v>194</v>
      </c>
      <c r="F5" s="172" t="s">
        <v>234</v>
      </c>
      <c r="G5" s="451" t="s">
        <v>193</v>
      </c>
      <c r="H5" s="452" t="s">
        <v>235</v>
      </c>
    </row>
    <row r="6" spans="1:8" ht="20.45" customHeight="1" thickBot="1">
      <c r="A6" s="453"/>
      <c r="B6" s="454"/>
      <c r="C6" s="454"/>
      <c r="D6" s="454"/>
      <c r="E6" s="454"/>
      <c r="F6" s="454"/>
      <c r="G6" s="454"/>
      <c r="H6" s="455"/>
    </row>
    <row r="7" spans="1:8" ht="107.25" thickBot="1">
      <c r="A7" s="126" t="s">
        <v>121</v>
      </c>
      <c r="B7" s="127" t="s">
        <v>142</v>
      </c>
      <c r="C7" s="127" t="s">
        <v>143</v>
      </c>
      <c r="D7" s="127" t="s">
        <v>144</v>
      </c>
      <c r="E7" s="127" t="s">
        <v>145</v>
      </c>
      <c r="F7" s="128" t="s">
        <v>146</v>
      </c>
      <c r="G7" s="658" t="s">
        <v>147</v>
      </c>
      <c r="H7" s="659"/>
    </row>
    <row r="8" spans="1:8" ht="30" customHeight="1">
      <c r="A8" s="129">
        <v>1</v>
      </c>
      <c r="B8" s="491">
        <f>SUM('Vaccine &amp; logistics Plan Page-1'!F7)</f>
        <v>2</v>
      </c>
      <c r="C8" s="167" t="s">
        <v>188</v>
      </c>
      <c r="D8" s="167" t="s">
        <v>781</v>
      </c>
      <c r="E8" s="167" t="s">
        <v>448</v>
      </c>
      <c r="F8" s="168" t="s">
        <v>436</v>
      </c>
      <c r="G8" s="653"/>
      <c r="H8" s="654"/>
    </row>
    <row r="9" spans="1:8" ht="30" customHeight="1">
      <c r="A9" s="130">
        <v>2</v>
      </c>
      <c r="B9" s="491">
        <f>SUM('Vaccine &amp; logistics Plan Page-1'!F8)</f>
        <v>2</v>
      </c>
      <c r="C9" s="165" t="str">
        <f>C8</f>
        <v>1hr</v>
      </c>
      <c r="D9" s="165" t="str">
        <f>D8</f>
        <v>Railway Hospital</v>
      </c>
      <c r="E9" s="165" t="str">
        <f>E8</f>
        <v>Pit Burn</v>
      </c>
      <c r="F9" s="173" t="s">
        <v>436</v>
      </c>
      <c r="G9" s="653"/>
      <c r="H9" s="654"/>
    </row>
    <row r="10" spans="1:8" ht="30" customHeight="1">
      <c r="A10" s="130">
        <v>3</v>
      </c>
      <c r="B10" s="491">
        <f>SUM('Vaccine &amp; logistics Plan Page-1'!F12)</f>
        <v>2</v>
      </c>
      <c r="C10" s="165" t="str">
        <f t="shared" ref="C10:C31" si="0">C9</f>
        <v>1hr</v>
      </c>
      <c r="D10" s="165" t="str">
        <f t="shared" ref="D10:D31" si="1">D9</f>
        <v>Railway Hospital</v>
      </c>
      <c r="E10" s="165" t="str">
        <f t="shared" ref="E10:E31" si="2">E9</f>
        <v>Pit Burn</v>
      </c>
      <c r="F10" s="173" t="s">
        <v>437</v>
      </c>
      <c r="G10" s="653"/>
      <c r="H10" s="654"/>
    </row>
    <row r="11" spans="1:8" ht="30" customHeight="1">
      <c r="A11" s="129">
        <v>4</v>
      </c>
      <c r="B11" s="491">
        <f>SUM('Vaccine &amp; logistics Plan Page-1'!F13)</f>
        <v>2</v>
      </c>
      <c r="C11" s="165" t="str">
        <f t="shared" si="0"/>
        <v>1hr</v>
      </c>
      <c r="D11" s="165" t="str">
        <f t="shared" si="1"/>
        <v>Railway Hospital</v>
      </c>
      <c r="E11" s="165" t="str">
        <f t="shared" si="2"/>
        <v>Pit Burn</v>
      </c>
      <c r="F11" s="173" t="s">
        <v>437</v>
      </c>
      <c r="G11" s="653"/>
      <c r="H11" s="654"/>
    </row>
    <row r="12" spans="1:8" ht="30" customHeight="1">
      <c r="A12" s="129">
        <v>5</v>
      </c>
      <c r="B12" s="491">
        <f>SUM('Vaccine &amp; logistics Plan Page-1'!F17)</f>
        <v>2</v>
      </c>
      <c r="C12" s="165" t="str">
        <f t="shared" si="0"/>
        <v>1hr</v>
      </c>
      <c r="D12" s="165" t="str">
        <f t="shared" si="1"/>
        <v>Railway Hospital</v>
      </c>
      <c r="E12" s="165" t="str">
        <f t="shared" si="2"/>
        <v>Pit Burn</v>
      </c>
      <c r="F12" s="173" t="s">
        <v>438</v>
      </c>
      <c r="G12" s="653"/>
      <c r="H12" s="654"/>
    </row>
    <row r="13" spans="1:8" ht="30" customHeight="1">
      <c r="A13" s="130">
        <v>6</v>
      </c>
      <c r="B13" s="491">
        <f>SUM('Vaccine &amp; logistics Plan Page-1'!F18)</f>
        <v>2</v>
      </c>
      <c r="C13" s="165" t="str">
        <f t="shared" si="0"/>
        <v>1hr</v>
      </c>
      <c r="D13" s="165" t="str">
        <f t="shared" si="1"/>
        <v>Railway Hospital</v>
      </c>
      <c r="E13" s="165" t="str">
        <f t="shared" si="2"/>
        <v>Pit Burn</v>
      </c>
      <c r="F13" s="173" t="s">
        <v>438</v>
      </c>
      <c r="G13" s="653"/>
      <c r="H13" s="654"/>
    </row>
    <row r="14" spans="1:8" ht="30" customHeight="1">
      <c r="A14" s="130">
        <v>7</v>
      </c>
      <c r="B14" s="491">
        <f>SUM('Vaccine &amp; logistics Plan Page-1'!F22)</f>
        <v>1</v>
      </c>
      <c r="C14" s="165" t="str">
        <f t="shared" si="0"/>
        <v>1hr</v>
      </c>
      <c r="D14" s="165" t="str">
        <f t="shared" si="1"/>
        <v>Railway Hospital</v>
      </c>
      <c r="E14" s="165" t="str">
        <f t="shared" si="2"/>
        <v>Pit Burn</v>
      </c>
      <c r="F14" s="173" t="s">
        <v>439</v>
      </c>
      <c r="G14" s="653"/>
      <c r="H14" s="654"/>
    </row>
    <row r="15" spans="1:8" ht="30" customHeight="1">
      <c r="A15" s="129">
        <v>8</v>
      </c>
      <c r="B15" s="491">
        <f>SUM('Vaccine &amp; logistics Plan Page-1'!F23)</f>
        <v>2</v>
      </c>
      <c r="C15" s="165" t="str">
        <f t="shared" si="0"/>
        <v>1hr</v>
      </c>
      <c r="D15" s="165" t="str">
        <f t="shared" si="1"/>
        <v>Railway Hospital</v>
      </c>
      <c r="E15" s="165" t="str">
        <f t="shared" si="2"/>
        <v>Pit Burn</v>
      </c>
      <c r="F15" s="173" t="s">
        <v>439</v>
      </c>
      <c r="G15" s="653"/>
      <c r="H15" s="654"/>
    </row>
    <row r="16" spans="1:8" ht="30" customHeight="1">
      <c r="A16" s="129">
        <v>9</v>
      </c>
      <c r="B16" s="491">
        <f>SUM('Vaccine &amp; logistics Plan Page-1'!F26)</f>
        <v>2</v>
      </c>
      <c r="C16" s="165" t="str">
        <f t="shared" si="0"/>
        <v>1hr</v>
      </c>
      <c r="D16" s="165" t="str">
        <f t="shared" si="1"/>
        <v>Railway Hospital</v>
      </c>
      <c r="E16" s="165" t="str">
        <f t="shared" si="2"/>
        <v>Pit Burn</v>
      </c>
      <c r="F16" s="173" t="s">
        <v>440</v>
      </c>
      <c r="G16" s="653"/>
      <c r="H16" s="654"/>
    </row>
    <row r="17" spans="1:8" ht="30" customHeight="1">
      <c r="A17" s="130">
        <v>10</v>
      </c>
      <c r="B17" s="491">
        <f>SUM('Vaccine &amp; logistics Plan Page-1'!F27)</f>
        <v>2</v>
      </c>
      <c r="C17" s="165" t="str">
        <f t="shared" si="0"/>
        <v>1hr</v>
      </c>
      <c r="D17" s="165" t="str">
        <f t="shared" si="1"/>
        <v>Railway Hospital</v>
      </c>
      <c r="E17" s="165" t="str">
        <f t="shared" si="2"/>
        <v>Pit Burn</v>
      </c>
      <c r="F17" s="173" t="s">
        <v>440</v>
      </c>
      <c r="G17" s="653"/>
      <c r="H17" s="654"/>
    </row>
    <row r="18" spans="1:8" ht="30">
      <c r="A18" s="130">
        <v>11</v>
      </c>
      <c r="B18" s="491">
        <f>SUM('Vaccine &amp; logistics Plan Page-1'!F31)</f>
        <v>2</v>
      </c>
      <c r="C18" s="165" t="str">
        <f t="shared" si="0"/>
        <v>1hr</v>
      </c>
      <c r="D18" s="165" t="str">
        <f t="shared" si="1"/>
        <v>Railway Hospital</v>
      </c>
      <c r="E18" s="165" t="str">
        <f t="shared" si="2"/>
        <v>Pit Burn</v>
      </c>
      <c r="F18" s="173" t="s">
        <v>441</v>
      </c>
      <c r="G18" s="653"/>
      <c r="H18" s="654"/>
    </row>
    <row r="19" spans="1:8" ht="30">
      <c r="A19" s="129">
        <v>12</v>
      </c>
      <c r="B19" s="491">
        <f>SUM('Vaccine &amp; logistics Plan Page-1'!F32)</f>
        <v>2</v>
      </c>
      <c r="C19" s="165" t="str">
        <f t="shared" si="0"/>
        <v>1hr</v>
      </c>
      <c r="D19" s="165" t="str">
        <f t="shared" si="1"/>
        <v>Railway Hospital</v>
      </c>
      <c r="E19" s="165" t="str">
        <f t="shared" si="2"/>
        <v>Pit Burn</v>
      </c>
      <c r="F19" s="173" t="s">
        <v>441</v>
      </c>
      <c r="G19" s="653"/>
      <c r="H19" s="654"/>
    </row>
    <row r="20" spans="1:8" ht="30">
      <c r="A20" s="129">
        <v>13</v>
      </c>
      <c r="B20" s="491">
        <f>SUM('Vaccine &amp; logistics Plan Page-1'!F36)</f>
        <v>2</v>
      </c>
      <c r="C20" s="165" t="str">
        <f t="shared" si="0"/>
        <v>1hr</v>
      </c>
      <c r="D20" s="165" t="str">
        <f t="shared" si="1"/>
        <v>Railway Hospital</v>
      </c>
      <c r="E20" s="165" t="str">
        <f t="shared" si="2"/>
        <v>Pit Burn</v>
      </c>
      <c r="F20" s="173" t="s">
        <v>442</v>
      </c>
      <c r="G20" s="653"/>
      <c r="H20" s="654"/>
    </row>
    <row r="21" spans="1:8" ht="30">
      <c r="A21" s="130">
        <v>14</v>
      </c>
      <c r="B21" s="491">
        <f>SUM('Vaccine &amp; logistics Plan Page-1'!F37)</f>
        <v>1</v>
      </c>
      <c r="C21" s="165" t="str">
        <f t="shared" si="0"/>
        <v>1hr</v>
      </c>
      <c r="D21" s="165" t="str">
        <f t="shared" si="1"/>
        <v>Railway Hospital</v>
      </c>
      <c r="E21" s="165" t="str">
        <f t="shared" si="2"/>
        <v>Pit Burn</v>
      </c>
      <c r="F21" s="173" t="s">
        <v>442</v>
      </c>
      <c r="G21" s="653"/>
      <c r="H21" s="654"/>
    </row>
    <row r="22" spans="1:8" ht="30">
      <c r="A22" s="130">
        <v>15</v>
      </c>
      <c r="B22" s="491">
        <f>SUM('Vaccine &amp; logistics Plan Page-1'!F41)</f>
        <v>2</v>
      </c>
      <c r="C22" s="165" t="str">
        <f t="shared" si="0"/>
        <v>1hr</v>
      </c>
      <c r="D22" s="165" t="str">
        <f t="shared" si="1"/>
        <v>Railway Hospital</v>
      </c>
      <c r="E22" s="165" t="str">
        <f t="shared" si="2"/>
        <v>Pit Burn</v>
      </c>
      <c r="F22" s="173" t="s">
        <v>443</v>
      </c>
      <c r="G22" s="653"/>
      <c r="H22" s="654"/>
    </row>
    <row r="23" spans="1:8" ht="30">
      <c r="A23" s="129">
        <v>16</v>
      </c>
      <c r="B23" s="491">
        <f>SUM('Vaccine &amp; logistics Plan Page-1'!F42)</f>
        <v>2</v>
      </c>
      <c r="C23" s="165" t="str">
        <f t="shared" si="0"/>
        <v>1hr</v>
      </c>
      <c r="D23" s="165" t="str">
        <f t="shared" si="1"/>
        <v>Railway Hospital</v>
      </c>
      <c r="E23" s="165" t="str">
        <f t="shared" si="2"/>
        <v>Pit Burn</v>
      </c>
      <c r="F23" s="173" t="s">
        <v>443</v>
      </c>
      <c r="G23" s="653"/>
      <c r="H23" s="654"/>
    </row>
    <row r="24" spans="1:8" ht="30">
      <c r="A24" s="129">
        <v>17</v>
      </c>
      <c r="B24" s="491">
        <f>SUM('Vaccine &amp; logistics Plan Page-1'!F46)</f>
        <v>2</v>
      </c>
      <c r="C24" s="165" t="str">
        <f t="shared" si="0"/>
        <v>1hr</v>
      </c>
      <c r="D24" s="165" t="str">
        <f t="shared" si="1"/>
        <v>Railway Hospital</v>
      </c>
      <c r="E24" s="165" t="str">
        <f t="shared" si="2"/>
        <v>Pit Burn</v>
      </c>
      <c r="F24" s="173" t="s">
        <v>444</v>
      </c>
      <c r="G24" s="653"/>
      <c r="H24" s="654"/>
    </row>
    <row r="25" spans="1:8" ht="30">
      <c r="A25" s="130">
        <v>18</v>
      </c>
      <c r="B25" s="491">
        <f>SUM('Vaccine &amp; logistics Plan Page-1'!F47)</f>
        <v>2</v>
      </c>
      <c r="C25" s="165" t="str">
        <f t="shared" si="0"/>
        <v>1hr</v>
      </c>
      <c r="D25" s="165" t="str">
        <f t="shared" si="1"/>
        <v>Railway Hospital</v>
      </c>
      <c r="E25" s="165" t="str">
        <f t="shared" si="2"/>
        <v>Pit Burn</v>
      </c>
      <c r="F25" s="173" t="s">
        <v>444</v>
      </c>
      <c r="G25" s="653"/>
      <c r="H25" s="654"/>
    </row>
    <row r="26" spans="1:8" ht="30">
      <c r="A26" s="130">
        <v>19</v>
      </c>
      <c r="B26" s="491">
        <f>SUM('Vaccine &amp; logistics Plan Page-1'!F51)</f>
        <v>2</v>
      </c>
      <c r="C26" s="165" t="str">
        <f t="shared" si="0"/>
        <v>1hr</v>
      </c>
      <c r="D26" s="165" t="str">
        <f t="shared" si="1"/>
        <v>Railway Hospital</v>
      </c>
      <c r="E26" s="165" t="str">
        <f t="shared" si="2"/>
        <v>Pit Burn</v>
      </c>
      <c r="F26" s="173" t="s">
        <v>445</v>
      </c>
      <c r="G26" s="653"/>
      <c r="H26" s="654"/>
    </row>
    <row r="27" spans="1:8" ht="30">
      <c r="A27" s="129">
        <v>20</v>
      </c>
      <c r="B27" s="491">
        <f>SUM('Vaccine &amp; logistics Plan Page-1'!F52)</f>
        <v>1</v>
      </c>
      <c r="C27" s="165" t="str">
        <f t="shared" si="0"/>
        <v>1hr</v>
      </c>
      <c r="D27" s="165" t="str">
        <f t="shared" si="1"/>
        <v>Railway Hospital</v>
      </c>
      <c r="E27" s="165" t="str">
        <f t="shared" si="2"/>
        <v>Pit Burn</v>
      </c>
      <c r="F27" s="173" t="s">
        <v>445</v>
      </c>
      <c r="G27" s="653"/>
      <c r="H27" s="654"/>
    </row>
    <row r="28" spans="1:8" ht="30">
      <c r="A28" s="129">
        <v>21</v>
      </c>
      <c r="B28" s="491">
        <f>SUM('Vaccine &amp; logistics Plan Page-1'!F56)</f>
        <v>2</v>
      </c>
      <c r="C28" s="165" t="str">
        <f t="shared" si="0"/>
        <v>1hr</v>
      </c>
      <c r="D28" s="165" t="str">
        <f t="shared" si="1"/>
        <v>Railway Hospital</v>
      </c>
      <c r="E28" s="165" t="str">
        <f t="shared" si="2"/>
        <v>Pit Burn</v>
      </c>
      <c r="F28" s="173" t="s">
        <v>446</v>
      </c>
      <c r="G28" s="653"/>
      <c r="H28" s="654"/>
    </row>
    <row r="29" spans="1:8" ht="30">
      <c r="A29" s="130">
        <v>22</v>
      </c>
      <c r="B29" s="491">
        <f>SUM('Vaccine &amp; logistics Plan Page-1'!F57)</f>
        <v>2</v>
      </c>
      <c r="C29" s="165" t="str">
        <f t="shared" si="0"/>
        <v>1hr</v>
      </c>
      <c r="D29" s="165" t="str">
        <f t="shared" si="1"/>
        <v>Railway Hospital</v>
      </c>
      <c r="E29" s="165" t="str">
        <f t="shared" si="2"/>
        <v>Pit Burn</v>
      </c>
      <c r="F29" s="173" t="s">
        <v>446</v>
      </c>
      <c r="G29" s="653"/>
      <c r="H29" s="654"/>
    </row>
    <row r="30" spans="1:8" ht="30">
      <c r="A30" s="130">
        <v>23</v>
      </c>
      <c r="B30" s="491">
        <f>SUM('Vaccine &amp; logistics Plan Page-1'!F61)</f>
        <v>2</v>
      </c>
      <c r="C30" s="165" t="str">
        <f t="shared" si="0"/>
        <v>1hr</v>
      </c>
      <c r="D30" s="165" t="str">
        <f t="shared" si="1"/>
        <v>Railway Hospital</v>
      </c>
      <c r="E30" s="165" t="str">
        <f t="shared" si="2"/>
        <v>Pit Burn</v>
      </c>
      <c r="F30" s="173" t="s">
        <v>447</v>
      </c>
      <c r="G30" s="653"/>
      <c r="H30" s="654"/>
    </row>
    <row r="31" spans="1:8" ht="30">
      <c r="A31" s="129">
        <v>24</v>
      </c>
      <c r="B31" s="491">
        <f>SUM('Vaccine &amp; logistics Plan Page-1'!F62)</f>
        <v>2</v>
      </c>
      <c r="C31" s="165" t="str">
        <f t="shared" si="0"/>
        <v>1hr</v>
      </c>
      <c r="D31" s="165" t="str">
        <f t="shared" si="1"/>
        <v>Railway Hospital</v>
      </c>
      <c r="E31" s="165" t="str">
        <f t="shared" si="2"/>
        <v>Pit Burn</v>
      </c>
      <c r="F31" s="173" t="s">
        <v>447</v>
      </c>
      <c r="G31" s="653"/>
      <c r="H31" s="654"/>
    </row>
  </sheetData>
  <mergeCells count="27">
    <mergeCell ref="G23:H23"/>
    <mergeCell ref="G19:H19"/>
    <mergeCell ref="G14:H14"/>
    <mergeCell ref="G15:H15"/>
    <mergeCell ref="G17:H17"/>
    <mergeCell ref="G18:H18"/>
    <mergeCell ref="G20:H20"/>
    <mergeCell ref="G21:H21"/>
    <mergeCell ref="G22:H22"/>
    <mergeCell ref="G10:H10"/>
    <mergeCell ref="G11:H11"/>
    <mergeCell ref="G12:H12"/>
    <mergeCell ref="G13:H13"/>
    <mergeCell ref="G16:H16"/>
    <mergeCell ref="A2:H2"/>
    <mergeCell ref="A1:H1"/>
    <mergeCell ref="G7:H7"/>
    <mergeCell ref="G8:H8"/>
    <mergeCell ref="G9:H9"/>
    <mergeCell ref="G29:H29"/>
    <mergeCell ref="G30:H30"/>
    <mergeCell ref="G31:H31"/>
    <mergeCell ref="G24:H24"/>
    <mergeCell ref="G25:H25"/>
    <mergeCell ref="G26:H26"/>
    <mergeCell ref="G27:H27"/>
    <mergeCell ref="G28:H28"/>
  </mergeCells>
  <phoneticPr fontId="84" type="noConversion"/>
  <printOptions horizontalCentered="1" verticalCentered="1"/>
  <pageMargins left="0" right="0" top="0" bottom="0" header="0" footer="0"/>
  <pageSetup scale="80" orientation="portrait" r:id="rId1"/>
</worksheet>
</file>

<file path=xl/worksheets/sheet17.xml><?xml version="1.0" encoding="utf-8"?>
<worksheet xmlns="http://schemas.openxmlformats.org/spreadsheetml/2006/main" xmlns:r="http://schemas.openxmlformats.org/officeDocument/2006/relationships">
  <dimension ref="A1:J25"/>
  <sheetViews>
    <sheetView workbookViewId="0">
      <selection activeCell="H21" sqref="H21"/>
    </sheetView>
  </sheetViews>
  <sheetFormatPr defaultRowHeight="15"/>
  <cols>
    <col min="1" max="10" width="11.5703125" customWidth="1"/>
  </cols>
  <sheetData>
    <row r="1" spans="1:10" ht="20.25">
      <c r="A1" s="665" t="s">
        <v>402</v>
      </c>
      <c r="B1" s="666"/>
      <c r="C1" s="666"/>
      <c r="D1" s="666"/>
      <c r="E1" s="666"/>
      <c r="F1" s="666"/>
      <c r="G1" s="666"/>
      <c r="H1" s="666"/>
      <c r="I1" s="666"/>
      <c r="J1" s="667"/>
    </row>
    <row r="2" spans="1:10" ht="18">
      <c r="A2" s="587" t="s">
        <v>148</v>
      </c>
      <c r="B2" s="668"/>
      <c r="C2" s="668"/>
      <c r="D2" s="668"/>
      <c r="E2" s="668"/>
      <c r="F2" s="668"/>
      <c r="G2" s="668"/>
      <c r="H2" s="668"/>
      <c r="I2" s="668"/>
      <c r="J2" s="669"/>
    </row>
    <row r="3" spans="1:10">
      <c r="A3" s="21"/>
      <c r="B3" s="456"/>
      <c r="C3" s="456"/>
      <c r="D3" s="456"/>
      <c r="E3" s="456"/>
      <c r="F3" s="456"/>
      <c r="G3" s="456"/>
      <c r="H3" s="456"/>
      <c r="I3" s="456"/>
      <c r="J3" s="12"/>
    </row>
    <row r="4" spans="1:10" ht="20.100000000000001" customHeight="1" thickBot="1">
      <c r="A4" s="46" t="s">
        <v>196</v>
      </c>
      <c r="B4" s="660" t="str">
        <f>'Title UCMO'!B8:H8</f>
        <v>Multan</v>
      </c>
      <c r="C4" s="660"/>
      <c r="D4" s="457" t="s">
        <v>197</v>
      </c>
      <c r="E4" s="457"/>
      <c r="F4" s="660" t="str">
        <f>'Title UCMO'!B7</f>
        <v>Multan Urban</v>
      </c>
      <c r="G4" s="660"/>
      <c r="H4" s="458" t="s">
        <v>198</v>
      </c>
      <c r="I4" s="660" t="str">
        <f>'Title UCMO'!D6</f>
        <v>34 Glass Factory</v>
      </c>
      <c r="J4" s="661"/>
    </row>
    <row r="5" spans="1:10" ht="20.100000000000001" customHeight="1">
      <c r="A5" s="46"/>
      <c r="B5" s="457"/>
      <c r="C5" s="457"/>
      <c r="D5" s="457"/>
      <c r="E5" s="457"/>
      <c r="F5" s="457"/>
      <c r="G5" s="457"/>
      <c r="H5" s="457"/>
      <c r="I5" s="457"/>
      <c r="J5" s="131"/>
    </row>
    <row r="6" spans="1:10" ht="20.100000000000001" customHeight="1">
      <c r="A6" s="662" t="s">
        <v>149</v>
      </c>
      <c r="B6" s="663"/>
      <c r="C6" s="663"/>
      <c r="D6" s="663"/>
      <c r="E6" s="663"/>
      <c r="F6" s="663"/>
      <c r="G6" s="663"/>
      <c r="H6" s="663"/>
      <c r="I6" s="663"/>
      <c r="J6" s="664"/>
    </row>
    <row r="7" spans="1:10" ht="20.100000000000001" customHeight="1">
      <c r="A7" s="46"/>
      <c r="B7" s="457"/>
      <c r="C7" s="457"/>
      <c r="D7" s="457"/>
      <c r="E7" s="457"/>
      <c r="F7" s="457"/>
      <c r="G7" s="457"/>
      <c r="H7" s="457"/>
      <c r="I7" s="457"/>
      <c r="J7" s="131"/>
    </row>
    <row r="8" spans="1:10" ht="20.100000000000001" customHeight="1">
      <c r="A8" s="662" t="s">
        <v>150</v>
      </c>
      <c r="B8" s="663"/>
      <c r="C8" s="663"/>
      <c r="D8" s="663"/>
      <c r="E8" s="663"/>
      <c r="F8" s="663"/>
      <c r="G8" s="663"/>
      <c r="H8" s="663"/>
      <c r="I8" s="663"/>
      <c r="J8" s="664"/>
    </row>
    <row r="9" spans="1:10" ht="20.100000000000001" customHeight="1">
      <c r="A9" s="46"/>
      <c r="B9" s="457"/>
      <c r="C9" s="457"/>
      <c r="D9" s="457"/>
      <c r="E9" s="457"/>
      <c r="F9" s="457"/>
      <c r="G9" s="457"/>
      <c r="H9" s="457"/>
      <c r="I9" s="457"/>
      <c r="J9" s="131"/>
    </row>
    <row r="10" spans="1:10" ht="20.100000000000001" customHeight="1">
      <c r="A10" s="662" t="s">
        <v>151</v>
      </c>
      <c r="B10" s="663"/>
      <c r="C10" s="663"/>
      <c r="D10" s="663"/>
      <c r="E10" s="663"/>
      <c r="F10" s="663"/>
      <c r="G10" s="663"/>
      <c r="H10" s="663"/>
      <c r="I10" s="663"/>
      <c r="J10" s="664"/>
    </row>
    <row r="11" spans="1:10" ht="20.100000000000001" customHeight="1">
      <c r="A11" s="46"/>
      <c r="B11" s="457"/>
      <c r="C11" s="457"/>
      <c r="D11" s="457"/>
      <c r="E11" s="457"/>
      <c r="F11" s="457"/>
      <c r="G11" s="457"/>
      <c r="H11" s="457"/>
      <c r="I11" s="457"/>
      <c r="J11" s="131"/>
    </row>
    <row r="12" spans="1:10" ht="20.100000000000001" customHeight="1" thickBot="1">
      <c r="A12" s="46" t="s">
        <v>412</v>
      </c>
      <c r="B12" s="457"/>
      <c r="C12" s="457"/>
      <c r="D12" s="174"/>
      <c r="E12" s="660" t="str">
        <f>'1. HR Plan'!D5</f>
        <v>Shoaib Ahmad</v>
      </c>
      <c r="F12" s="660"/>
      <c r="G12" s="660"/>
      <c r="H12" s="457" t="s">
        <v>193</v>
      </c>
      <c r="I12" s="660" t="str">
        <f>'1. HR Plan'!F5</f>
        <v>0300-7192927</v>
      </c>
      <c r="J12" s="661"/>
    </row>
    <row r="13" spans="1:10" ht="20.100000000000001" customHeight="1">
      <c r="A13" s="46" t="s">
        <v>152</v>
      </c>
      <c r="B13" s="457"/>
      <c r="C13" s="457"/>
      <c r="D13" s="457"/>
      <c r="E13" s="457"/>
      <c r="F13" s="457"/>
      <c r="G13" s="457"/>
      <c r="H13" s="457"/>
      <c r="I13" s="457"/>
      <c r="J13" s="131"/>
    </row>
    <row r="14" spans="1:10" ht="20.100000000000001" customHeight="1">
      <c r="A14" s="662" t="s">
        <v>153</v>
      </c>
      <c r="B14" s="663"/>
      <c r="C14" s="663"/>
      <c r="D14" s="663"/>
      <c r="E14" s="663"/>
      <c r="F14" s="663"/>
      <c r="G14" s="663"/>
      <c r="H14" s="663"/>
      <c r="I14" s="663"/>
      <c r="J14" s="664"/>
    </row>
    <row r="15" spans="1:10" ht="20.100000000000001" customHeight="1">
      <c r="A15" s="46"/>
      <c r="B15" s="457"/>
      <c r="C15" s="457"/>
      <c r="D15" s="457"/>
      <c r="E15" s="457"/>
      <c r="F15" s="457"/>
      <c r="G15" s="457"/>
      <c r="H15" s="457"/>
      <c r="I15" s="457"/>
      <c r="J15" s="131"/>
    </row>
    <row r="16" spans="1:10" ht="20.100000000000001" customHeight="1">
      <c r="A16" s="662" t="s">
        <v>411</v>
      </c>
      <c r="B16" s="663"/>
      <c r="C16" s="663"/>
      <c r="D16" s="663"/>
      <c r="E16" s="663"/>
      <c r="F16" s="663"/>
      <c r="G16" s="663"/>
      <c r="H16" s="663"/>
      <c r="I16" s="663"/>
      <c r="J16" s="664"/>
    </row>
    <row r="17" spans="1:10" ht="20.100000000000001" customHeight="1">
      <c r="A17" s="46" t="s">
        <v>154</v>
      </c>
      <c r="B17" s="457"/>
      <c r="C17" s="457"/>
      <c r="D17" s="457"/>
      <c r="E17" s="457"/>
      <c r="F17" s="457"/>
      <c r="G17" s="457"/>
      <c r="H17" s="457"/>
      <c r="I17" s="457"/>
      <c r="J17" s="131"/>
    </row>
    <row r="18" spans="1:10" ht="20.100000000000001" customHeight="1">
      <c r="A18" s="662" t="s">
        <v>450</v>
      </c>
      <c r="B18" s="663"/>
      <c r="C18" s="663"/>
      <c r="D18" s="663"/>
      <c r="E18" s="663"/>
      <c r="F18" s="663"/>
      <c r="G18" s="663"/>
      <c r="H18" s="663"/>
      <c r="I18" s="663"/>
      <c r="J18" s="664"/>
    </row>
    <row r="19" spans="1:10" ht="20.100000000000001" customHeight="1">
      <c r="A19" s="46"/>
      <c r="B19" s="457"/>
      <c r="C19" s="457"/>
      <c r="D19" s="457"/>
      <c r="E19" s="457"/>
      <c r="F19" s="457"/>
      <c r="G19" s="457"/>
      <c r="H19" s="457"/>
      <c r="I19" s="457"/>
      <c r="J19" s="131"/>
    </row>
    <row r="20" spans="1:10" ht="20.100000000000001" customHeight="1">
      <c r="A20" s="662" t="s">
        <v>449</v>
      </c>
      <c r="B20" s="663"/>
      <c r="C20" s="663"/>
      <c r="D20" s="663"/>
      <c r="E20" s="663"/>
      <c r="F20" s="663"/>
      <c r="G20" s="663"/>
      <c r="H20" s="663"/>
      <c r="I20" s="663"/>
      <c r="J20" s="664"/>
    </row>
    <row r="21" spans="1:10" ht="20.100000000000001" customHeight="1">
      <c r="A21" s="46"/>
      <c r="B21" s="457"/>
      <c r="C21" s="457"/>
      <c r="D21" s="457"/>
      <c r="E21" s="457"/>
      <c r="F21" s="457"/>
      <c r="G21" s="457"/>
      <c r="H21" s="457"/>
      <c r="I21" s="457"/>
      <c r="J21" s="131"/>
    </row>
    <row r="22" spans="1:10" ht="20.100000000000001" customHeight="1">
      <c r="A22" s="662" t="s">
        <v>155</v>
      </c>
      <c r="B22" s="663"/>
      <c r="C22" s="663"/>
      <c r="D22" s="663"/>
      <c r="E22" s="663"/>
      <c r="F22" s="663"/>
      <c r="G22" s="663"/>
      <c r="H22" s="663"/>
      <c r="I22" s="663"/>
      <c r="J22" s="664"/>
    </row>
    <row r="23" spans="1:10" ht="20.100000000000001" customHeight="1">
      <c r="A23" s="46"/>
      <c r="B23" s="457"/>
      <c r="C23" s="457"/>
      <c r="D23" s="457"/>
      <c r="E23" s="457"/>
      <c r="F23" s="457"/>
      <c r="G23" s="457"/>
      <c r="H23" s="457"/>
      <c r="I23" s="457"/>
      <c r="J23" s="131"/>
    </row>
    <row r="24" spans="1:10" ht="20.100000000000001" customHeight="1">
      <c r="A24" s="670" t="s">
        <v>156</v>
      </c>
      <c r="B24" s="671"/>
      <c r="C24" s="671"/>
      <c r="D24" s="671"/>
      <c r="E24" s="671"/>
      <c r="F24" s="671"/>
      <c r="G24" s="671"/>
      <c r="H24" s="671"/>
      <c r="I24" s="671"/>
      <c r="J24" s="672"/>
    </row>
    <row r="25" spans="1:10" ht="20.100000000000001" customHeight="1" thickBot="1">
      <c r="A25" s="1"/>
      <c r="B25" s="2"/>
      <c r="C25" s="2"/>
      <c r="D25" s="2"/>
      <c r="E25" s="2"/>
      <c r="F25" s="2"/>
      <c r="G25" s="2"/>
      <c r="H25" s="2"/>
      <c r="I25" s="2"/>
      <c r="J25" s="3"/>
    </row>
  </sheetData>
  <mergeCells count="16">
    <mergeCell ref="A24:J24"/>
    <mergeCell ref="A14:J14"/>
    <mergeCell ref="A16:J16"/>
    <mergeCell ref="A18:J18"/>
    <mergeCell ref="A20:J20"/>
    <mergeCell ref="A22:J22"/>
    <mergeCell ref="E12:G12"/>
    <mergeCell ref="I12:J12"/>
    <mergeCell ref="A10:J10"/>
    <mergeCell ref="A1:J1"/>
    <mergeCell ref="A2:J2"/>
    <mergeCell ref="A6:J6"/>
    <mergeCell ref="A8:J8"/>
    <mergeCell ref="B4:C4"/>
    <mergeCell ref="F4:G4"/>
    <mergeCell ref="I4:J4"/>
  </mergeCells>
  <printOptions horizontalCentered="1" verticalCentered="1"/>
  <pageMargins left="0" right="0" top="0" bottom="0" header="0" footer="0"/>
  <pageSetup scale="110" orientation="landscape" r:id="rId1"/>
</worksheet>
</file>

<file path=xl/worksheets/sheet18.xml><?xml version="1.0" encoding="utf-8"?>
<worksheet xmlns="http://schemas.openxmlformats.org/spreadsheetml/2006/main" xmlns:r="http://schemas.openxmlformats.org/officeDocument/2006/relationships">
  <dimension ref="A1:K194"/>
  <sheetViews>
    <sheetView view="pageBreakPreview" zoomScale="130" zoomScaleNormal="150" zoomScaleSheetLayoutView="130" workbookViewId="0">
      <selection activeCell="K25" sqref="K25"/>
    </sheetView>
  </sheetViews>
  <sheetFormatPr defaultRowHeight="23.25"/>
  <cols>
    <col min="1" max="1" width="14.28515625" customWidth="1"/>
    <col min="2" max="2" width="13.28515625" customWidth="1"/>
    <col min="3" max="3" width="6.5703125" style="352" customWidth="1"/>
    <col min="4" max="4" width="9.42578125" style="352" customWidth="1"/>
    <col min="5" max="5" width="10.28515625" customWidth="1"/>
    <col min="8" max="8" width="0.7109375" customWidth="1"/>
  </cols>
  <sheetData>
    <row r="1" spans="1:11" ht="18.75" customHeight="1">
      <c r="A1" s="519" t="s">
        <v>402</v>
      </c>
      <c r="B1" s="520"/>
      <c r="C1" s="520"/>
      <c r="D1" s="520"/>
      <c r="E1" s="520"/>
      <c r="F1" s="520"/>
      <c r="G1" s="520"/>
      <c r="H1" s="31"/>
    </row>
    <row r="2" spans="1:11" ht="24" customHeight="1">
      <c r="A2" s="685" t="s">
        <v>451</v>
      </c>
      <c r="B2" s="686"/>
      <c r="C2" s="686"/>
      <c r="D2" s="686"/>
      <c r="E2" s="686"/>
      <c r="F2" s="686"/>
      <c r="G2" s="686"/>
      <c r="H2" s="12"/>
    </row>
    <row r="3" spans="1:11" ht="15.75">
      <c r="A3" s="519"/>
      <c r="B3" s="520"/>
      <c r="C3" s="520"/>
      <c r="D3" s="520"/>
      <c r="E3" s="520"/>
      <c r="F3" s="520"/>
      <c r="G3" s="520"/>
      <c r="H3" s="12"/>
    </row>
    <row r="4" spans="1:11" ht="24">
      <c r="A4" s="306">
        <v>1</v>
      </c>
      <c r="B4" s="137"/>
      <c r="C4" s="414"/>
      <c r="D4" s="389"/>
      <c r="H4" s="12"/>
    </row>
    <row r="5" spans="1:11" ht="18.75" thickBot="1">
      <c r="A5" s="253" t="s">
        <v>161</v>
      </c>
      <c r="B5" s="254"/>
      <c r="C5" s="415"/>
      <c r="D5" s="675" t="str">
        <f>'Title UCMO'!F12</f>
        <v>CGH</v>
      </c>
      <c r="E5" s="675"/>
      <c r="F5" s="675"/>
      <c r="G5" s="675"/>
      <c r="H5" s="12"/>
    </row>
    <row r="6" spans="1:11" ht="18">
      <c r="A6" s="255"/>
      <c r="B6" s="256"/>
      <c r="C6" s="416"/>
      <c r="D6" s="418"/>
      <c r="E6" s="257"/>
      <c r="F6" s="257"/>
      <c r="G6" s="257"/>
      <c r="H6" s="12"/>
    </row>
    <row r="7" spans="1:11" ht="15.75" customHeight="1" thickBot="1">
      <c r="A7" s="253" t="s">
        <v>162</v>
      </c>
      <c r="B7" s="254"/>
      <c r="C7" s="684" t="str">
        <f>'1. HR Plan'!D8</f>
        <v>Amir Abbas</v>
      </c>
      <c r="D7" s="684"/>
      <c r="E7" s="258" t="str">
        <f>'1. HR Plan'!E8</f>
        <v>Vaccinator</v>
      </c>
      <c r="F7" s="677">
        <f>'1. HR Plan'!F8</f>
        <v>0</v>
      </c>
      <c r="G7" s="677"/>
      <c r="H7" s="12"/>
    </row>
    <row r="8" spans="1:11" ht="18">
      <c r="A8" s="255"/>
      <c r="B8" s="256"/>
      <c r="C8" s="416"/>
      <c r="D8" s="420"/>
      <c r="E8" s="257"/>
      <c r="F8" s="257"/>
      <c r="G8" s="257"/>
      <c r="H8" s="12"/>
    </row>
    <row r="9" spans="1:11" ht="15.75" customHeight="1" thickBot="1">
      <c r="A9" s="253" t="s">
        <v>163</v>
      </c>
      <c r="B9" s="254"/>
      <c r="C9" s="684">
        <f>'1. HR Plan'!D14</f>
        <v>0</v>
      </c>
      <c r="D9" s="684"/>
      <c r="E9" s="258">
        <f>'1. HR Plan'!E14</f>
        <v>0</v>
      </c>
      <c r="F9" s="677">
        <f>'1. HR Plan'!F14</f>
        <v>0</v>
      </c>
      <c r="G9" s="677"/>
      <c r="H9" s="12"/>
    </row>
    <row r="10" spans="1:11" ht="13.5" customHeight="1">
      <c r="A10" s="255"/>
      <c r="B10" s="256"/>
      <c r="C10" s="416"/>
      <c r="D10" s="420"/>
      <c r="E10" s="257"/>
      <c r="F10" s="257"/>
      <c r="G10" s="257"/>
      <c r="H10" s="12"/>
    </row>
    <row r="11" spans="1:11" ht="18.75" thickBot="1">
      <c r="A11" s="253" t="s">
        <v>164</v>
      </c>
      <c r="B11" s="254"/>
      <c r="C11" s="684">
        <f>'1. HR Plan'!D20</f>
        <v>0</v>
      </c>
      <c r="D11" s="684"/>
      <c r="E11" s="258">
        <f>'1. HR Plan'!E20</f>
        <v>0</v>
      </c>
      <c r="F11" s="677">
        <f>'1. HR Plan'!F20</f>
        <v>0</v>
      </c>
      <c r="G11" s="677"/>
      <c r="H11" s="12"/>
    </row>
    <row r="12" spans="1:11" ht="18">
      <c r="A12" s="255"/>
      <c r="B12" s="256"/>
      <c r="C12" s="416"/>
      <c r="D12" s="420"/>
      <c r="E12" s="257"/>
      <c r="F12" s="257"/>
      <c r="G12" s="257"/>
      <c r="H12" s="12"/>
    </row>
    <row r="13" spans="1:11" ht="18.75" thickBot="1">
      <c r="A13" s="253" t="s">
        <v>165</v>
      </c>
      <c r="B13" s="254"/>
      <c r="C13" s="684">
        <f>'1. HR Plan'!D21</f>
        <v>0</v>
      </c>
      <c r="D13" s="684"/>
      <c r="E13" s="258">
        <f>'1. HR Plan'!E21</f>
        <v>0</v>
      </c>
      <c r="F13" s="677">
        <f>'1. HR Plan'!F21</f>
        <v>0</v>
      </c>
      <c r="G13" s="677"/>
      <c r="H13" s="12"/>
    </row>
    <row r="14" spans="1:11" ht="18">
      <c r="A14" s="255"/>
      <c r="B14" s="256"/>
      <c r="C14" s="416"/>
      <c r="D14" s="418"/>
      <c r="E14" s="257"/>
      <c r="F14" s="257"/>
      <c r="G14" s="257"/>
      <c r="H14" s="12"/>
      <c r="K14" t="s">
        <v>6</v>
      </c>
    </row>
    <row r="15" spans="1:11" ht="18.75" thickBot="1">
      <c r="A15" s="253" t="s">
        <v>166</v>
      </c>
      <c r="B15" s="254"/>
      <c r="C15" s="415"/>
      <c r="D15" s="418"/>
      <c r="E15" s="683" t="str">
        <f>'Title UCMO'!D4:H4</f>
        <v>Shoaib Ahmad</v>
      </c>
      <c r="F15" s="683"/>
      <c r="G15" s="683"/>
      <c r="H15" s="12"/>
    </row>
    <row r="16" spans="1:11" ht="15.75" customHeight="1">
      <c r="A16" s="255"/>
      <c r="B16" s="256"/>
      <c r="C16" s="416"/>
      <c r="D16" s="418"/>
      <c r="E16" s="257"/>
      <c r="F16" s="257"/>
      <c r="G16" s="257"/>
      <c r="H16" s="12"/>
    </row>
    <row r="17" spans="1:8" ht="18.75" thickBot="1">
      <c r="A17" s="253" t="s">
        <v>169</v>
      </c>
      <c r="B17" s="259" t="str">
        <f>'1. HR Plan'!E5</f>
        <v>C.O</v>
      </c>
      <c r="C17" s="415" t="s">
        <v>168</v>
      </c>
      <c r="D17" s="418"/>
      <c r="E17" s="683" t="str">
        <f>'1. HR Plan'!F5</f>
        <v>0300-7192927</v>
      </c>
      <c r="F17" s="683"/>
      <c r="G17" s="683"/>
      <c r="H17" s="12"/>
    </row>
    <row r="18" spans="1:8" ht="18">
      <c r="A18" s="255"/>
      <c r="B18" s="256"/>
      <c r="C18" s="416"/>
      <c r="D18" s="418"/>
      <c r="E18" s="257"/>
      <c r="F18" s="257"/>
      <c r="G18" s="257"/>
      <c r="H18" s="12"/>
    </row>
    <row r="19" spans="1:8" ht="18.75" thickBot="1">
      <c r="A19" s="253" t="s">
        <v>167</v>
      </c>
      <c r="B19" s="254"/>
      <c r="C19" s="415"/>
      <c r="D19" s="418"/>
      <c r="E19" s="683">
        <f>'1. HR Plan'!D6</f>
        <v>0</v>
      </c>
      <c r="F19" s="683"/>
      <c r="G19" s="260">
        <f>'1. HR Plan'!F6</f>
        <v>0</v>
      </c>
      <c r="H19" s="12"/>
    </row>
    <row r="20" spans="1:8" ht="18">
      <c r="A20" s="255"/>
      <c r="B20" s="256"/>
      <c r="C20" s="416"/>
      <c r="D20" s="418"/>
      <c r="E20" s="257"/>
      <c r="F20" s="257"/>
      <c r="G20" s="257"/>
      <c r="H20" s="12"/>
    </row>
    <row r="21" spans="1:8" ht="15.75" customHeight="1" thickBot="1">
      <c r="A21" s="253" t="s">
        <v>170</v>
      </c>
      <c r="B21" s="254"/>
      <c r="C21" s="678" t="str">
        <f>'Title UCMO'!D6</f>
        <v>34 Glass Factory</v>
      </c>
      <c r="D21" s="678"/>
      <c r="E21" s="678"/>
      <c r="F21" s="678"/>
      <c r="G21" s="677"/>
      <c r="H21" s="12"/>
    </row>
    <row r="22" spans="1:8" ht="18">
      <c r="A22" s="255"/>
      <c r="B22" s="256"/>
      <c r="C22" s="416"/>
      <c r="D22" s="418"/>
      <c r="E22" s="257"/>
      <c r="F22" s="257"/>
      <c r="G22" s="257"/>
      <c r="H22" s="12"/>
    </row>
    <row r="23" spans="1:8" ht="15.75" customHeight="1" thickBot="1">
      <c r="A23" s="253" t="s">
        <v>171</v>
      </c>
      <c r="B23" s="254"/>
      <c r="C23" s="678" t="str">
        <f>'Title UCMO'!B7</f>
        <v>Multan Urban</v>
      </c>
      <c r="D23" s="678"/>
      <c r="E23" s="678"/>
      <c r="F23" s="678"/>
      <c r="G23" s="677"/>
      <c r="H23" s="12"/>
    </row>
    <row r="24" spans="1:8" ht="9.75" customHeight="1">
      <c r="A24" s="255"/>
      <c r="B24" s="256"/>
      <c r="C24" s="416"/>
      <c r="D24" s="418"/>
      <c r="E24" s="257"/>
      <c r="F24" s="257"/>
      <c r="G24" s="257"/>
      <c r="H24" s="12"/>
    </row>
    <row r="25" spans="1:8" ht="18" customHeight="1" thickBot="1">
      <c r="A25" s="253" t="s">
        <v>172</v>
      </c>
      <c r="B25" s="677" t="str">
        <f>'Title UCMO'!B8:H8</f>
        <v>Multan</v>
      </c>
      <c r="C25" s="677"/>
      <c r="D25" s="677"/>
      <c r="E25" s="677"/>
      <c r="F25" s="677"/>
      <c r="G25" s="677"/>
      <c r="H25" s="12"/>
    </row>
    <row r="26" spans="1:8" ht="15" customHeight="1">
      <c r="A26" s="255"/>
      <c r="B26" s="256"/>
      <c r="C26" s="416"/>
      <c r="D26" s="418"/>
      <c r="E26" s="257"/>
      <c r="F26" s="257"/>
      <c r="G26" s="257"/>
      <c r="H26" s="12"/>
    </row>
    <row r="27" spans="1:8" ht="15.75" customHeight="1" thickBot="1">
      <c r="A27" s="253" t="s">
        <v>69</v>
      </c>
      <c r="B27" s="677" t="str">
        <f>'Title UCMO'!D9</f>
        <v>Punjab</v>
      </c>
      <c r="C27" s="677"/>
      <c r="D27" s="677"/>
      <c r="E27" s="677"/>
      <c r="F27" s="677"/>
      <c r="G27" s="677"/>
      <c r="H27" s="12"/>
    </row>
    <row r="28" spans="1:8" ht="13.5" customHeight="1">
      <c r="A28" s="255"/>
      <c r="B28" s="256"/>
      <c r="C28" s="416"/>
      <c r="D28" s="418"/>
      <c r="E28" s="257"/>
      <c r="F28" s="257"/>
      <c r="G28" s="257"/>
      <c r="H28" s="12"/>
    </row>
    <row r="29" spans="1:8" ht="16.5" customHeight="1" thickBot="1">
      <c r="A29" s="253" t="s">
        <v>159</v>
      </c>
      <c r="B29" s="258"/>
      <c r="C29" s="676" t="s">
        <v>436</v>
      </c>
      <c r="D29" s="676"/>
      <c r="E29" s="261" t="s">
        <v>160</v>
      </c>
      <c r="F29" s="262" t="s">
        <v>447</v>
      </c>
      <c r="G29" s="262"/>
      <c r="H29" s="12"/>
    </row>
    <row r="30" spans="1:8" ht="18.75" thickBot="1">
      <c r="A30" s="263"/>
      <c r="B30" s="264"/>
      <c r="C30" s="417"/>
      <c r="D30" s="417"/>
      <c r="E30" s="262"/>
      <c r="F30" s="262"/>
      <c r="G30" s="262"/>
      <c r="H30" s="3"/>
    </row>
    <row r="31" spans="1:8" ht="18">
      <c r="A31" s="265" t="s">
        <v>158</v>
      </c>
      <c r="B31" s="265"/>
      <c r="C31" s="418"/>
      <c r="D31" s="418"/>
      <c r="E31" s="257"/>
      <c r="F31" s="257"/>
      <c r="G31" s="257"/>
    </row>
    <row r="32" spans="1:8" ht="24.75" thickBot="1">
      <c r="A32" s="45"/>
      <c r="B32" s="45"/>
      <c r="C32" s="389"/>
      <c r="D32" s="389"/>
    </row>
    <row r="33" spans="1:8" ht="18.75" customHeight="1">
      <c r="A33" s="519" t="s">
        <v>402</v>
      </c>
      <c r="B33" s="520"/>
      <c r="C33" s="520"/>
      <c r="D33" s="520"/>
      <c r="E33" s="520"/>
      <c r="F33" s="520"/>
      <c r="G33" s="520"/>
      <c r="H33" s="31"/>
    </row>
    <row r="34" spans="1:8" ht="15.75">
      <c r="A34" s="685" t="s">
        <v>451</v>
      </c>
      <c r="B34" s="686"/>
      <c r="C34" s="686"/>
      <c r="D34" s="686"/>
      <c r="E34" s="686"/>
      <c r="F34" s="686"/>
      <c r="G34" s="686"/>
      <c r="H34" s="12"/>
    </row>
    <row r="35" spans="1:8" ht="15.75">
      <c r="A35" s="519"/>
      <c r="B35" s="520"/>
      <c r="C35" s="520"/>
      <c r="D35" s="520"/>
      <c r="E35" s="520"/>
      <c r="F35" s="520"/>
      <c r="G35" s="520"/>
      <c r="H35" s="12"/>
    </row>
    <row r="36" spans="1:8" ht="24">
      <c r="A36" s="306">
        <v>2</v>
      </c>
      <c r="B36" s="137"/>
      <c r="C36" s="414"/>
      <c r="D36" s="389"/>
      <c r="H36" s="12"/>
    </row>
    <row r="37" spans="1:8" ht="18.75" thickBot="1">
      <c r="A37" s="253" t="s">
        <v>161</v>
      </c>
      <c r="B37" s="254"/>
      <c r="C37" s="415"/>
      <c r="D37" s="675" t="str">
        <f>D5</f>
        <v>CGH</v>
      </c>
      <c r="E37" s="675"/>
      <c r="F37" s="675"/>
      <c r="G37" s="675"/>
      <c r="H37" s="12"/>
    </row>
    <row r="38" spans="1:8" ht="18">
      <c r="A38" s="255"/>
      <c r="B38" s="256"/>
      <c r="C38" s="416"/>
      <c r="D38" s="418"/>
      <c r="E38" s="257"/>
      <c r="F38" s="257"/>
      <c r="G38" s="257"/>
      <c r="H38" s="12"/>
    </row>
    <row r="39" spans="1:8" ht="23.25" customHeight="1" thickBot="1">
      <c r="A39" s="253" t="s">
        <v>162</v>
      </c>
      <c r="B39" s="254"/>
      <c r="C39" s="676" t="str">
        <f>'1. HR Plan'!D9</f>
        <v>Hamza Rafiq</v>
      </c>
      <c r="D39" s="676"/>
      <c r="E39" s="258" t="str">
        <f>'1. HR Plan'!E9</f>
        <v>Vaccinator</v>
      </c>
      <c r="F39" s="677">
        <f>'1. HR Plan'!F9</f>
        <v>0</v>
      </c>
      <c r="G39" s="677"/>
      <c r="H39" s="12"/>
    </row>
    <row r="40" spans="1:8" ht="18">
      <c r="A40" s="255"/>
      <c r="B40" s="256"/>
      <c r="C40" s="416"/>
      <c r="D40" s="418"/>
      <c r="E40" s="257"/>
      <c r="F40" s="257"/>
      <c r="G40" s="257"/>
      <c r="H40" s="12"/>
    </row>
    <row r="41" spans="1:8" ht="15.75" customHeight="1" thickBot="1">
      <c r="A41" s="253" t="s">
        <v>163</v>
      </c>
      <c r="B41" s="254"/>
      <c r="C41" s="676">
        <f>'1. HR Plan'!D15</f>
        <v>0</v>
      </c>
      <c r="D41" s="676"/>
      <c r="E41" s="258">
        <f>'1. HR Plan'!E15</f>
        <v>0</v>
      </c>
      <c r="F41" s="677">
        <f>'1. HR Plan'!F15</f>
        <v>0</v>
      </c>
      <c r="G41" s="677"/>
      <c r="H41" s="12"/>
    </row>
    <row r="42" spans="1:8" ht="18">
      <c r="A42" s="255"/>
      <c r="B42" s="256"/>
      <c r="C42" s="416"/>
      <c r="D42" s="418"/>
      <c r="E42" s="257"/>
      <c r="F42" s="257"/>
      <c r="G42" s="257"/>
      <c r="H42" s="12"/>
    </row>
    <row r="43" spans="1:8" ht="18.75" thickBot="1">
      <c r="A43" s="253" t="s">
        <v>164</v>
      </c>
      <c r="B43" s="254"/>
      <c r="C43" s="676">
        <f>'1. HR Plan'!D22</f>
        <v>0</v>
      </c>
      <c r="D43" s="676"/>
      <c r="E43" s="258">
        <f>'1. HR Plan'!E22</f>
        <v>0</v>
      </c>
      <c r="F43" s="677">
        <f>'1. HR Plan'!F22</f>
        <v>0</v>
      </c>
      <c r="G43" s="677"/>
      <c r="H43" s="12"/>
    </row>
    <row r="44" spans="1:8" ht="18">
      <c r="A44" s="255"/>
      <c r="B44" s="256"/>
      <c r="C44" s="416"/>
      <c r="D44" s="418"/>
      <c r="E44" s="257"/>
      <c r="F44" s="257"/>
      <c r="G44" s="257"/>
      <c r="H44" s="12"/>
    </row>
    <row r="45" spans="1:8" ht="18.75" thickBot="1">
      <c r="A45" s="253" t="s">
        <v>165</v>
      </c>
      <c r="B45" s="254"/>
      <c r="C45" s="676">
        <f>'1. HR Plan'!D23</f>
        <v>0</v>
      </c>
      <c r="D45" s="676"/>
      <c r="E45" s="258">
        <f>'1. HR Plan'!E23</f>
        <v>0</v>
      </c>
      <c r="F45" s="677">
        <f>'1. HR Plan'!F23</f>
        <v>0</v>
      </c>
      <c r="G45" s="677"/>
      <c r="H45" s="12"/>
    </row>
    <row r="46" spans="1:8" ht="18">
      <c r="A46" s="255"/>
      <c r="B46" s="256"/>
      <c r="C46" s="416"/>
      <c r="D46" s="418"/>
      <c r="E46" s="257"/>
      <c r="F46" s="257"/>
      <c r="G46" s="257"/>
      <c r="H46" s="12"/>
    </row>
    <row r="47" spans="1:8" ht="18.75" thickBot="1">
      <c r="A47" s="253" t="s">
        <v>166</v>
      </c>
      <c r="B47" s="254"/>
      <c r="C47" s="415"/>
      <c r="D47" s="418"/>
      <c r="E47" s="683" t="str">
        <f>E15</f>
        <v>Shoaib Ahmad</v>
      </c>
      <c r="F47" s="683"/>
      <c r="G47" s="683"/>
      <c r="H47" s="12"/>
    </row>
    <row r="48" spans="1:8" ht="18">
      <c r="A48" s="255"/>
      <c r="B48" s="256"/>
      <c r="C48" s="416"/>
      <c r="D48" s="418"/>
      <c r="E48" s="257"/>
      <c r="F48" s="257"/>
      <c r="G48" s="257"/>
      <c r="H48" s="12"/>
    </row>
    <row r="49" spans="1:8" ht="18.75" thickBot="1">
      <c r="A49" s="253" t="s">
        <v>169</v>
      </c>
      <c r="B49" s="259" t="str">
        <f>B17</f>
        <v>C.O</v>
      </c>
      <c r="C49" s="415" t="s">
        <v>168</v>
      </c>
      <c r="D49" s="418"/>
      <c r="E49" s="683" t="str">
        <f>E17</f>
        <v>0300-7192927</v>
      </c>
      <c r="F49" s="683"/>
      <c r="G49" s="683"/>
      <c r="H49" s="12"/>
    </row>
    <row r="50" spans="1:8" ht="18">
      <c r="A50" s="255"/>
      <c r="B50" s="256"/>
      <c r="C50" s="416"/>
      <c r="D50" s="418"/>
      <c r="E50" s="257"/>
      <c r="F50" s="257"/>
      <c r="G50" s="257"/>
      <c r="H50" s="12"/>
    </row>
    <row r="51" spans="1:8" ht="18.75" thickBot="1">
      <c r="A51" s="253" t="s">
        <v>167</v>
      </c>
      <c r="B51" s="254"/>
      <c r="C51" s="415"/>
      <c r="D51" s="418"/>
      <c r="E51" s="683">
        <f>'Team MP'!E19:F19</f>
        <v>0</v>
      </c>
      <c r="F51" s="683"/>
      <c r="G51" s="260">
        <f>G19</f>
        <v>0</v>
      </c>
      <c r="H51" s="12"/>
    </row>
    <row r="52" spans="1:8" ht="18">
      <c r="A52" s="255"/>
      <c r="B52" s="256"/>
      <c r="C52" s="416"/>
      <c r="D52" s="418"/>
      <c r="E52" s="257"/>
      <c r="F52" s="257"/>
      <c r="G52" s="257"/>
      <c r="H52" s="12"/>
    </row>
    <row r="53" spans="1:8" ht="15.75" customHeight="1" thickBot="1">
      <c r="A53" s="253" t="s">
        <v>170</v>
      </c>
      <c r="B53" s="254"/>
      <c r="C53" s="678" t="str">
        <f>C21</f>
        <v>34 Glass Factory</v>
      </c>
      <c r="D53" s="678"/>
      <c r="E53" s="678"/>
      <c r="F53" s="678"/>
      <c r="G53" s="677"/>
      <c r="H53" s="12"/>
    </row>
    <row r="54" spans="1:8" ht="18">
      <c r="A54" s="255"/>
      <c r="B54" s="256"/>
      <c r="C54" s="416"/>
      <c r="D54" s="418"/>
      <c r="E54" s="257"/>
      <c r="F54" s="257"/>
      <c r="G54" s="257"/>
      <c r="H54" s="12"/>
    </row>
    <row r="55" spans="1:8" ht="15.75" customHeight="1" thickBot="1">
      <c r="A55" s="253" t="s">
        <v>171</v>
      </c>
      <c r="B55" s="254"/>
      <c r="C55" s="678" t="str">
        <f>C23</f>
        <v>Multan Urban</v>
      </c>
      <c r="D55" s="678"/>
      <c r="E55" s="678"/>
      <c r="F55" s="678"/>
      <c r="G55" s="677"/>
      <c r="H55" s="12"/>
    </row>
    <row r="56" spans="1:8" ht="7.5" customHeight="1">
      <c r="A56" s="255"/>
      <c r="B56" s="256"/>
      <c r="C56" s="416"/>
      <c r="D56" s="418"/>
      <c r="E56" s="257"/>
      <c r="F56" s="257"/>
      <c r="G56" s="257"/>
      <c r="H56" s="12"/>
    </row>
    <row r="57" spans="1:8" ht="21" customHeight="1" thickBot="1">
      <c r="A57" s="253" t="s">
        <v>172</v>
      </c>
      <c r="B57" s="677" t="str">
        <f>B25</f>
        <v>Multan</v>
      </c>
      <c r="C57" s="677"/>
      <c r="D57" s="677"/>
      <c r="E57" s="677"/>
      <c r="F57" s="677"/>
      <c r="G57" s="677"/>
      <c r="H57" s="12"/>
    </row>
    <row r="58" spans="1:8" ht="7.5" customHeight="1">
      <c r="A58" s="255"/>
      <c r="B58" s="256"/>
      <c r="C58" s="416"/>
      <c r="D58" s="418"/>
      <c r="E58" s="257"/>
      <c r="F58" s="257"/>
      <c r="G58" s="257"/>
      <c r="H58" s="12"/>
    </row>
    <row r="59" spans="1:8" ht="15.75" customHeight="1" thickBot="1">
      <c r="A59" s="253" t="s">
        <v>69</v>
      </c>
      <c r="B59" s="677" t="str">
        <f>B27</f>
        <v>Punjab</v>
      </c>
      <c r="C59" s="677"/>
      <c r="D59" s="677"/>
      <c r="E59" s="677"/>
      <c r="F59" s="677"/>
      <c r="G59" s="677"/>
      <c r="H59" s="12"/>
    </row>
    <row r="60" spans="1:8" ht="8.25" customHeight="1">
      <c r="A60" s="255"/>
      <c r="B60" s="256"/>
      <c r="C60" s="416"/>
      <c r="D60" s="418"/>
      <c r="E60" s="257"/>
      <c r="F60" s="257"/>
      <c r="G60" s="257"/>
      <c r="H60" s="12"/>
    </row>
    <row r="61" spans="1:8" ht="16.5" customHeight="1" thickBot="1">
      <c r="A61" s="253" t="s">
        <v>159</v>
      </c>
      <c r="B61" s="258"/>
      <c r="C61" s="676" t="s">
        <v>436</v>
      </c>
      <c r="D61" s="676"/>
      <c r="E61" s="261" t="s">
        <v>160</v>
      </c>
      <c r="F61" s="262" t="s">
        <v>447</v>
      </c>
      <c r="G61" s="262"/>
      <c r="H61" s="12"/>
    </row>
    <row r="62" spans="1:8" ht="18.75" thickBot="1">
      <c r="A62" s="263"/>
      <c r="B62" s="264"/>
      <c r="C62" s="417"/>
      <c r="D62" s="417"/>
      <c r="E62" s="262"/>
      <c r="F62" s="262"/>
      <c r="G62" s="262"/>
      <c r="H62" s="3"/>
    </row>
    <row r="63" spans="1:8" ht="18">
      <c r="A63" s="265" t="s">
        <v>158</v>
      </c>
      <c r="B63" s="265"/>
      <c r="C63" s="418"/>
      <c r="D63" s="418"/>
      <c r="E63" s="257"/>
      <c r="F63" s="257"/>
      <c r="G63" s="257"/>
    </row>
    <row r="64" spans="1:8" ht="18.75" thickBot="1">
      <c r="A64" s="257"/>
      <c r="B64" s="257"/>
      <c r="C64" s="418"/>
      <c r="D64" s="418"/>
      <c r="E64" s="257"/>
      <c r="F64" s="257"/>
      <c r="G64" s="257"/>
    </row>
    <row r="65" spans="1:8" ht="18.75" customHeight="1">
      <c r="A65" s="679" t="s">
        <v>157</v>
      </c>
      <c r="B65" s="680"/>
      <c r="C65" s="680"/>
      <c r="D65" s="680"/>
      <c r="E65" s="680"/>
      <c r="F65" s="680"/>
      <c r="G65" s="680"/>
      <c r="H65" s="31"/>
    </row>
    <row r="66" spans="1:8" ht="18">
      <c r="A66" s="681"/>
      <c r="B66" s="682"/>
      <c r="C66" s="682"/>
      <c r="D66" s="418"/>
      <c r="E66" s="257"/>
      <c r="F66" s="257"/>
      <c r="G66" s="257"/>
      <c r="H66" s="12"/>
    </row>
    <row r="67" spans="1:8" ht="15">
      <c r="A67" s="673" t="s">
        <v>68</v>
      </c>
      <c r="B67" s="674"/>
      <c r="C67" s="674"/>
      <c r="D67" s="674"/>
      <c r="E67" s="674"/>
      <c r="F67" s="674"/>
      <c r="G67" s="674"/>
      <c r="H67" s="12"/>
    </row>
    <row r="68" spans="1:8" ht="18">
      <c r="A68" s="305">
        <v>3</v>
      </c>
      <c r="B68" s="267"/>
      <c r="C68" s="419"/>
      <c r="D68" s="418"/>
      <c r="E68" s="257"/>
      <c r="F68" s="257"/>
      <c r="G68" s="257"/>
      <c r="H68" s="12"/>
    </row>
    <row r="69" spans="1:8" ht="18.75" thickBot="1">
      <c r="A69" s="253" t="s">
        <v>161</v>
      </c>
      <c r="B69" s="254"/>
      <c r="C69" s="415"/>
      <c r="D69" s="675" t="str">
        <f>D37</f>
        <v>CGH</v>
      </c>
      <c r="E69" s="675"/>
      <c r="F69" s="675"/>
      <c r="G69" s="675"/>
      <c r="H69" s="12"/>
    </row>
    <row r="70" spans="1:8" ht="18">
      <c r="A70" s="255"/>
      <c r="B70" s="256"/>
      <c r="C70" s="416"/>
      <c r="D70" s="418"/>
      <c r="E70" s="257"/>
      <c r="F70" s="257"/>
      <c r="G70" s="257"/>
      <c r="H70" s="12"/>
    </row>
    <row r="71" spans="1:8" ht="23.25" customHeight="1" thickBot="1">
      <c r="A71" s="253" t="s">
        <v>162</v>
      </c>
      <c r="B71" s="254"/>
      <c r="C71" s="676">
        <f>'1. HR Plan'!D10</f>
        <v>0</v>
      </c>
      <c r="D71" s="676"/>
      <c r="E71" s="258">
        <f>'1. HR Plan'!E10</f>
        <v>0</v>
      </c>
      <c r="F71" s="677">
        <f>'1. HR Plan'!G10</f>
        <v>0</v>
      </c>
      <c r="G71" s="677"/>
      <c r="H71" s="12"/>
    </row>
    <row r="72" spans="1:8" ht="18">
      <c r="A72" s="255"/>
      <c r="B72" s="256"/>
      <c r="C72" s="416"/>
      <c r="D72" s="418"/>
      <c r="E72" s="257"/>
      <c r="F72" s="257"/>
      <c r="G72" s="257"/>
      <c r="H72" s="12"/>
    </row>
    <row r="73" spans="1:8" ht="15.75" customHeight="1" thickBot="1">
      <c r="A73" s="253" t="s">
        <v>163</v>
      </c>
      <c r="B73" s="254"/>
      <c r="C73" s="676">
        <f>'1. HR Plan'!D16</f>
        <v>0</v>
      </c>
      <c r="D73" s="676"/>
      <c r="E73" s="258">
        <f>'1. HR Plan'!E16</f>
        <v>0</v>
      </c>
      <c r="F73" s="677">
        <f>'1. HR Plan'!F16</f>
        <v>0</v>
      </c>
      <c r="G73" s="677"/>
      <c r="H73" s="12"/>
    </row>
    <row r="74" spans="1:8" ht="18">
      <c r="A74" s="255"/>
      <c r="B74" s="256"/>
      <c r="C74" s="416"/>
      <c r="D74" s="418"/>
      <c r="E74" s="257"/>
      <c r="F74" s="257"/>
      <c r="G74" s="257"/>
      <c r="H74" s="12"/>
    </row>
    <row r="75" spans="1:8" ht="18.75" thickBot="1">
      <c r="A75" s="253" t="s">
        <v>164</v>
      </c>
      <c r="B75" s="254"/>
      <c r="C75" s="676">
        <f>'1. HR Plan'!D24</f>
        <v>0</v>
      </c>
      <c r="D75" s="676"/>
      <c r="E75" s="258">
        <f>'1. HR Plan'!E24</f>
        <v>0</v>
      </c>
      <c r="F75" s="677">
        <f>'1. HR Plan'!F24</f>
        <v>0</v>
      </c>
      <c r="G75" s="677"/>
      <c r="H75" s="12"/>
    </row>
    <row r="76" spans="1:8" ht="18">
      <c r="A76" s="255"/>
      <c r="B76" s="256"/>
      <c r="C76" s="416"/>
      <c r="D76" s="418"/>
      <c r="E76" s="257"/>
      <c r="F76" s="257"/>
      <c r="G76" s="257"/>
      <c r="H76" s="12"/>
    </row>
    <row r="77" spans="1:8" ht="18.75" thickBot="1">
      <c r="A77" s="253" t="s">
        <v>165</v>
      </c>
      <c r="B77" s="254"/>
      <c r="C77" s="676">
        <f>'1. HR Plan'!D25</f>
        <v>0</v>
      </c>
      <c r="D77" s="676"/>
      <c r="E77" s="258">
        <f>'1. HR Plan'!E25</f>
        <v>0</v>
      </c>
      <c r="F77" s="677">
        <f>'1. HR Plan'!F25</f>
        <v>0</v>
      </c>
      <c r="G77" s="677"/>
      <c r="H77" s="12"/>
    </row>
    <row r="78" spans="1:8" ht="18">
      <c r="A78" s="255"/>
      <c r="B78" s="256"/>
      <c r="C78" s="416"/>
      <c r="D78" s="418"/>
      <c r="E78" s="257"/>
      <c r="F78" s="257"/>
      <c r="G78" s="257"/>
      <c r="H78" s="12"/>
    </row>
    <row r="79" spans="1:8" ht="18.75" thickBot="1">
      <c r="A79" s="253" t="s">
        <v>166</v>
      </c>
      <c r="B79" s="254"/>
      <c r="C79" s="415"/>
      <c r="D79" s="418"/>
      <c r="E79" s="683" t="str">
        <f>E47</f>
        <v>Shoaib Ahmad</v>
      </c>
      <c r="F79" s="683"/>
      <c r="G79" s="683"/>
      <c r="H79" s="12"/>
    </row>
    <row r="80" spans="1:8" ht="18">
      <c r="A80" s="255"/>
      <c r="B80" s="256"/>
      <c r="C80" s="416"/>
      <c r="D80" s="418"/>
      <c r="E80" s="257"/>
      <c r="F80" s="257"/>
      <c r="G80" s="257"/>
      <c r="H80" s="12"/>
    </row>
    <row r="81" spans="1:8" ht="18.75" thickBot="1">
      <c r="A81" s="253" t="s">
        <v>169</v>
      </c>
      <c r="B81" s="259" t="str">
        <f>B49</f>
        <v>C.O</v>
      </c>
      <c r="C81" s="415" t="s">
        <v>168</v>
      </c>
      <c r="D81" s="418"/>
      <c r="E81" s="683" t="str">
        <f>E49</f>
        <v>0300-7192927</v>
      </c>
      <c r="F81" s="683"/>
      <c r="G81" s="683"/>
      <c r="H81" s="12"/>
    </row>
    <row r="82" spans="1:8" ht="18">
      <c r="A82" s="255"/>
      <c r="B82" s="256"/>
      <c r="C82" s="416"/>
      <c r="D82" s="418"/>
      <c r="E82" s="257"/>
      <c r="F82" s="257"/>
      <c r="G82" s="257"/>
      <c r="H82" s="12"/>
    </row>
    <row r="83" spans="1:8" ht="18.75" thickBot="1">
      <c r="A83" s="253" t="s">
        <v>167</v>
      </c>
      <c r="B83" s="254"/>
      <c r="C83" s="415"/>
      <c r="D83" s="418"/>
      <c r="E83" s="683">
        <f>'Team MP'!E51:F51</f>
        <v>0</v>
      </c>
      <c r="F83" s="683"/>
      <c r="G83" s="260">
        <f>G51</f>
        <v>0</v>
      </c>
      <c r="H83" s="12"/>
    </row>
    <row r="84" spans="1:8" ht="18">
      <c r="A84" s="255"/>
      <c r="B84" s="256"/>
      <c r="C84" s="416"/>
      <c r="D84" s="418"/>
      <c r="E84" s="257"/>
      <c r="F84" s="257"/>
      <c r="G84" s="257"/>
      <c r="H84" s="12"/>
    </row>
    <row r="85" spans="1:8" ht="15.75" customHeight="1" thickBot="1">
      <c r="A85" s="253" t="s">
        <v>170</v>
      </c>
      <c r="B85" s="254"/>
      <c r="C85" s="678" t="str">
        <f>C53</f>
        <v>34 Glass Factory</v>
      </c>
      <c r="D85" s="678"/>
      <c r="E85" s="678"/>
      <c r="F85" s="678"/>
      <c r="G85" s="677"/>
      <c r="H85" s="12"/>
    </row>
    <row r="86" spans="1:8" ht="18">
      <c r="A86" s="255"/>
      <c r="B86" s="256"/>
      <c r="C86" s="416"/>
      <c r="D86" s="418"/>
      <c r="E86" s="257"/>
      <c r="F86" s="257"/>
      <c r="G86" s="257"/>
      <c r="H86" s="12"/>
    </row>
    <row r="87" spans="1:8" ht="15.75" customHeight="1" thickBot="1">
      <c r="A87" s="253" t="s">
        <v>171</v>
      </c>
      <c r="B87" s="254"/>
      <c r="C87" s="678" t="str">
        <f>C55</f>
        <v>Multan Urban</v>
      </c>
      <c r="D87" s="678"/>
      <c r="E87" s="678"/>
      <c r="F87" s="678"/>
      <c r="G87" s="677"/>
      <c r="H87" s="12"/>
    </row>
    <row r="88" spans="1:8" ht="18">
      <c r="A88" s="255"/>
      <c r="B88" s="256"/>
      <c r="C88" s="416"/>
      <c r="D88" s="418"/>
      <c r="E88" s="257"/>
      <c r="F88" s="257"/>
      <c r="G88" s="257"/>
      <c r="H88" s="12"/>
    </row>
    <row r="89" spans="1:8" ht="21" customHeight="1" thickBot="1">
      <c r="A89" s="253" t="s">
        <v>172</v>
      </c>
      <c r="B89" s="677" t="str">
        <f>B57</f>
        <v>Multan</v>
      </c>
      <c r="C89" s="677"/>
      <c r="D89" s="677"/>
      <c r="E89" s="677"/>
      <c r="F89" s="677"/>
      <c r="G89" s="677"/>
      <c r="H89" s="12"/>
    </row>
    <row r="90" spans="1:8" ht="21" customHeight="1">
      <c r="A90" s="255"/>
      <c r="B90" s="256"/>
      <c r="C90" s="416"/>
      <c r="D90" s="418"/>
      <c r="E90" s="257"/>
      <c r="F90" s="257"/>
      <c r="G90" s="257"/>
      <c r="H90" s="12"/>
    </row>
    <row r="91" spans="1:8" ht="15.75" customHeight="1" thickBot="1">
      <c r="A91" s="253" t="s">
        <v>69</v>
      </c>
      <c r="B91" s="677" t="str">
        <f>B59</f>
        <v>Punjab</v>
      </c>
      <c r="C91" s="677"/>
      <c r="D91" s="677"/>
      <c r="E91" s="677"/>
      <c r="F91" s="677"/>
      <c r="G91" s="677"/>
      <c r="H91" s="12"/>
    </row>
    <row r="92" spans="1:8" ht="21" customHeight="1">
      <c r="A92" s="255"/>
      <c r="B92" s="256"/>
      <c r="C92" s="416"/>
      <c r="D92" s="418"/>
      <c r="E92" s="257"/>
      <c r="F92" s="257"/>
      <c r="G92" s="257"/>
      <c r="H92" s="12"/>
    </row>
    <row r="93" spans="1:8" ht="16.5" customHeight="1" thickBot="1">
      <c r="A93" s="253" t="s">
        <v>159</v>
      </c>
      <c r="B93" s="258"/>
      <c r="C93" s="676" t="s">
        <v>174</v>
      </c>
      <c r="D93" s="676"/>
      <c r="E93" s="261" t="s">
        <v>160</v>
      </c>
      <c r="F93" s="262" t="s">
        <v>175</v>
      </c>
      <c r="G93" s="262"/>
      <c r="H93" s="12"/>
    </row>
    <row r="94" spans="1:8" ht="18.75" thickBot="1">
      <c r="A94" s="263"/>
      <c r="B94" s="264"/>
      <c r="C94" s="417"/>
      <c r="D94" s="417"/>
      <c r="E94" s="262"/>
      <c r="F94" s="262"/>
      <c r="G94" s="262"/>
      <c r="H94" s="3"/>
    </row>
    <row r="95" spans="1:8" ht="18.75" thickBot="1">
      <c r="A95" s="265" t="s">
        <v>158</v>
      </c>
      <c r="B95" s="265"/>
      <c r="C95" s="418"/>
      <c r="D95" s="418"/>
      <c r="E95" s="257"/>
      <c r="F95" s="257"/>
      <c r="G95" s="257"/>
    </row>
    <row r="96" spans="1:8" ht="18.75" customHeight="1">
      <c r="A96" s="679" t="s">
        <v>157</v>
      </c>
      <c r="B96" s="680"/>
      <c r="C96" s="680"/>
      <c r="D96" s="680"/>
      <c r="E96" s="680"/>
      <c r="F96" s="680"/>
      <c r="G96" s="680"/>
      <c r="H96" s="31"/>
    </row>
    <row r="97" spans="1:8" ht="18">
      <c r="A97" s="681"/>
      <c r="B97" s="682"/>
      <c r="C97" s="682"/>
      <c r="D97" s="418"/>
      <c r="E97" s="257"/>
      <c r="F97" s="257"/>
      <c r="G97" s="257"/>
      <c r="H97" s="12"/>
    </row>
    <row r="98" spans="1:8" ht="15">
      <c r="A98" s="673" t="s">
        <v>68</v>
      </c>
      <c r="B98" s="674"/>
      <c r="C98" s="674"/>
      <c r="D98" s="674"/>
      <c r="E98" s="674"/>
      <c r="F98" s="674"/>
      <c r="G98" s="674"/>
      <c r="H98" s="12"/>
    </row>
    <row r="99" spans="1:8" ht="18">
      <c r="A99" s="305">
        <v>4</v>
      </c>
      <c r="B99" s="267"/>
      <c r="C99" s="419"/>
      <c r="D99" s="418"/>
      <c r="E99" s="257"/>
      <c r="F99" s="257"/>
      <c r="G99" s="257"/>
      <c r="H99" s="12"/>
    </row>
    <row r="100" spans="1:8" ht="18.75" thickBot="1">
      <c r="A100" s="253" t="s">
        <v>161</v>
      </c>
      <c r="B100" s="254"/>
      <c r="C100" s="415"/>
      <c r="D100" s="675" t="str">
        <f>D69</f>
        <v>CGH</v>
      </c>
      <c r="E100" s="675"/>
      <c r="F100" s="675"/>
      <c r="G100" s="675"/>
      <c r="H100" s="12"/>
    </row>
    <row r="101" spans="1:8" ht="18">
      <c r="A101" s="255"/>
      <c r="B101" s="256"/>
      <c r="C101" s="416"/>
      <c r="D101" s="418"/>
      <c r="E101" s="257"/>
      <c r="F101" s="257"/>
      <c r="G101" s="257"/>
      <c r="H101" s="12"/>
    </row>
    <row r="102" spans="1:8" ht="23.25" customHeight="1" thickBot="1">
      <c r="A102" s="253" t="s">
        <v>162</v>
      </c>
      <c r="B102" s="254"/>
      <c r="C102" s="684">
        <f>'1. HR Plan'!D11</f>
        <v>0</v>
      </c>
      <c r="D102" s="684"/>
      <c r="E102" s="258">
        <f>'1. HR Plan'!E11</f>
        <v>0</v>
      </c>
      <c r="F102" s="677">
        <f>'1. HR Plan'!F11</f>
        <v>0</v>
      </c>
      <c r="G102" s="677"/>
      <c r="H102" s="12"/>
    </row>
    <row r="103" spans="1:8" ht="18">
      <c r="A103" s="255"/>
      <c r="B103" s="256"/>
      <c r="C103" s="416"/>
      <c r="D103" s="418"/>
      <c r="E103" s="257"/>
      <c r="F103" s="257"/>
      <c r="G103" s="257"/>
      <c r="H103" s="12"/>
    </row>
    <row r="104" spans="1:8" ht="15.75" customHeight="1" thickBot="1">
      <c r="A104" s="253" t="s">
        <v>163</v>
      </c>
      <c r="B104" s="254"/>
      <c r="C104" s="676">
        <f>'1. HR Plan'!D17</f>
        <v>0</v>
      </c>
      <c r="D104" s="676"/>
      <c r="E104" s="258">
        <f>'1. HR Plan'!E17</f>
        <v>0</v>
      </c>
      <c r="F104" s="677">
        <f>'1. HR Plan'!F17</f>
        <v>0</v>
      </c>
      <c r="G104" s="677"/>
      <c r="H104" s="12"/>
    </row>
    <row r="105" spans="1:8" ht="18">
      <c r="A105" s="255"/>
      <c r="B105" s="256"/>
      <c r="C105" s="416"/>
      <c r="D105" s="418"/>
      <c r="E105" s="257"/>
      <c r="F105" s="257"/>
      <c r="G105" s="257"/>
      <c r="H105" s="12"/>
    </row>
    <row r="106" spans="1:8" ht="18.75" thickBot="1">
      <c r="A106" s="253" t="s">
        <v>164</v>
      </c>
      <c r="B106" s="254"/>
      <c r="C106" s="676">
        <f>'1. HR Plan'!D26</f>
        <v>0</v>
      </c>
      <c r="D106" s="676"/>
      <c r="E106" s="258">
        <f>'1. HR Plan'!E26</f>
        <v>0</v>
      </c>
      <c r="F106" s="677">
        <f>'1. HR Plan'!F26</f>
        <v>0</v>
      </c>
      <c r="G106" s="677"/>
      <c r="H106" s="12"/>
    </row>
    <row r="107" spans="1:8" ht="18">
      <c r="A107" s="255"/>
      <c r="B107" s="256"/>
      <c r="C107" s="416"/>
      <c r="D107" s="418"/>
      <c r="E107" s="257"/>
      <c r="F107" s="257"/>
      <c r="G107" s="257"/>
      <c r="H107" s="12"/>
    </row>
    <row r="108" spans="1:8" ht="18.75" thickBot="1">
      <c r="A108" s="253" t="s">
        <v>165</v>
      </c>
      <c r="B108" s="254"/>
      <c r="C108" s="676">
        <f>'1. HR Plan'!D27</f>
        <v>0</v>
      </c>
      <c r="D108" s="676"/>
      <c r="E108" s="258">
        <f>'1. HR Plan'!E27</f>
        <v>0</v>
      </c>
      <c r="F108" s="677">
        <f>'1. HR Plan'!F27</f>
        <v>0</v>
      </c>
      <c r="G108" s="677"/>
      <c r="H108" s="12"/>
    </row>
    <row r="109" spans="1:8" ht="18">
      <c r="A109" s="255"/>
      <c r="B109" s="256"/>
      <c r="C109" s="416"/>
      <c r="D109" s="418"/>
      <c r="E109" s="257"/>
      <c r="F109" s="257"/>
      <c r="G109" s="257"/>
      <c r="H109" s="12"/>
    </row>
    <row r="110" spans="1:8" ht="18.75" thickBot="1">
      <c r="A110" s="253" t="s">
        <v>166</v>
      </c>
      <c r="B110" s="254"/>
      <c r="C110" s="415"/>
      <c r="D110" s="418"/>
      <c r="E110" s="683" t="str">
        <f>E79</f>
        <v>Shoaib Ahmad</v>
      </c>
      <c r="F110" s="683"/>
      <c r="G110" s="683"/>
      <c r="H110" s="12"/>
    </row>
    <row r="111" spans="1:8" ht="18">
      <c r="A111" s="255"/>
      <c r="B111" s="256"/>
      <c r="C111" s="416"/>
      <c r="D111" s="418"/>
      <c r="E111" s="257"/>
      <c r="F111" s="257"/>
      <c r="G111" s="257"/>
      <c r="H111" s="12"/>
    </row>
    <row r="112" spans="1:8" ht="18.75" thickBot="1">
      <c r="A112" s="253" t="s">
        <v>169</v>
      </c>
      <c r="B112" s="259" t="str">
        <f>B81</f>
        <v>C.O</v>
      </c>
      <c r="C112" s="415" t="s">
        <v>168</v>
      </c>
      <c r="D112" s="418"/>
      <c r="E112" s="683" t="str">
        <f>E81</f>
        <v>0300-7192927</v>
      </c>
      <c r="F112" s="683"/>
      <c r="G112" s="683"/>
      <c r="H112" s="12"/>
    </row>
    <row r="113" spans="1:8" ht="18">
      <c r="A113" s="255"/>
      <c r="B113" s="256"/>
      <c r="C113" s="416"/>
      <c r="D113" s="418"/>
      <c r="E113" s="257"/>
      <c r="F113" s="257"/>
      <c r="G113" s="257"/>
      <c r="H113" s="12"/>
    </row>
    <row r="114" spans="1:8" ht="18.75" thickBot="1">
      <c r="A114" s="253" t="s">
        <v>167</v>
      </c>
      <c r="B114" s="254"/>
      <c r="C114" s="415"/>
      <c r="D114" s="418"/>
      <c r="E114" s="683">
        <f>'Team MP'!E83:F83</f>
        <v>0</v>
      </c>
      <c r="F114" s="683"/>
      <c r="G114" s="260">
        <f>G83</f>
        <v>0</v>
      </c>
      <c r="H114" s="12"/>
    </row>
    <row r="115" spans="1:8" ht="18">
      <c r="A115" s="255"/>
      <c r="B115" s="256"/>
      <c r="C115" s="416"/>
      <c r="D115" s="418"/>
      <c r="E115" s="257"/>
      <c r="F115" s="257"/>
      <c r="G115" s="257"/>
      <c r="H115" s="12"/>
    </row>
    <row r="116" spans="1:8" ht="15.75" customHeight="1" thickBot="1">
      <c r="A116" s="253" t="s">
        <v>170</v>
      </c>
      <c r="B116" s="254"/>
      <c r="C116" s="678" t="str">
        <f>C85</f>
        <v>34 Glass Factory</v>
      </c>
      <c r="D116" s="678"/>
      <c r="E116" s="678"/>
      <c r="F116" s="678"/>
      <c r="G116" s="677"/>
      <c r="H116" s="12"/>
    </row>
    <row r="117" spans="1:8" ht="18">
      <c r="A117" s="255"/>
      <c r="B117" s="256"/>
      <c r="C117" s="416"/>
      <c r="D117" s="418"/>
      <c r="E117" s="257"/>
      <c r="F117" s="257"/>
      <c r="G117" s="257"/>
      <c r="H117" s="12"/>
    </row>
    <row r="118" spans="1:8" ht="15.75" customHeight="1" thickBot="1">
      <c r="A118" s="253" t="s">
        <v>171</v>
      </c>
      <c r="B118" s="254"/>
      <c r="C118" s="678" t="str">
        <f>C87</f>
        <v>Multan Urban</v>
      </c>
      <c r="D118" s="678"/>
      <c r="E118" s="678"/>
      <c r="F118" s="678"/>
      <c r="G118" s="677"/>
      <c r="H118" s="12"/>
    </row>
    <row r="119" spans="1:8" ht="18">
      <c r="A119" s="255"/>
      <c r="B119" s="256"/>
      <c r="C119" s="416"/>
      <c r="D119" s="418"/>
      <c r="E119" s="257"/>
      <c r="F119" s="257"/>
      <c r="G119" s="257"/>
      <c r="H119" s="12"/>
    </row>
    <row r="120" spans="1:8" ht="21" customHeight="1" thickBot="1">
      <c r="A120" s="253" t="s">
        <v>172</v>
      </c>
      <c r="B120" s="677" t="str">
        <f>B89</f>
        <v>Multan</v>
      </c>
      <c r="C120" s="677"/>
      <c r="D120" s="677"/>
      <c r="E120" s="677"/>
      <c r="F120" s="677"/>
      <c r="G120" s="677"/>
      <c r="H120" s="12"/>
    </row>
    <row r="121" spans="1:8" ht="21" customHeight="1">
      <c r="A121" s="255"/>
      <c r="B121" s="256"/>
      <c r="C121" s="416"/>
      <c r="D121" s="418"/>
      <c r="E121" s="257"/>
      <c r="F121" s="257"/>
      <c r="G121" s="257"/>
      <c r="H121" s="12"/>
    </row>
    <row r="122" spans="1:8" ht="15.75" customHeight="1" thickBot="1">
      <c r="A122" s="253" t="s">
        <v>69</v>
      </c>
      <c r="B122" s="677" t="str">
        <f>B91</f>
        <v>Punjab</v>
      </c>
      <c r="C122" s="677"/>
      <c r="D122" s="677"/>
      <c r="E122" s="677"/>
      <c r="F122" s="677"/>
      <c r="G122" s="677"/>
      <c r="H122" s="12"/>
    </row>
    <row r="123" spans="1:8" ht="21" customHeight="1">
      <c r="A123" s="255"/>
      <c r="B123" s="256"/>
      <c r="C123" s="416"/>
      <c r="D123" s="418"/>
      <c r="E123" s="257"/>
      <c r="F123" s="257"/>
      <c r="G123" s="257"/>
      <c r="H123" s="12"/>
    </row>
    <row r="124" spans="1:8" ht="16.5" customHeight="1" thickBot="1">
      <c r="A124" s="253" t="s">
        <v>159</v>
      </c>
      <c r="B124" s="258"/>
      <c r="C124" s="676" t="s">
        <v>174</v>
      </c>
      <c r="D124" s="676"/>
      <c r="E124" s="261" t="s">
        <v>160</v>
      </c>
      <c r="F124" s="262" t="s">
        <v>175</v>
      </c>
      <c r="G124" s="262"/>
      <c r="H124" s="12"/>
    </row>
    <row r="125" spans="1:8" ht="18.75" thickBot="1">
      <c r="A125" s="263"/>
      <c r="B125" s="264"/>
      <c r="C125" s="417"/>
      <c r="D125" s="417"/>
      <c r="E125" s="262"/>
      <c r="F125" s="262"/>
      <c r="G125" s="262"/>
      <c r="H125" s="3"/>
    </row>
    <row r="126" spans="1:8" ht="18">
      <c r="A126" s="265" t="s">
        <v>158</v>
      </c>
      <c r="B126" s="265"/>
      <c r="C126" s="418"/>
      <c r="D126" s="418"/>
      <c r="E126" s="257"/>
      <c r="F126" s="257"/>
      <c r="G126" s="257"/>
    </row>
    <row r="127" spans="1:8" ht="18">
      <c r="A127" s="257"/>
      <c r="B127" s="257"/>
      <c r="C127" s="418"/>
      <c r="D127" s="418"/>
      <c r="E127" s="257"/>
      <c r="F127" s="257"/>
      <c r="G127" s="257"/>
    </row>
    <row r="128" spans="1:8" ht="18.75" thickBot="1">
      <c r="A128" s="257"/>
      <c r="B128" s="257"/>
      <c r="C128" s="418"/>
      <c r="D128" s="418"/>
      <c r="E128" s="257"/>
      <c r="F128" s="257"/>
      <c r="G128" s="257"/>
    </row>
    <row r="129" spans="1:8" ht="18.75" customHeight="1">
      <c r="A129" s="679" t="s">
        <v>157</v>
      </c>
      <c r="B129" s="680"/>
      <c r="C129" s="680"/>
      <c r="D129" s="680"/>
      <c r="E129" s="680"/>
      <c r="F129" s="680"/>
      <c r="G129" s="680"/>
      <c r="H129" s="31"/>
    </row>
    <row r="130" spans="1:8" ht="18">
      <c r="A130" s="681"/>
      <c r="B130" s="682"/>
      <c r="C130" s="682"/>
      <c r="D130" s="418"/>
      <c r="E130" s="257"/>
      <c r="F130" s="257"/>
      <c r="G130" s="257"/>
      <c r="H130" s="12"/>
    </row>
    <row r="131" spans="1:8" ht="15">
      <c r="A131" s="673" t="s">
        <v>68</v>
      </c>
      <c r="B131" s="674"/>
      <c r="C131" s="674"/>
      <c r="D131" s="674"/>
      <c r="E131" s="674"/>
      <c r="F131" s="674"/>
      <c r="G131" s="674"/>
      <c r="H131" s="12"/>
    </row>
    <row r="132" spans="1:8" ht="18">
      <c r="A132" s="305">
        <v>5</v>
      </c>
      <c r="B132" s="267"/>
      <c r="C132" s="419"/>
      <c r="D132" s="418"/>
      <c r="E132" s="257"/>
      <c r="F132" s="257"/>
      <c r="G132" s="257"/>
      <c r="H132" s="12"/>
    </row>
    <row r="133" spans="1:8" ht="18.75" thickBot="1">
      <c r="A133" s="253" t="s">
        <v>161</v>
      </c>
      <c r="B133" s="254"/>
      <c r="C133" s="415"/>
      <c r="D133" s="675" t="str">
        <f>D100</f>
        <v>CGH</v>
      </c>
      <c r="E133" s="675"/>
      <c r="F133" s="675"/>
      <c r="G133" s="675"/>
      <c r="H133" s="12"/>
    </row>
    <row r="134" spans="1:8" ht="18">
      <c r="A134" s="255"/>
      <c r="B134" s="256"/>
      <c r="C134" s="416"/>
      <c r="D134" s="418"/>
      <c r="E134" s="257"/>
      <c r="F134" s="257"/>
      <c r="G134" s="257"/>
      <c r="H134" s="12"/>
    </row>
    <row r="135" spans="1:8" ht="23.25" customHeight="1" thickBot="1">
      <c r="A135" s="253" t="s">
        <v>162</v>
      </c>
      <c r="B135" s="254"/>
      <c r="C135" s="676">
        <f>'1. HR Plan'!D12</f>
        <v>0</v>
      </c>
      <c r="D135" s="676"/>
      <c r="E135" s="258">
        <f>'1. HR Plan'!E12</f>
        <v>0</v>
      </c>
      <c r="F135" s="677">
        <f>'1. HR Plan'!F12</f>
        <v>0</v>
      </c>
      <c r="G135" s="677"/>
      <c r="H135" s="12"/>
    </row>
    <row r="136" spans="1:8" ht="18">
      <c r="A136" s="255"/>
      <c r="B136" s="256"/>
      <c r="C136" s="416"/>
      <c r="D136" s="418"/>
      <c r="E136" s="257"/>
      <c r="F136" s="257"/>
      <c r="G136" s="257"/>
      <c r="H136" s="12"/>
    </row>
    <row r="137" spans="1:8" ht="15.75" customHeight="1" thickBot="1">
      <c r="A137" s="253" t="s">
        <v>163</v>
      </c>
      <c r="B137" s="254"/>
      <c r="C137" s="676">
        <f>'1. HR Plan'!D18</f>
        <v>0</v>
      </c>
      <c r="D137" s="676"/>
      <c r="E137" s="258">
        <f>'1. HR Plan'!E18</f>
        <v>0</v>
      </c>
      <c r="F137" s="677">
        <f>'1. HR Plan'!F18</f>
        <v>0</v>
      </c>
      <c r="G137" s="677"/>
      <c r="H137" s="12"/>
    </row>
    <row r="138" spans="1:8" ht="18">
      <c r="A138" s="255"/>
      <c r="B138" s="256"/>
      <c r="C138" s="416"/>
      <c r="D138" s="418"/>
      <c r="E138" s="257"/>
      <c r="F138" s="257"/>
      <c r="G138" s="257"/>
      <c r="H138" s="12"/>
    </row>
    <row r="139" spans="1:8" ht="18.75" thickBot="1">
      <c r="A139" s="253" t="s">
        <v>164</v>
      </c>
      <c r="B139" s="254"/>
      <c r="C139" s="676">
        <f>'1. HR Plan'!D28</f>
        <v>0</v>
      </c>
      <c r="D139" s="676"/>
      <c r="E139" s="258">
        <f>'1. HR Plan'!E28</f>
        <v>0</v>
      </c>
      <c r="F139" s="677">
        <f>'1. HR Plan'!F28</f>
        <v>0</v>
      </c>
      <c r="G139" s="677"/>
      <c r="H139" s="12"/>
    </row>
    <row r="140" spans="1:8" ht="18">
      <c r="A140" s="255"/>
      <c r="B140" s="256"/>
      <c r="C140" s="416"/>
      <c r="D140" s="418"/>
      <c r="E140" s="257"/>
      <c r="F140" s="257"/>
      <c r="G140" s="257"/>
      <c r="H140" s="12"/>
    </row>
    <row r="141" spans="1:8" ht="18.75" thickBot="1">
      <c r="A141" s="253" t="s">
        <v>165</v>
      </c>
      <c r="B141" s="254"/>
      <c r="C141" s="676">
        <f>'1. HR Plan'!D29</f>
        <v>0</v>
      </c>
      <c r="D141" s="676"/>
      <c r="E141" s="258">
        <f>'1. HR Plan'!E29</f>
        <v>0</v>
      </c>
      <c r="F141" s="677">
        <f>'1. HR Plan'!F29</f>
        <v>0</v>
      </c>
      <c r="G141" s="677"/>
      <c r="H141" s="12"/>
    </row>
    <row r="142" spans="1:8" ht="18">
      <c r="A142" s="255"/>
      <c r="B142" s="256"/>
      <c r="C142" s="416"/>
      <c r="D142" s="418"/>
      <c r="E142" s="257"/>
      <c r="F142" s="257"/>
      <c r="G142" s="257"/>
      <c r="H142" s="12"/>
    </row>
    <row r="143" spans="1:8" ht="18.75" thickBot="1">
      <c r="A143" s="253" t="s">
        <v>166</v>
      </c>
      <c r="B143" s="254"/>
      <c r="C143" s="415"/>
      <c r="D143" s="418"/>
      <c r="E143" s="683" t="str">
        <f>E110</f>
        <v>Shoaib Ahmad</v>
      </c>
      <c r="F143" s="683"/>
      <c r="G143" s="683"/>
      <c r="H143" s="12"/>
    </row>
    <row r="144" spans="1:8" ht="18">
      <c r="A144" s="255"/>
      <c r="B144" s="256"/>
      <c r="C144" s="416"/>
      <c r="D144" s="418"/>
      <c r="E144" s="257"/>
      <c r="F144" s="257"/>
      <c r="G144" s="257"/>
      <c r="H144" s="12"/>
    </row>
    <row r="145" spans="1:8" ht="18.75" thickBot="1">
      <c r="A145" s="253" t="s">
        <v>169</v>
      </c>
      <c r="B145" s="259" t="str">
        <f>B112</f>
        <v>C.O</v>
      </c>
      <c r="C145" s="415" t="s">
        <v>168</v>
      </c>
      <c r="D145" s="418"/>
      <c r="E145" s="683" t="str">
        <f>E112</f>
        <v>0300-7192927</v>
      </c>
      <c r="F145" s="683"/>
      <c r="G145" s="683"/>
      <c r="H145" s="12"/>
    </row>
    <row r="146" spans="1:8" ht="18">
      <c r="A146" s="255"/>
      <c r="B146" s="256"/>
      <c r="C146" s="416"/>
      <c r="D146" s="418"/>
      <c r="E146" s="257"/>
      <c r="F146" s="257"/>
      <c r="G146" s="257"/>
      <c r="H146" s="12"/>
    </row>
    <row r="147" spans="1:8" ht="18.75" thickBot="1">
      <c r="A147" s="253" t="s">
        <v>167</v>
      </c>
      <c r="B147" s="254"/>
      <c r="C147" s="415"/>
      <c r="D147" s="418"/>
      <c r="E147" s="683">
        <f>'Team MP'!E114:F114</f>
        <v>0</v>
      </c>
      <c r="F147" s="683"/>
      <c r="G147" s="260">
        <f>G114</f>
        <v>0</v>
      </c>
      <c r="H147" s="12"/>
    </row>
    <row r="148" spans="1:8" ht="18">
      <c r="A148" s="255"/>
      <c r="B148" s="256"/>
      <c r="C148" s="416"/>
      <c r="D148" s="418"/>
      <c r="E148" s="257"/>
      <c r="F148" s="257"/>
      <c r="G148" s="257"/>
      <c r="H148" s="12"/>
    </row>
    <row r="149" spans="1:8" ht="15.75" customHeight="1" thickBot="1">
      <c r="A149" s="253" t="s">
        <v>170</v>
      </c>
      <c r="B149" s="254"/>
      <c r="C149" s="678" t="str">
        <f>C116</f>
        <v>34 Glass Factory</v>
      </c>
      <c r="D149" s="678"/>
      <c r="E149" s="678"/>
      <c r="F149" s="678"/>
      <c r="G149" s="677"/>
      <c r="H149" s="12"/>
    </row>
    <row r="150" spans="1:8" ht="18">
      <c r="A150" s="255"/>
      <c r="B150" s="256"/>
      <c r="C150" s="416"/>
      <c r="D150" s="418"/>
      <c r="E150" s="257"/>
      <c r="F150" s="257"/>
      <c r="G150" s="257"/>
      <c r="H150" s="12"/>
    </row>
    <row r="151" spans="1:8" ht="15.75" customHeight="1" thickBot="1">
      <c r="A151" s="253" t="s">
        <v>171</v>
      </c>
      <c r="B151" s="254"/>
      <c r="C151" s="678" t="str">
        <f>C118</f>
        <v>Multan Urban</v>
      </c>
      <c r="D151" s="678"/>
      <c r="E151" s="678"/>
      <c r="F151" s="678"/>
      <c r="G151" s="677"/>
      <c r="H151" s="12"/>
    </row>
    <row r="152" spans="1:8" ht="18">
      <c r="A152" s="255"/>
      <c r="B152" s="256"/>
      <c r="C152" s="416"/>
      <c r="D152" s="418"/>
      <c r="E152" s="257"/>
      <c r="F152" s="257"/>
      <c r="G152" s="257"/>
      <c r="H152" s="12"/>
    </row>
    <row r="153" spans="1:8" ht="21" customHeight="1" thickBot="1">
      <c r="A153" s="253" t="s">
        <v>172</v>
      </c>
      <c r="B153" s="677" t="str">
        <f>B120</f>
        <v>Multan</v>
      </c>
      <c r="C153" s="677"/>
      <c r="D153" s="677"/>
      <c r="E153" s="677"/>
      <c r="F153" s="677"/>
      <c r="G153" s="677"/>
      <c r="H153" s="12"/>
    </row>
    <row r="154" spans="1:8" ht="21" customHeight="1">
      <c r="A154" s="255"/>
      <c r="B154" s="256"/>
      <c r="C154" s="416"/>
      <c r="D154" s="418"/>
      <c r="E154" s="257"/>
      <c r="F154" s="257"/>
      <c r="G154" s="257"/>
      <c r="H154" s="12"/>
    </row>
    <row r="155" spans="1:8" ht="15.75" customHeight="1" thickBot="1">
      <c r="A155" s="253" t="s">
        <v>69</v>
      </c>
      <c r="B155" s="677" t="str">
        <f>B122</f>
        <v>Punjab</v>
      </c>
      <c r="C155" s="677"/>
      <c r="D155" s="677"/>
      <c r="E155" s="677"/>
      <c r="F155" s="677"/>
      <c r="G155" s="677"/>
      <c r="H155" s="12"/>
    </row>
    <row r="156" spans="1:8" ht="21" customHeight="1">
      <c r="A156" s="255"/>
      <c r="B156" s="256"/>
      <c r="C156" s="416"/>
      <c r="D156" s="418"/>
      <c r="E156" s="257"/>
      <c r="F156" s="257"/>
      <c r="G156" s="257"/>
      <c r="H156" s="12"/>
    </row>
    <row r="157" spans="1:8" ht="16.5" customHeight="1" thickBot="1">
      <c r="A157" s="253" t="s">
        <v>159</v>
      </c>
      <c r="B157" s="258"/>
      <c r="C157" s="676" t="s">
        <v>174</v>
      </c>
      <c r="D157" s="676"/>
      <c r="E157" s="261" t="s">
        <v>160</v>
      </c>
      <c r="F157" s="262" t="s">
        <v>175</v>
      </c>
      <c r="G157" s="262"/>
      <c r="H157" s="12"/>
    </row>
    <row r="158" spans="1:8" ht="18.75" thickBot="1">
      <c r="A158" s="263"/>
      <c r="B158" s="264"/>
      <c r="C158" s="417"/>
      <c r="D158" s="417"/>
      <c r="E158" s="262"/>
      <c r="F158" s="262"/>
      <c r="G158" s="262"/>
      <c r="H158" s="3"/>
    </row>
    <row r="159" spans="1:8" ht="18">
      <c r="A159" s="265" t="s">
        <v>158</v>
      </c>
      <c r="B159" s="265"/>
      <c r="C159" s="418"/>
      <c r="D159" s="418"/>
      <c r="E159" s="257"/>
      <c r="F159" s="257"/>
      <c r="G159" s="257"/>
    </row>
    <row r="160" spans="1:8" ht="18">
      <c r="A160" s="257"/>
      <c r="B160" s="257"/>
      <c r="C160" s="418"/>
      <c r="D160" s="418"/>
      <c r="E160" s="257"/>
      <c r="F160" s="257"/>
      <c r="G160" s="257"/>
    </row>
    <row r="161" spans="1:8" ht="18">
      <c r="A161" s="257"/>
      <c r="B161" s="257"/>
      <c r="C161" s="418"/>
      <c r="D161" s="418"/>
      <c r="E161" s="257"/>
      <c r="F161" s="257"/>
      <c r="G161" s="257"/>
    </row>
    <row r="162" spans="1:8" ht="3.75" customHeight="1" thickBot="1">
      <c r="A162" s="257"/>
      <c r="B162" s="257"/>
      <c r="C162" s="418"/>
      <c r="D162" s="418"/>
      <c r="E162" s="257"/>
      <c r="F162" s="257"/>
      <c r="G162" s="257"/>
    </row>
    <row r="163" spans="1:8" ht="18.75" customHeight="1">
      <c r="A163" s="679" t="s">
        <v>157</v>
      </c>
      <c r="B163" s="680"/>
      <c r="C163" s="680"/>
      <c r="D163" s="680"/>
      <c r="E163" s="680"/>
      <c r="F163" s="680"/>
      <c r="G163" s="680"/>
      <c r="H163" s="31"/>
    </row>
    <row r="164" spans="1:8" ht="18">
      <c r="A164" s="681"/>
      <c r="B164" s="682"/>
      <c r="C164" s="682"/>
      <c r="D164" s="418"/>
      <c r="E164" s="257"/>
      <c r="F164" s="257"/>
      <c r="G164" s="257"/>
      <c r="H164" s="12"/>
    </row>
    <row r="165" spans="1:8" ht="15">
      <c r="A165" s="673" t="s">
        <v>68</v>
      </c>
      <c r="B165" s="674"/>
      <c r="C165" s="674"/>
      <c r="D165" s="674"/>
      <c r="E165" s="674"/>
      <c r="F165" s="674"/>
      <c r="G165" s="674"/>
      <c r="H165" s="12"/>
    </row>
    <row r="166" spans="1:8" ht="18">
      <c r="A166" s="266">
        <v>6</v>
      </c>
      <c r="B166" s="267"/>
      <c r="C166" s="419"/>
      <c r="D166" s="418"/>
      <c r="E166" s="257"/>
      <c r="F166" s="257"/>
      <c r="G166" s="257"/>
      <c r="H166" s="12"/>
    </row>
    <row r="167" spans="1:8" ht="18.75" thickBot="1">
      <c r="A167" s="253" t="s">
        <v>161</v>
      </c>
      <c r="B167" s="254"/>
      <c r="C167" s="415"/>
      <c r="D167" s="675" t="str">
        <f>D133</f>
        <v>CGH</v>
      </c>
      <c r="E167" s="675"/>
      <c r="F167" s="675"/>
      <c r="G167" s="675"/>
      <c r="H167" s="12"/>
    </row>
    <row r="168" spans="1:8" ht="18">
      <c r="A168" s="255"/>
      <c r="B168" s="256"/>
      <c r="C168" s="416"/>
      <c r="D168" s="418"/>
      <c r="E168" s="257"/>
      <c r="F168" s="257"/>
      <c r="G168" s="257"/>
      <c r="H168" s="12"/>
    </row>
    <row r="169" spans="1:8" ht="23.25" customHeight="1" thickBot="1">
      <c r="A169" s="253" t="s">
        <v>162</v>
      </c>
      <c r="B169" s="254"/>
      <c r="C169" s="676">
        <f>'1. HR Plan'!D13</f>
        <v>0</v>
      </c>
      <c r="D169" s="676"/>
      <c r="E169" s="258">
        <f>'1. HR Plan'!E13</f>
        <v>0</v>
      </c>
      <c r="F169" s="677">
        <f>'1. HR Plan'!F13</f>
        <v>0</v>
      </c>
      <c r="G169" s="677"/>
      <c r="H169" s="12"/>
    </row>
    <row r="170" spans="1:8" ht="18">
      <c r="A170" s="255"/>
      <c r="B170" s="256"/>
      <c r="C170" s="416"/>
      <c r="D170" s="418"/>
      <c r="E170" s="257"/>
      <c r="F170" s="257"/>
      <c r="G170" s="257"/>
      <c r="H170" s="12"/>
    </row>
    <row r="171" spans="1:8" ht="15.75" customHeight="1" thickBot="1">
      <c r="A171" s="253" t="s">
        <v>163</v>
      </c>
      <c r="B171" s="254"/>
      <c r="C171" s="676">
        <f>'1. HR Plan'!D19</f>
        <v>0</v>
      </c>
      <c r="D171" s="676"/>
      <c r="E171" s="258">
        <f>'1. HR Plan'!E19</f>
        <v>0</v>
      </c>
      <c r="F171" s="677">
        <f>'1. HR Plan'!F19</f>
        <v>0</v>
      </c>
      <c r="G171" s="677"/>
      <c r="H171" s="12"/>
    </row>
    <row r="172" spans="1:8" ht="18">
      <c r="A172" s="255"/>
      <c r="B172" s="256"/>
      <c r="C172" s="416"/>
      <c r="D172" s="418"/>
      <c r="E172" s="257"/>
      <c r="F172" s="257"/>
      <c r="G172" s="257"/>
      <c r="H172" s="12"/>
    </row>
    <row r="173" spans="1:8" ht="18.75" thickBot="1">
      <c r="A173" s="253" t="s">
        <v>164</v>
      </c>
      <c r="B173" s="254"/>
      <c r="C173" s="676">
        <f>'1. HR Plan'!D30</f>
        <v>0</v>
      </c>
      <c r="D173" s="676"/>
      <c r="E173" s="258">
        <f>'1. HR Plan'!E30</f>
        <v>0</v>
      </c>
      <c r="F173" s="677">
        <f>'1. HR Plan'!F30</f>
        <v>0</v>
      </c>
      <c r="G173" s="677"/>
      <c r="H173" s="12"/>
    </row>
    <row r="174" spans="1:8" ht="18">
      <c r="A174" s="255"/>
      <c r="B174" s="256"/>
      <c r="C174" s="416"/>
      <c r="D174" s="418"/>
      <c r="E174" s="257"/>
      <c r="F174" s="257"/>
      <c r="G174" s="257"/>
      <c r="H174" s="12"/>
    </row>
    <row r="175" spans="1:8" ht="18.75" thickBot="1">
      <c r="A175" s="253" t="s">
        <v>165</v>
      </c>
      <c r="B175" s="254"/>
      <c r="C175" s="676">
        <f>'1. HR Plan'!D31</f>
        <v>0</v>
      </c>
      <c r="D175" s="676"/>
      <c r="E175" s="258">
        <f>'1. HR Plan'!E31</f>
        <v>0</v>
      </c>
      <c r="F175" s="677">
        <f>'1. HR Plan'!F31</f>
        <v>0</v>
      </c>
      <c r="G175" s="677"/>
      <c r="H175" s="12"/>
    </row>
    <row r="176" spans="1:8" ht="18">
      <c r="A176" s="255"/>
      <c r="B176" s="256"/>
      <c r="C176" s="416"/>
      <c r="D176" s="418"/>
      <c r="E176" s="257"/>
      <c r="F176" s="257"/>
      <c r="G176" s="257"/>
      <c r="H176" s="12"/>
    </row>
    <row r="177" spans="1:8" ht="18.75" thickBot="1">
      <c r="A177" s="253" t="s">
        <v>166</v>
      </c>
      <c r="B177" s="254"/>
      <c r="C177" s="415"/>
      <c r="D177" s="418"/>
      <c r="E177" s="683" t="str">
        <f>E143</f>
        <v>Shoaib Ahmad</v>
      </c>
      <c r="F177" s="683"/>
      <c r="G177" s="683"/>
      <c r="H177" s="12"/>
    </row>
    <row r="178" spans="1:8" ht="18">
      <c r="A178" s="255"/>
      <c r="B178" s="256"/>
      <c r="C178" s="416"/>
      <c r="D178" s="418"/>
      <c r="E178" s="257"/>
      <c r="F178" s="257"/>
      <c r="G178" s="257"/>
      <c r="H178" s="12"/>
    </row>
    <row r="179" spans="1:8" ht="18.75" thickBot="1">
      <c r="A179" s="253" t="s">
        <v>169</v>
      </c>
      <c r="B179" s="259" t="str">
        <f>B145</f>
        <v>C.O</v>
      </c>
      <c r="C179" s="415" t="s">
        <v>168</v>
      </c>
      <c r="D179" s="418"/>
      <c r="E179" s="683" t="str">
        <f>E145</f>
        <v>0300-7192927</v>
      </c>
      <c r="F179" s="683"/>
      <c r="G179" s="683"/>
      <c r="H179" s="12"/>
    </row>
    <row r="180" spans="1:8" ht="18">
      <c r="A180" s="255"/>
      <c r="B180" s="256"/>
      <c r="C180" s="416"/>
      <c r="D180" s="418"/>
      <c r="E180" s="257"/>
      <c r="F180" s="257"/>
      <c r="G180" s="257"/>
      <c r="H180" s="12"/>
    </row>
    <row r="181" spans="1:8" ht="18.75" thickBot="1">
      <c r="A181" s="253" t="s">
        <v>167</v>
      </c>
      <c r="B181" s="254"/>
      <c r="C181" s="415"/>
      <c r="D181" s="418"/>
      <c r="E181" s="683">
        <f>'Team MP'!E147:F147</f>
        <v>0</v>
      </c>
      <c r="F181" s="683"/>
      <c r="G181" s="260">
        <f>G147</f>
        <v>0</v>
      </c>
      <c r="H181" s="12"/>
    </row>
    <row r="182" spans="1:8" ht="18">
      <c r="A182" s="255"/>
      <c r="B182" s="256"/>
      <c r="C182" s="416"/>
      <c r="D182" s="418"/>
      <c r="E182" s="257"/>
      <c r="F182" s="257"/>
      <c r="G182" s="257"/>
      <c r="H182" s="12"/>
    </row>
    <row r="183" spans="1:8" ht="15.75" customHeight="1" thickBot="1">
      <c r="A183" s="253" t="s">
        <v>170</v>
      </c>
      <c r="B183" s="254"/>
      <c r="C183" s="678" t="str">
        <f>C149</f>
        <v>34 Glass Factory</v>
      </c>
      <c r="D183" s="678"/>
      <c r="E183" s="678"/>
      <c r="F183" s="678"/>
      <c r="G183" s="677"/>
      <c r="H183" s="12"/>
    </row>
    <row r="184" spans="1:8" ht="18">
      <c r="A184" s="255"/>
      <c r="B184" s="256"/>
      <c r="C184" s="416"/>
      <c r="D184" s="418"/>
      <c r="E184" s="257"/>
      <c r="F184" s="257"/>
      <c r="G184" s="257"/>
      <c r="H184" s="12"/>
    </row>
    <row r="185" spans="1:8" ht="15.75" customHeight="1" thickBot="1">
      <c r="A185" s="253" t="s">
        <v>171</v>
      </c>
      <c r="B185" s="254"/>
      <c r="C185" s="678" t="str">
        <f>C151</f>
        <v>Multan Urban</v>
      </c>
      <c r="D185" s="678"/>
      <c r="E185" s="678"/>
      <c r="F185" s="678"/>
      <c r="G185" s="677"/>
      <c r="H185" s="12"/>
    </row>
    <row r="186" spans="1:8" ht="18">
      <c r="A186" s="255"/>
      <c r="B186" s="256"/>
      <c r="C186" s="416"/>
      <c r="D186" s="418"/>
      <c r="E186" s="257"/>
      <c r="F186" s="257"/>
      <c r="G186" s="257"/>
      <c r="H186" s="12"/>
    </row>
    <row r="187" spans="1:8" ht="21" customHeight="1" thickBot="1">
      <c r="A187" s="253" t="s">
        <v>172</v>
      </c>
      <c r="B187" s="677" t="str">
        <f>B153</f>
        <v>Multan</v>
      </c>
      <c r="C187" s="677"/>
      <c r="D187" s="677"/>
      <c r="E187" s="677"/>
      <c r="F187" s="677"/>
      <c r="G187" s="677"/>
      <c r="H187" s="12"/>
    </row>
    <row r="188" spans="1:8" ht="21" customHeight="1">
      <c r="A188" s="255"/>
      <c r="B188" s="256"/>
      <c r="C188" s="416"/>
      <c r="D188" s="418"/>
      <c r="E188" s="257"/>
      <c r="F188" s="257"/>
      <c r="G188" s="257"/>
      <c r="H188" s="12"/>
    </row>
    <row r="189" spans="1:8" ht="15.75" customHeight="1" thickBot="1">
      <c r="A189" s="253" t="s">
        <v>69</v>
      </c>
      <c r="B189" s="677" t="str">
        <f>B155</f>
        <v>Punjab</v>
      </c>
      <c r="C189" s="677"/>
      <c r="D189" s="677"/>
      <c r="E189" s="677"/>
      <c r="F189" s="677"/>
      <c r="G189" s="677"/>
      <c r="H189" s="12"/>
    </row>
    <row r="190" spans="1:8" ht="21" customHeight="1">
      <c r="A190" s="255"/>
      <c r="B190" s="256"/>
      <c r="C190" s="416"/>
      <c r="D190" s="418"/>
      <c r="E190" s="257"/>
      <c r="F190" s="257"/>
      <c r="G190" s="257"/>
      <c r="H190" s="12"/>
    </row>
    <row r="191" spans="1:8" ht="16.5" customHeight="1" thickBot="1">
      <c r="A191" s="253" t="s">
        <v>159</v>
      </c>
      <c r="B191" s="258"/>
      <c r="C191" s="676" t="s">
        <v>174</v>
      </c>
      <c r="D191" s="676"/>
      <c r="E191" s="261" t="s">
        <v>160</v>
      </c>
      <c r="F191" s="262" t="s">
        <v>175</v>
      </c>
      <c r="G191" s="262"/>
      <c r="H191" s="12"/>
    </row>
    <row r="192" spans="1:8" ht="18.75" thickBot="1">
      <c r="A192" s="263"/>
      <c r="B192" s="264"/>
      <c r="C192" s="417"/>
      <c r="D192" s="417"/>
      <c r="E192" s="262"/>
      <c r="F192" s="262"/>
      <c r="G192" s="262"/>
      <c r="H192" s="3"/>
    </row>
    <row r="193" spans="1:7" ht="18">
      <c r="A193" s="265" t="s">
        <v>158</v>
      </c>
      <c r="B193" s="265"/>
      <c r="C193" s="418"/>
      <c r="D193" s="418"/>
      <c r="E193" s="257"/>
      <c r="F193" s="257"/>
      <c r="G193" s="257"/>
    </row>
    <row r="194" spans="1:7" ht="18">
      <c r="A194" s="257"/>
      <c r="B194" s="257"/>
      <c r="C194" s="418"/>
      <c r="D194" s="418"/>
      <c r="E194" s="257"/>
      <c r="F194" s="257"/>
      <c r="G194" s="257"/>
    </row>
  </sheetData>
  <mergeCells count="120">
    <mergeCell ref="C29:D29"/>
    <mergeCell ref="A1:G1"/>
    <mergeCell ref="A3:G3"/>
    <mergeCell ref="A33:G33"/>
    <mergeCell ref="A35:G35"/>
    <mergeCell ref="E17:G17"/>
    <mergeCell ref="E19:F19"/>
    <mergeCell ref="C21:G21"/>
    <mergeCell ref="C23:G23"/>
    <mergeCell ref="B25:G25"/>
    <mergeCell ref="B27:G27"/>
    <mergeCell ref="F9:G9"/>
    <mergeCell ref="C11:D11"/>
    <mergeCell ref="F11:G11"/>
    <mergeCell ref="C13:D13"/>
    <mergeCell ref="F13:G13"/>
    <mergeCell ref="E15:G15"/>
    <mergeCell ref="D5:G5"/>
    <mergeCell ref="C7:D7"/>
    <mergeCell ref="F7:G7"/>
    <mergeCell ref="C9:D9"/>
    <mergeCell ref="A2:G2"/>
    <mergeCell ref="A34:G34"/>
    <mergeCell ref="C45:D45"/>
    <mergeCell ref="F45:G45"/>
    <mergeCell ref="E47:G47"/>
    <mergeCell ref="E49:G49"/>
    <mergeCell ref="E51:F51"/>
    <mergeCell ref="C53:G53"/>
    <mergeCell ref="D37:G37"/>
    <mergeCell ref="C39:D39"/>
    <mergeCell ref="F39:G39"/>
    <mergeCell ref="C41:D41"/>
    <mergeCell ref="F41:G41"/>
    <mergeCell ref="C43:D43"/>
    <mergeCell ref="F43:G43"/>
    <mergeCell ref="A67:G67"/>
    <mergeCell ref="D69:G69"/>
    <mergeCell ref="C71:D71"/>
    <mergeCell ref="F71:G71"/>
    <mergeCell ref="C73:D73"/>
    <mergeCell ref="F73:G73"/>
    <mergeCell ref="C55:G55"/>
    <mergeCell ref="B57:G57"/>
    <mergeCell ref="B59:G59"/>
    <mergeCell ref="C61:D61"/>
    <mergeCell ref="A65:G65"/>
    <mergeCell ref="A66:C66"/>
    <mergeCell ref="E83:F83"/>
    <mergeCell ref="C85:G85"/>
    <mergeCell ref="C87:G87"/>
    <mergeCell ref="B89:G89"/>
    <mergeCell ref="B91:G91"/>
    <mergeCell ref="C93:D93"/>
    <mergeCell ref="C75:D75"/>
    <mergeCell ref="F75:G75"/>
    <mergeCell ref="C77:D77"/>
    <mergeCell ref="F77:G77"/>
    <mergeCell ref="E79:G79"/>
    <mergeCell ref="E81:G81"/>
    <mergeCell ref="C104:D104"/>
    <mergeCell ref="F104:G104"/>
    <mergeCell ref="C106:D106"/>
    <mergeCell ref="F106:G106"/>
    <mergeCell ref="C108:D108"/>
    <mergeCell ref="F108:G108"/>
    <mergeCell ref="A96:G96"/>
    <mergeCell ref="A97:C97"/>
    <mergeCell ref="A98:G98"/>
    <mergeCell ref="D100:G100"/>
    <mergeCell ref="C102:D102"/>
    <mergeCell ref="F102:G102"/>
    <mergeCell ref="B122:G122"/>
    <mergeCell ref="C124:D124"/>
    <mergeCell ref="A129:G129"/>
    <mergeCell ref="A130:C130"/>
    <mergeCell ref="A131:G131"/>
    <mergeCell ref="D133:G133"/>
    <mergeCell ref="E110:G110"/>
    <mergeCell ref="E112:G112"/>
    <mergeCell ref="E114:F114"/>
    <mergeCell ref="C116:G116"/>
    <mergeCell ref="C118:G118"/>
    <mergeCell ref="B120:G120"/>
    <mergeCell ref="C141:D141"/>
    <mergeCell ref="F141:G141"/>
    <mergeCell ref="E143:G143"/>
    <mergeCell ref="E145:G145"/>
    <mergeCell ref="E147:F147"/>
    <mergeCell ref="C149:G149"/>
    <mergeCell ref="C135:D135"/>
    <mergeCell ref="F135:G135"/>
    <mergeCell ref="C137:D137"/>
    <mergeCell ref="F137:G137"/>
    <mergeCell ref="C139:D139"/>
    <mergeCell ref="F139:G139"/>
    <mergeCell ref="E181:F181"/>
    <mergeCell ref="C183:G183"/>
    <mergeCell ref="C185:G185"/>
    <mergeCell ref="B187:G187"/>
    <mergeCell ref="B189:G189"/>
    <mergeCell ref="C191:D191"/>
    <mergeCell ref="C173:D173"/>
    <mergeCell ref="F173:G173"/>
    <mergeCell ref="C175:D175"/>
    <mergeCell ref="F175:G175"/>
    <mergeCell ref="E177:G177"/>
    <mergeCell ref="E179:G179"/>
    <mergeCell ref="A165:G165"/>
    <mergeCell ref="D167:G167"/>
    <mergeCell ref="C169:D169"/>
    <mergeCell ref="F169:G169"/>
    <mergeCell ref="C171:D171"/>
    <mergeCell ref="F171:G171"/>
    <mergeCell ref="C151:G151"/>
    <mergeCell ref="B153:G153"/>
    <mergeCell ref="B155:G155"/>
    <mergeCell ref="C157:D157"/>
    <mergeCell ref="A163:G163"/>
    <mergeCell ref="A164:C164"/>
  </mergeCells>
  <printOptions horizontalCentered="1" verticalCentered="1"/>
  <pageMargins left="0" right="0" top="0" bottom="0" header="0" footer="0"/>
  <pageSetup scale="140" orientation="portrait" horizontalDpi="4294967295" verticalDpi="4294967295" r:id="rId1"/>
</worksheet>
</file>

<file path=xl/worksheets/sheet19.xml><?xml version="1.0" encoding="utf-8"?>
<worksheet xmlns="http://schemas.openxmlformats.org/spreadsheetml/2006/main" xmlns:r="http://schemas.openxmlformats.org/officeDocument/2006/relationships">
  <dimension ref="A1:M41"/>
  <sheetViews>
    <sheetView view="pageBreakPreview" topLeftCell="D1" zoomScale="90" zoomScaleSheetLayoutView="90" workbookViewId="0">
      <selection activeCell="H11" sqref="H11"/>
    </sheetView>
  </sheetViews>
  <sheetFormatPr defaultColWidth="9.140625" defaultRowHeight="15"/>
  <cols>
    <col min="1" max="2" width="9.140625" style="47"/>
    <col min="3" max="3" width="35" style="271" customWidth="1"/>
    <col min="4" max="4" width="17.85546875" style="47" customWidth="1"/>
    <col min="5" max="5" width="14" style="47" customWidth="1"/>
    <col min="6" max="7" width="14.85546875" style="47" customWidth="1"/>
    <col min="8" max="8" width="36.85546875" style="47" customWidth="1"/>
    <col min="9" max="9" width="31.85546875" style="47" customWidth="1"/>
    <col min="10" max="10" width="22.42578125" style="47" customWidth="1"/>
    <col min="11" max="11" width="6.140625" style="47" customWidth="1"/>
    <col min="12" max="12" width="7" style="47" customWidth="1"/>
    <col min="13" max="262" width="9.140625" style="47"/>
    <col min="263" max="263" width="32.5703125" style="47" customWidth="1"/>
    <col min="264" max="264" width="17.85546875" style="47" customWidth="1"/>
    <col min="265" max="265" width="14" style="47" customWidth="1"/>
    <col min="266" max="266" width="14.85546875" style="47" customWidth="1"/>
    <col min="267" max="267" width="72.42578125" style="47" customWidth="1"/>
    <col min="268" max="268" width="14" style="47" customWidth="1"/>
    <col min="269" max="518" width="9.140625" style="47"/>
    <col min="519" max="519" width="32.5703125" style="47" customWidth="1"/>
    <col min="520" max="520" width="17.85546875" style="47" customWidth="1"/>
    <col min="521" max="521" width="14" style="47" customWidth="1"/>
    <col min="522" max="522" width="14.85546875" style="47" customWidth="1"/>
    <col min="523" max="523" width="72.42578125" style="47" customWidth="1"/>
    <col min="524" max="524" width="14" style="47" customWidth="1"/>
    <col min="525" max="774" width="9.140625" style="47"/>
    <col min="775" max="775" width="32.5703125" style="47" customWidth="1"/>
    <col min="776" max="776" width="17.85546875" style="47" customWidth="1"/>
    <col min="777" max="777" width="14" style="47" customWidth="1"/>
    <col min="778" max="778" width="14.85546875" style="47" customWidth="1"/>
    <col min="779" max="779" width="72.42578125" style="47" customWidth="1"/>
    <col min="780" max="780" width="14" style="47" customWidth="1"/>
    <col min="781" max="1030" width="9.140625" style="47"/>
    <col min="1031" max="1031" width="32.5703125" style="47" customWidth="1"/>
    <col min="1032" max="1032" width="17.85546875" style="47" customWidth="1"/>
    <col min="1033" max="1033" width="14" style="47" customWidth="1"/>
    <col min="1034" max="1034" width="14.85546875" style="47" customWidth="1"/>
    <col min="1035" max="1035" width="72.42578125" style="47" customWidth="1"/>
    <col min="1036" max="1036" width="14" style="47" customWidth="1"/>
    <col min="1037" max="1286" width="9.140625" style="47"/>
    <col min="1287" max="1287" width="32.5703125" style="47" customWidth="1"/>
    <col min="1288" max="1288" width="17.85546875" style="47" customWidth="1"/>
    <col min="1289" max="1289" width="14" style="47" customWidth="1"/>
    <col min="1290" max="1290" width="14.85546875" style="47" customWidth="1"/>
    <col min="1291" max="1291" width="72.42578125" style="47" customWidth="1"/>
    <col min="1292" max="1292" width="14" style="47" customWidth="1"/>
    <col min="1293" max="1542" width="9.140625" style="47"/>
    <col min="1543" max="1543" width="32.5703125" style="47" customWidth="1"/>
    <col min="1544" max="1544" width="17.85546875" style="47" customWidth="1"/>
    <col min="1545" max="1545" width="14" style="47" customWidth="1"/>
    <col min="1546" max="1546" width="14.85546875" style="47" customWidth="1"/>
    <col min="1547" max="1547" width="72.42578125" style="47" customWidth="1"/>
    <col min="1548" max="1548" width="14" style="47" customWidth="1"/>
    <col min="1549" max="1798" width="9.140625" style="47"/>
    <col min="1799" max="1799" width="32.5703125" style="47" customWidth="1"/>
    <col min="1800" max="1800" width="17.85546875" style="47" customWidth="1"/>
    <col min="1801" max="1801" width="14" style="47" customWidth="1"/>
    <col min="1802" max="1802" width="14.85546875" style="47" customWidth="1"/>
    <col min="1803" max="1803" width="72.42578125" style="47" customWidth="1"/>
    <col min="1804" max="1804" width="14" style="47" customWidth="1"/>
    <col min="1805" max="2054" width="9.140625" style="47"/>
    <col min="2055" max="2055" width="32.5703125" style="47" customWidth="1"/>
    <col min="2056" max="2056" width="17.85546875" style="47" customWidth="1"/>
    <col min="2057" max="2057" width="14" style="47" customWidth="1"/>
    <col min="2058" max="2058" width="14.85546875" style="47" customWidth="1"/>
    <col min="2059" max="2059" width="72.42578125" style="47" customWidth="1"/>
    <col min="2060" max="2060" width="14" style="47" customWidth="1"/>
    <col min="2061" max="2310" width="9.140625" style="47"/>
    <col min="2311" max="2311" width="32.5703125" style="47" customWidth="1"/>
    <col min="2312" max="2312" width="17.85546875" style="47" customWidth="1"/>
    <col min="2313" max="2313" width="14" style="47" customWidth="1"/>
    <col min="2314" max="2314" width="14.85546875" style="47" customWidth="1"/>
    <col min="2315" max="2315" width="72.42578125" style="47" customWidth="1"/>
    <col min="2316" max="2316" width="14" style="47" customWidth="1"/>
    <col min="2317" max="2566" width="9.140625" style="47"/>
    <col min="2567" max="2567" width="32.5703125" style="47" customWidth="1"/>
    <col min="2568" max="2568" width="17.85546875" style="47" customWidth="1"/>
    <col min="2569" max="2569" width="14" style="47" customWidth="1"/>
    <col min="2570" max="2570" width="14.85546875" style="47" customWidth="1"/>
    <col min="2571" max="2571" width="72.42578125" style="47" customWidth="1"/>
    <col min="2572" max="2572" width="14" style="47" customWidth="1"/>
    <col min="2573" max="2822" width="9.140625" style="47"/>
    <col min="2823" max="2823" width="32.5703125" style="47" customWidth="1"/>
    <col min="2824" max="2824" width="17.85546875" style="47" customWidth="1"/>
    <col min="2825" max="2825" width="14" style="47" customWidth="1"/>
    <col min="2826" max="2826" width="14.85546875" style="47" customWidth="1"/>
    <col min="2827" max="2827" width="72.42578125" style="47" customWidth="1"/>
    <col min="2828" max="2828" width="14" style="47" customWidth="1"/>
    <col min="2829" max="3078" width="9.140625" style="47"/>
    <col min="3079" max="3079" width="32.5703125" style="47" customWidth="1"/>
    <col min="3080" max="3080" width="17.85546875" style="47" customWidth="1"/>
    <col min="3081" max="3081" width="14" style="47" customWidth="1"/>
    <col min="3082" max="3082" width="14.85546875" style="47" customWidth="1"/>
    <col min="3083" max="3083" width="72.42578125" style="47" customWidth="1"/>
    <col min="3084" max="3084" width="14" style="47" customWidth="1"/>
    <col min="3085" max="3334" width="9.140625" style="47"/>
    <col min="3335" max="3335" width="32.5703125" style="47" customWidth="1"/>
    <col min="3336" max="3336" width="17.85546875" style="47" customWidth="1"/>
    <col min="3337" max="3337" width="14" style="47" customWidth="1"/>
    <col min="3338" max="3338" width="14.85546875" style="47" customWidth="1"/>
    <col min="3339" max="3339" width="72.42578125" style="47" customWidth="1"/>
    <col min="3340" max="3340" width="14" style="47" customWidth="1"/>
    <col min="3341" max="3590" width="9.140625" style="47"/>
    <col min="3591" max="3591" width="32.5703125" style="47" customWidth="1"/>
    <col min="3592" max="3592" width="17.85546875" style="47" customWidth="1"/>
    <col min="3593" max="3593" width="14" style="47" customWidth="1"/>
    <col min="3594" max="3594" width="14.85546875" style="47" customWidth="1"/>
    <col min="3595" max="3595" width="72.42578125" style="47" customWidth="1"/>
    <col min="3596" max="3596" width="14" style="47" customWidth="1"/>
    <col min="3597" max="3846" width="9.140625" style="47"/>
    <col min="3847" max="3847" width="32.5703125" style="47" customWidth="1"/>
    <col min="3848" max="3848" width="17.85546875" style="47" customWidth="1"/>
    <col min="3849" max="3849" width="14" style="47" customWidth="1"/>
    <col min="3850" max="3850" width="14.85546875" style="47" customWidth="1"/>
    <col min="3851" max="3851" width="72.42578125" style="47" customWidth="1"/>
    <col min="3852" max="3852" width="14" style="47" customWidth="1"/>
    <col min="3853" max="4102" width="9.140625" style="47"/>
    <col min="4103" max="4103" width="32.5703125" style="47" customWidth="1"/>
    <col min="4104" max="4104" width="17.85546875" style="47" customWidth="1"/>
    <col min="4105" max="4105" width="14" style="47" customWidth="1"/>
    <col min="4106" max="4106" width="14.85546875" style="47" customWidth="1"/>
    <col min="4107" max="4107" width="72.42578125" style="47" customWidth="1"/>
    <col min="4108" max="4108" width="14" style="47" customWidth="1"/>
    <col min="4109" max="4358" width="9.140625" style="47"/>
    <col min="4359" max="4359" width="32.5703125" style="47" customWidth="1"/>
    <col min="4360" max="4360" width="17.85546875" style="47" customWidth="1"/>
    <col min="4361" max="4361" width="14" style="47" customWidth="1"/>
    <col min="4362" max="4362" width="14.85546875" style="47" customWidth="1"/>
    <col min="4363" max="4363" width="72.42578125" style="47" customWidth="1"/>
    <col min="4364" max="4364" width="14" style="47" customWidth="1"/>
    <col min="4365" max="4614" width="9.140625" style="47"/>
    <col min="4615" max="4615" width="32.5703125" style="47" customWidth="1"/>
    <col min="4616" max="4616" width="17.85546875" style="47" customWidth="1"/>
    <col min="4617" max="4617" width="14" style="47" customWidth="1"/>
    <col min="4618" max="4618" width="14.85546875" style="47" customWidth="1"/>
    <col min="4619" max="4619" width="72.42578125" style="47" customWidth="1"/>
    <col min="4620" max="4620" width="14" style="47" customWidth="1"/>
    <col min="4621" max="4870" width="9.140625" style="47"/>
    <col min="4871" max="4871" width="32.5703125" style="47" customWidth="1"/>
    <col min="4872" max="4872" width="17.85546875" style="47" customWidth="1"/>
    <col min="4873" max="4873" width="14" style="47" customWidth="1"/>
    <col min="4874" max="4874" width="14.85546875" style="47" customWidth="1"/>
    <col min="4875" max="4875" width="72.42578125" style="47" customWidth="1"/>
    <col min="4876" max="4876" width="14" style="47" customWidth="1"/>
    <col min="4877" max="5126" width="9.140625" style="47"/>
    <col min="5127" max="5127" width="32.5703125" style="47" customWidth="1"/>
    <col min="5128" max="5128" width="17.85546875" style="47" customWidth="1"/>
    <col min="5129" max="5129" width="14" style="47" customWidth="1"/>
    <col min="5130" max="5130" width="14.85546875" style="47" customWidth="1"/>
    <col min="5131" max="5131" width="72.42578125" style="47" customWidth="1"/>
    <col min="5132" max="5132" width="14" style="47" customWidth="1"/>
    <col min="5133" max="5382" width="9.140625" style="47"/>
    <col min="5383" max="5383" width="32.5703125" style="47" customWidth="1"/>
    <col min="5384" max="5384" width="17.85546875" style="47" customWidth="1"/>
    <col min="5385" max="5385" width="14" style="47" customWidth="1"/>
    <col min="5386" max="5386" width="14.85546875" style="47" customWidth="1"/>
    <col min="5387" max="5387" width="72.42578125" style="47" customWidth="1"/>
    <col min="5388" max="5388" width="14" style="47" customWidth="1"/>
    <col min="5389" max="5638" width="9.140625" style="47"/>
    <col min="5639" max="5639" width="32.5703125" style="47" customWidth="1"/>
    <col min="5640" max="5640" width="17.85546875" style="47" customWidth="1"/>
    <col min="5641" max="5641" width="14" style="47" customWidth="1"/>
    <col min="5642" max="5642" width="14.85546875" style="47" customWidth="1"/>
    <col min="5643" max="5643" width="72.42578125" style="47" customWidth="1"/>
    <col min="5644" max="5644" width="14" style="47" customWidth="1"/>
    <col min="5645" max="5894" width="9.140625" style="47"/>
    <col min="5895" max="5895" width="32.5703125" style="47" customWidth="1"/>
    <col min="5896" max="5896" width="17.85546875" style="47" customWidth="1"/>
    <col min="5897" max="5897" width="14" style="47" customWidth="1"/>
    <col min="5898" max="5898" width="14.85546875" style="47" customWidth="1"/>
    <col min="5899" max="5899" width="72.42578125" style="47" customWidth="1"/>
    <col min="5900" max="5900" width="14" style="47" customWidth="1"/>
    <col min="5901" max="6150" width="9.140625" style="47"/>
    <col min="6151" max="6151" width="32.5703125" style="47" customWidth="1"/>
    <col min="6152" max="6152" width="17.85546875" style="47" customWidth="1"/>
    <col min="6153" max="6153" width="14" style="47" customWidth="1"/>
    <col min="6154" max="6154" width="14.85546875" style="47" customWidth="1"/>
    <col min="6155" max="6155" width="72.42578125" style="47" customWidth="1"/>
    <col min="6156" max="6156" width="14" style="47" customWidth="1"/>
    <col min="6157" max="6406" width="9.140625" style="47"/>
    <col min="6407" max="6407" width="32.5703125" style="47" customWidth="1"/>
    <col min="6408" max="6408" width="17.85546875" style="47" customWidth="1"/>
    <col min="6409" max="6409" width="14" style="47" customWidth="1"/>
    <col min="6410" max="6410" width="14.85546875" style="47" customWidth="1"/>
    <col min="6411" max="6411" width="72.42578125" style="47" customWidth="1"/>
    <col min="6412" max="6412" width="14" style="47" customWidth="1"/>
    <col min="6413" max="6662" width="9.140625" style="47"/>
    <col min="6663" max="6663" width="32.5703125" style="47" customWidth="1"/>
    <col min="6664" max="6664" width="17.85546875" style="47" customWidth="1"/>
    <col min="6665" max="6665" width="14" style="47" customWidth="1"/>
    <col min="6666" max="6666" width="14.85546875" style="47" customWidth="1"/>
    <col min="6667" max="6667" width="72.42578125" style="47" customWidth="1"/>
    <col min="6668" max="6668" width="14" style="47" customWidth="1"/>
    <col min="6669" max="6918" width="9.140625" style="47"/>
    <col min="6919" max="6919" width="32.5703125" style="47" customWidth="1"/>
    <col min="6920" max="6920" width="17.85546875" style="47" customWidth="1"/>
    <col min="6921" max="6921" width="14" style="47" customWidth="1"/>
    <col min="6922" max="6922" width="14.85546875" style="47" customWidth="1"/>
    <col min="6923" max="6923" width="72.42578125" style="47" customWidth="1"/>
    <col min="6924" max="6924" width="14" style="47" customWidth="1"/>
    <col min="6925" max="7174" width="9.140625" style="47"/>
    <col min="7175" max="7175" width="32.5703125" style="47" customWidth="1"/>
    <col min="7176" max="7176" width="17.85546875" style="47" customWidth="1"/>
    <col min="7177" max="7177" width="14" style="47" customWidth="1"/>
    <col min="7178" max="7178" width="14.85546875" style="47" customWidth="1"/>
    <col min="7179" max="7179" width="72.42578125" style="47" customWidth="1"/>
    <col min="7180" max="7180" width="14" style="47" customWidth="1"/>
    <col min="7181" max="7430" width="9.140625" style="47"/>
    <col min="7431" max="7431" width="32.5703125" style="47" customWidth="1"/>
    <col min="7432" max="7432" width="17.85546875" style="47" customWidth="1"/>
    <col min="7433" max="7433" width="14" style="47" customWidth="1"/>
    <col min="7434" max="7434" width="14.85546875" style="47" customWidth="1"/>
    <col min="7435" max="7435" width="72.42578125" style="47" customWidth="1"/>
    <col min="7436" max="7436" width="14" style="47" customWidth="1"/>
    <col min="7437" max="7686" width="9.140625" style="47"/>
    <col min="7687" max="7687" width="32.5703125" style="47" customWidth="1"/>
    <col min="7688" max="7688" width="17.85546875" style="47" customWidth="1"/>
    <col min="7689" max="7689" width="14" style="47" customWidth="1"/>
    <col min="7690" max="7690" width="14.85546875" style="47" customWidth="1"/>
    <col min="7691" max="7691" width="72.42578125" style="47" customWidth="1"/>
    <col min="7692" max="7692" width="14" style="47" customWidth="1"/>
    <col min="7693" max="7942" width="9.140625" style="47"/>
    <col min="7943" max="7943" width="32.5703125" style="47" customWidth="1"/>
    <col min="7944" max="7944" width="17.85546875" style="47" customWidth="1"/>
    <col min="7945" max="7945" width="14" style="47" customWidth="1"/>
    <col min="7946" max="7946" width="14.85546875" style="47" customWidth="1"/>
    <col min="7947" max="7947" width="72.42578125" style="47" customWidth="1"/>
    <col min="7948" max="7948" width="14" style="47" customWidth="1"/>
    <col min="7949" max="8198" width="9.140625" style="47"/>
    <col min="8199" max="8199" width="32.5703125" style="47" customWidth="1"/>
    <col min="8200" max="8200" width="17.85546875" style="47" customWidth="1"/>
    <col min="8201" max="8201" width="14" style="47" customWidth="1"/>
    <col min="8202" max="8202" width="14.85546875" style="47" customWidth="1"/>
    <col min="8203" max="8203" width="72.42578125" style="47" customWidth="1"/>
    <col min="8204" max="8204" width="14" style="47" customWidth="1"/>
    <col min="8205" max="8454" width="9.140625" style="47"/>
    <col min="8455" max="8455" width="32.5703125" style="47" customWidth="1"/>
    <col min="8456" max="8456" width="17.85546875" style="47" customWidth="1"/>
    <col min="8457" max="8457" width="14" style="47" customWidth="1"/>
    <col min="8458" max="8458" width="14.85546875" style="47" customWidth="1"/>
    <col min="8459" max="8459" width="72.42578125" style="47" customWidth="1"/>
    <col min="8460" max="8460" width="14" style="47" customWidth="1"/>
    <col min="8461" max="8710" width="9.140625" style="47"/>
    <col min="8711" max="8711" width="32.5703125" style="47" customWidth="1"/>
    <col min="8712" max="8712" width="17.85546875" style="47" customWidth="1"/>
    <col min="8713" max="8713" width="14" style="47" customWidth="1"/>
    <col min="8714" max="8714" width="14.85546875" style="47" customWidth="1"/>
    <col min="8715" max="8715" width="72.42578125" style="47" customWidth="1"/>
    <col min="8716" max="8716" width="14" style="47" customWidth="1"/>
    <col min="8717" max="8966" width="9.140625" style="47"/>
    <col min="8967" max="8967" width="32.5703125" style="47" customWidth="1"/>
    <col min="8968" max="8968" width="17.85546875" style="47" customWidth="1"/>
    <col min="8969" max="8969" width="14" style="47" customWidth="1"/>
    <col min="8970" max="8970" width="14.85546875" style="47" customWidth="1"/>
    <col min="8971" max="8971" width="72.42578125" style="47" customWidth="1"/>
    <col min="8972" max="8972" width="14" style="47" customWidth="1"/>
    <col min="8973" max="9222" width="9.140625" style="47"/>
    <col min="9223" max="9223" width="32.5703125" style="47" customWidth="1"/>
    <col min="9224" max="9224" width="17.85546875" style="47" customWidth="1"/>
    <col min="9225" max="9225" width="14" style="47" customWidth="1"/>
    <col min="9226" max="9226" width="14.85546875" style="47" customWidth="1"/>
    <col min="9227" max="9227" width="72.42578125" style="47" customWidth="1"/>
    <col min="9228" max="9228" width="14" style="47" customWidth="1"/>
    <col min="9229" max="9478" width="9.140625" style="47"/>
    <col min="9479" max="9479" width="32.5703125" style="47" customWidth="1"/>
    <col min="9480" max="9480" width="17.85546875" style="47" customWidth="1"/>
    <col min="9481" max="9481" width="14" style="47" customWidth="1"/>
    <col min="9482" max="9482" width="14.85546875" style="47" customWidth="1"/>
    <col min="9483" max="9483" width="72.42578125" style="47" customWidth="1"/>
    <col min="9484" max="9484" width="14" style="47" customWidth="1"/>
    <col min="9485" max="9734" width="9.140625" style="47"/>
    <col min="9735" max="9735" width="32.5703125" style="47" customWidth="1"/>
    <col min="9736" max="9736" width="17.85546875" style="47" customWidth="1"/>
    <col min="9737" max="9737" width="14" style="47" customWidth="1"/>
    <col min="9738" max="9738" width="14.85546875" style="47" customWidth="1"/>
    <col min="9739" max="9739" width="72.42578125" style="47" customWidth="1"/>
    <col min="9740" max="9740" width="14" style="47" customWidth="1"/>
    <col min="9741" max="9990" width="9.140625" style="47"/>
    <col min="9991" max="9991" width="32.5703125" style="47" customWidth="1"/>
    <col min="9992" max="9992" width="17.85546875" style="47" customWidth="1"/>
    <col min="9993" max="9993" width="14" style="47" customWidth="1"/>
    <col min="9994" max="9994" width="14.85546875" style="47" customWidth="1"/>
    <col min="9995" max="9995" width="72.42578125" style="47" customWidth="1"/>
    <col min="9996" max="9996" width="14" style="47" customWidth="1"/>
    <col min="9997" max="10246" width="9.140625" style="47"/>
    <col min="10247" max="10247" width="32.5703125" style="47" customWidth="1"/>
    <col min="10248" max="10248" width="17.85546875" style="47" customWidth="1"/>
    <col min="10249" max="10249" width="14" style="47" customWidth="1"/>
    <col min="10250" max="10250" width="14.85546875" style="47" customWidth="1"/>
    <col min="10251" max="10251" width="72.42578125" style="47" customWidth="1"/>
    <col min="10252" max="10252" width="14" style="47" customWidth="1"/>
    <col min="10253" max="10502" width="9.140625" style="47"/>
    <col min="10503" max="10503" width="32.5703125" style="47" customWidth="1"/>
    <col min="10504" max="10504" width="17.85546875" style="47" customWidth="1"/>
    <col min="10505" max="10505" width="14" style="47" customWidth="1"/>
    <col min="10506" max="10506" width="14.85546875" style="47" customWidth="1"/>
    <col min="10507" max="10507" width="72.42578125" style="47" customWidth="1"/>
    <col min="10508" max="10508" width="14" style="47" customWidth="1"/>
    <col min="10509" max="10758" width="9.140625" style="47"/>
    <col min="10759" max="10759" width="32.5703125" style="47" customWidth="1"/>
    <col min="10760" max="10760" width="17.85546875" style="47" customWidth="1"/>
    <col min="10761" max="10761" width="14" style="47" customWidth="1"/>
    <col min="10762" max="10762" width="14.85546875" style="47" customWidth="1"/>
    <col min="10763" max="10763" width="72.42578125" style="47" customWidth="1"/>
    <col min="10764" max="10764" width="14" style="47" customWidth="1"/>
    <col min="10765" max="11014" width="9.140625" style="47"/>
    <col min="11015" max="11015" width="32.5703125" style="47" customWidth="1"/>
    <col min="11016" max="11016" width="17.85546875" style="47" customWidth="1"/>
    <col min="11017" max="11017" width="14" style="47" customWidth="1"/>
    <col min="11018" max="11018" width="14.85546875" style="47" customWidth="1"/>
    <col min="11019" max="11019" width="72.42578125" style="47" customWidth="1"/>
    <col min="11020" max="11020" width="14" style="47" customWidth="1"/>
    <col min="11021" max="11270" width="9.140625" style="47"/>
    <col min="11271" max="11271" width="32.5703125" style="47" customWidth="1"/>
    <col min="11272" max="11272" width="17.85546875" style="47" customWidth="1"/>
    <col min="11273" max="11273" width="14" style="47" customWidth="1"/>
    <col min="11274" max="11274" width="14.85546875" style="47" customWidth="1"/>
    <col min="11275" max="11275" width="72.42578125" style="47" customWidth="1"/>
    <col min="11276" max="11276" width="14" style="47" customWidth="1"/>
    <col min="11277" max="11526" width="9.140625" style="47"/>
    <col min="11527" max="11527" width="32.5703125" style="47" customWidth="1"/>
    <col min="11528" max="11528" width="17.85546875" style="47" customWidth="1"/>
    <col min="11529" max="11529" width="14" style="47" customWidth="1"/>
    <col min="11530" max="11530" width="14.85546875" style="47" customWidth="1"/>
    <col min="11531" max="11531" width="72.42578125" style="47" customWidth="1"/>
    <col min="11532" max="11532" width="14" style="47" customWidth="1"/>
    <col min="11533" max="11782" width="9.140625" style="47"/>
    <col min="11783" max="11783" width="32.5703125" style="47" customWidth="1"/>
    <col min="11784" max="11784" width="17.85546875" style="47" customWidth="1"/>
    <col min="11785" max="11785" width="14" style="47" customWidth="1"/>
    <col min="11786" max="11786" width="14.85546875" style="47" customWidth="1"/>
    <col min="11787" max="11787" width="72.42578125" style="47" customWidth="1"/>
    <col min="11788" max="11788" width="14" style="47" customWidth="1"/>
    <col min="11789" max="12038" width="9.140625" style="47"/>
    <col min="12039" max="12039" width="32.5703125" style="47" customWidth="1"/>
    <col min="12040" max="12040" width="17.85546875" style="47" customWidth="1"/>
    <col min="12041" max="12041" width="14" style="47" customWidth="1"/>
    <col min="12042" max="12042" width="14.85546875" style="47" customWidth="1"/>
    <col min="12043" max="12043" width="72.42578125" style="47" customWidth="1"/>
    <col min="12044" max="12044" width="14" style="47" customWidth="1"/>
    <col min="12045" max="12294" width="9.140625" style="47"/>
    <col min="12295" max="12295" width="32.5703125" style="47" customWidth="1"/>
    <col min="12296" max="12296" width="17.85546875" style="47" customWidth="1"/>
    <col min="12297" max="12297" width="14" style="47" customWidth="1"/>
    <col min="12298" max="12298" width="14.85546875" style="47" customWidth="1"/>
    <col min="12299" max="12299" width="72.42578125" style="47" customWidth="1"/>
    <col min="12300" max="12300" width="14" style="47" customWidth="1"/>
    <col min="12301" max="12550" width="9.140625" style="47"/>
    <col min="12551" max="12551" width="32.5703125" style="47" customWidth="1"/>
    <col min="12552" max="12552" width="17.85546875" style="47" customWidth="1"/>
    <col min="12553" max="12553" width="14" style="47" customWidth="1"/>
    <col min="12554" max="12554" width="14.85546875" style="47" customWidth="1"/>
    <col min="12555" max="12555" width="72.42578125" style="47" customWidth="1"/>
    <col min="12556" max="12556" width="14" style="47" customWidth="1"/>
    <col min="12557" max="12806" width="9.140625" style="47"/>
    <col min="12807" max="12807" width="32.5703125" style="47" customWidth="1"/>
    <col min="12808" max="12808" width="17.85546875" style="47" customWidth="1"/>
    <col min="12809" max="12809" width="14" style="47" customWidth="1"/>
    <col min="12810" max="12810" width="14.85546875" style="47" customWidth="1"/>
    <col min="12811" max="12811" width="72.42578125" style="47" customWidth="1"/>
    <col min="12812" max="12812" width="14" style="47" customWidth="1"/>
    <col min="12813" max="13062" width="9.140625" style="47"/>
    <col min="13063" max="13063" width="32.5703125" style="47" customWidth="1"/>
    <col min="13064" max="13064" width="17.85546875" style="47" customWidth="1"/>
    <col min="13065" max="13065" width="14" style="47" customWidth="1"/>
    <col min="13066" max="13066" width="14.85546875" style="47" customWidth="1"/>
    <col min="13067" max="13067" width="72.42578125" style="47" customWidth="1"/>
    <col min="13068" max="13068" width="14" style="47" customWidth="1"/>
    <col min="13069" max="13318" width="9.140625" style="47"/>
    <col min="13319" max="13319" width="32.5703125" style="47" customWidth="1"/>
    <col min="13320" max="13320" width="17.85546875" style="47" customWidth="1"/>
    <col min="13321" max="13321" width="14" style="47" customWidth="1"/>
    <col min="13322" max="13322" width="14.85546875" style="47" customWidth="1"/>
    <col min="13323" max="13323" width="72.42578125" style="47" customWidth="1"/>
    <col min="13324" max="13324" width="14" style="47" customWidth="1"/>
    <col min="13325" max="13574" width="9.140625" style="47"/>
    <col min="13575" max="13575" width="32.5703125" style="47" customWidth="1"/>
    <col min="13576" max="13576" width="17.85546875" style="47" customWidth="1"/>
    <col min="13577" max="13577" width="14" style="47" customWidth="1"/>
    <col min="13578" max="13578" width="14.85546875" style="47" customWidth="1"/>
    <col min="13579" max="13579" width="72.42578125" style="47" customWidth="1"/>
    <col min="13580" max="13580" width="14" style="47" customWidth="1"/>
    <col min="13581" max="13830" width="9.140625" style="47"/>
    <col min="13831" max="13831" width="32.5703125" style="47" customWidth="1"/>
    <col min="13832" max="13832" width="17.85546875" style="47" customWidth="1"/>
    <col min="13833" max="13833" width="14" style="47" customWidth="1"/>
    <col min="13834" max="13834" width="14.85546875" style="47" customWidth="1"/>
    <col min="13835" max="13835" width="72.42578125" style="47" customWidth="1"/>
    <col min="13836" max="13836" width="14" style="47" customWidth="1"/>
    <col min="13837" max="14086" width="9.140625" style="47"/>
    <col min="14087" max="14087" width="32.5703125" style="47" customWidth="1"/>
    <col min="14088" max="14088" width="17.85546875" style="47" customWidth="1"/>
    <col min="14089" max="14089" width="14" style="47" customWidth="1"/>
    <col min="14090" max="14090" width="14.85546875" style="47" customWidth="1"/>
    <col min="14091" max="14091" width="72.42578125" style="47" customWidth="1"/>
    <col min="14092" max="14092" width="14" style="47" customWidth="1"/>
    <col min="14093" max="14342" width="9.140625" style="47"/>
    <col min="14343" max="14343" width="32.5703125" style="47" customWidth="1"/>
    <col min="14344" max="14344" width="17.85546875" style="47" customWidth="1"/>
    <col min="14345" max="14345" width="14" style="47" customWidth="1"/>
    <col min="14346" max="14346" width="14.85546875" style="47" customWidth="1"/>
    <col min="14347" max="14347" width="72.42578125" style="47" customWidth="1"/>
    <col min="14348" max="14348" width="14" style="47" customWidth="1"/>
    <col min="14349" max="14598" width="9.140625" style="47"/>
    <col min="14599" max="14599" width="32.5703125" style="47" customWidth="1"/>
    <col min="14600" max="14600" width="17.85546875" style="47" customWidth="1"/>
    <col min="14601" max="14601" width="14" style="47" customWidth="1"/>
    <col min="14602" max="14602" width="14.85546875" style="47" customWidth="1"/>
    <col min="14603" max="14603" width="72.42578125" style="47" customWidth="1"/>
    <col min="14604" max="14604" width="14" style="47" customWidth="1"/>
    <col min="14605" max="14854" width="9.140625" style="47"/>
    <col min="14855" max="14855" width="32.5703125" style="47" customWidth="1"/>
    <col min="14856" max="14856" width="17.85546875" style="47" customWidth="1"/>
    <col min="14857" max="14857" width="14" style="47" customWidth="1"/>
    <col min="14858" max="14858" width="14.85546875" style="47" customWidth="1"/>
    <col min="14859" max="14859" width="72.42578125" style="47" customWidth="1"/>
    <col min="14860" max="14860" width="14" style="47" customWidth="1"/>
    <col min="14861" max="15110" width="9.140625" style="47"/>
    <col min="15111" max="15111" width="32.5703125" style="47" customWidth="1"/>
    <col min="15112" max="15112" width="17.85546875" style="47" customWidth="1"/>
    <col min="15113" max="15113" width="14" style="47" customWidth="1"/>
    <col min="15114" max="15114" width="14.85546875" style="47" customWidth="1"/>
    <col min="15115" max="15115" width="72.42578125" style="47" customWidth="1"/>
    <col min="15116" max="15116" width="14" style="47" customWidth="1"/>
    <col min="15117" max="15366" width="9.140625" style="47"/>
    <col min="15367" max="15367" width="32.5703125" style="47" customWidth="1"/>
    <col min="15368" max="15368" width="17.85546875" style="47" customWidth="1"/>
    <col min="15369" max="15369" width="14" style="47" customWidth="1"/>
    <col min="15370" max="15370" width="14.85546875" style="47" customWidth="1"/>
    <col min="15371" max="15371" width="72.42578125" style="47" customWidth="1"/>
    <col min="15372" max="15372" width="14" style="47" customWidth="1"/>
    <col min="15373" max="15622" width="9.140625" style="47"/>
    <col min="15623" max="15623" width="32.5703125" style="47" customWidth="1"/>
    <col min="15624" max="15624" width="17.85546875" style="47" customWidth="1"/>
    <col min="15625" max="15625" width="14" style="47" customWidth="1"/>
    <col min="15626" max="15626" width="14.85546875" style="47" customWidth="1"/>
    <col min="15627" max="15627" width="72.42578125" style="47" customWidth="1"/>
    <col min="15628" max="15628" width="14" style="47" customWidth="1"/>
    <col min="15629" max="15878" width="9.140625" style="47"/>
    <col min="15879" max="15879" width="32.5703125" style="47" customWidth="1"/>
    <col min="15880" max="15880" width="17.85546875" style="47" customWidth="1"/>
    <col min="15881" max="15881" width="14" style="47" customWidth="1"/>
    <col min="15882" max="15882" width="14.85546875" style="47" customWidth="1"/>
    <col min="15883" max="15883" width="72.42578125" style="47" customWidth="1"/>
    <col min="15884" max="15884" width="14" style="47" customWidth="1"/>
    <col min="15885" max="16134" width="9.140625" style="47"/>
    <col min="16135" max="16135" width="32.5703125" style="47" customWidth="1"/>
    <col min="16136" max="16136" width="17.85546875" style="47" customWidth="1"/>
    <col min="16137" max="16137" width="14" style="47" customWidth="1"/>
    <col min="16138" max="16138" width="14.85546875" style="47" customWidth="1"/>
    <col min="16139" max="16139" width="72.42578125" style="47" customWidth="1"/>
    <col min="16140" max="16140" width="14" style="47" customWidth="1"/>
    <col min="16141" max="16384" width="9.140625" style="47"/>
  </cols>
  <sheetData>
    <row r="1" spans="1:13" ht="18">
      <c r="C1" s="689" t="s">
        <v>402</v>
      </c>
      <c r="D1" s="689"/>
      <c r="E1" s="689"/>
      <c r="F1" s="689"/>
      <c r="G1" s="689"/>
      <c r="H1" s="689"/>
      <c r="I1" s="689"/>
      <c r="J1" s="689"/>
      <c r="K1" s="689"/>
      <c r="L1" s="689"/>
    </row>
    <row r="2" spans="1:13" ht="20.25">
      <c r="C2" s="690" t="s">
        <v>452</v>
      </c>
      <c r="D2" s="690"/>
      <c r="E2" s="690"/>
      <c r="F2" s="690"/>
      <c r="G2" s="690"/>
      <c r="H2" s="690"/>
      <c r="I2" s="690"/>
      <c r="J2" s="690"/>
      <c r="K2" s="690"/>
      <c r="L2" s="690"/>
    </row>
    <row r="4" spans="1:13" ht="15.75" thickBot="1">
      <c r="C4" s="237" t="s">
        <v>223</v>
      </c>
      <c r="D4" s="48"/>
      <c r="E4" s="48"/>
      <c r="F4" s="48"/>
      <c r="G4" s="48"/>
      <c r="H4" s="48"/>
      <c r="I4" s="48"/>
      <c r="J4" s="48"/>
      <c r="K4" s="48"/>
      <c r="L4" s="48"/>
    </row>
    <row r="5" spans="1:13" s="49" customFormat="1" ht="51.75" customHeight="1">
      <c r="A5" s="542" t="s">
        <v>43</v>
      </c>
      <c r="B5" s="541" t="s">
        <v>133</v>
      </c>
      <c r="C5" s="551" t="s">
        <v>72</v>
      </c>
      <c r="D5" s="553" t="s">
        <v>73</v>
      </c>
      <c r="E5" s="555" t="s">
        <v>74</v>
      </c>
      <c r="F5" s="556"/>
      <c r="G5" s="551"/>
      <c r="H5" s="545" t="s">
        <v>75</v>
      </c>
      <c r="I5" s="549"/>
      <c r="J5" s="557" t="s">
        <v>76</v>
      </c>
      <c r="K5" s="545"/>
      <c r="L5" s="546"/>
    </row>
    <row r="6" spans="1:13" s="49" customFormat="1" ht="32.25" thickBot="1">
      <c r="A6" s="543"/>
      <c r="B6" s="541"/>
      <c r="C6" s="552"/>
      <c r="D6" s="554"/>
      <c r="E6" s="50" t="s">
        <v>77</v>
      </c>
      <c r="F6" s="50" t="s">
        <v>78</v>
      </c>
      <c r="G6" s="50" t="s">
        <v>406</v>
      </c>
      <c r="H6" s="547"/>
      <c r="I6" s="550"/>
      <c r="J6" s="558"/>
      <c r="K6" s="547"/>
      <c r="L6" s="548"/>
    </row>
    <row r="7" spans="1:13" s="49" customFormat="1" ht="15.75">
      <c r="A7" s="544"/>
      <c r="B7" s="541"/>
      <c r="C7" s="51">
        <v>1</v>
      </c>
      <c r="D7" s="52">
        <v>2</v>
      </c>
      <c r="E7" s="52" t="s">
        <v>79</v>
      </c>
      <c r="F7" s="52" t="s">
        <v>80</v>
      </c>
      <c r="G7" s="52" t="s">
        <v>81</v>
      </c>
      <c r="H7" s="545">
        <v>4</v>
      </c>
      <c r="I7" s="549"/>
      <c r="J7" s="235">
        <v>5</v>
      </c>
      <c r="K7" s="545">
        <v>5</v>
      </c>
      <c r="L7" s="546"/>
    </row>
    <row r="8" spans="1:13" s="180" customFormat="1" ht="44.45" customHeight="1">
      <c r="A8" s="176">
        <f>'UC Basic Data Page-1-6'!A7</f>
        <v>0</v>
      </c>
      <c r="B8" s="176">
        <f>'UC Basic Data Page-1-6'!B7</f>
        <v>1</v>
      </c>
      <c r="C8" s="268" t="str">
        <f>'UC Basic Data Page-1-6'!C7</f>
        <v>فاروق پورہ مین روڈ+گلی نمبر 1+بابرکالونی, مکی مسجد ،مدرسہ للبنات، نورالھدیٰ مدرسہ ، دی اکیڈمی</v>
      </c>
      <c r="D8" s="176">
        <f>'UC Basic Data Page-1-6'!D7</f>
        <v>1</v>
      </c>
      <c r="E8" s="176">
        <f>'UC Basic Data Page-1-6'!E7</f>
        <v>61</v>
      </c>
      <c r="F8" s="176">
        <f>'UC Basic Data Page-1-6'!F7</f>
        <v>7</v>
      </c>
      <c r="G8" s="177">
        <f>'UC Basic Data Page-1-6'!G7</f>
        <v>68</v>
      </c>
      <c r="H8" s="186" t="str">
        <f>'UC Basic Data Page-1-6'!H7</f>
        <v>محمداصغر</v>
      </c>
      <c r="I8" s="822" t="str">
        <f>'UC Basic Data Page-1-6'!I7</f>
        <v>مدرسہ للبنات، نورالھدیٰ مدرسہ, فاروق پورہ</v>
      </c>
      <c r="J8" s="179">
        <f>G8</f>
        <v>68</v>
      </c>
      <c r="K8" s="177">
        <f>'UC Basic Data Page-1-6'!K7</f>
        <v>7</v>
      </c>
      <c r="L8" s="179">
        <f>'UC Basic Data Page-1-6'!L7</f>
        <v>61</v>
      </c>
      <c r="M8" s="180">
        <v>1</v>
      </c>
    </row>
    <row r="9" spans="1:13" s="181" customFormat="1" ht="44.45" customHeight="1">
      <c r="A9" s="176">
        <f>'UC Basic Data Page-1-6'!A8</f>
        <v>0</v>
      </c>
      <c r="B9" s="176">
        <f>'UC Basic Data Page-1-6'!B8</f>
        <v>1</v>
      </c>
      <c r="C9" s="268" t="str">
        <f>'UC Basic Data Page-1-6'!C8</f>
        <v>محمدی مسجد ، محمد آباد+ملک اسد کا ڈیرہ+والی سائیڈ</v>
      </c>
      <c r="D9" s="176">
        <f>'UC Basic Data Page-1-6'!D8</f>
        <v>0</v>
      </c>
      <c r="E9" s="176">
        <f>'UC Basic Data Page-1-6'!E8</f>
        <v>39</v>
      </c>
      <c r="F9" s="176">
        <f>'UC Basic Data Page-1-6'!F8</f>
        <v>1</v>
      </c>
      <c r="G9" s="177">
        <f>'UC Basic Data Page-1-6'!G8</f>
        <v>40</v>
      </c>
      <c r="H9" s="186" t="str">
        <f>'UC Basic Data Page-1-6'!H8</f>
        <v>عاصم علی</v>
      </c>
      <c r="I9" s="822" t="str">
        <f>'UC Basic Data Page-1-6'!I8</f>
        <v>محمدی مسجد ،, محمد آباد</v>
      </c>
      <c r="J9" s="179">
        <f t="shared" ref="J9:J30" si="0">G9</f>
        <v>40</v>
      </c>
      <c r="K9" s="177">
        <f>'UC Basic Data Page-1-6'!K8</f>
        <v>25</v>
      </c>
      <c r="L9" s="179">
        <f>'UC Basic Data Page-1-6'!L8</f>
        <v>15</v>
      </c>
      <c r="M9" s="181">
        <v>1</v>
      </c>
    </row>
    <row r="10" spans="1:13" s="180" customFormat="1" ht="44.45" customHeight="1">
      <c r="A10" s="176">
        <f>'UC Basic Data Page-1-6'!A11</f>
        <v>0</v>
      </c>
      <c r="B10" s="176">
        <f>'UC Basic Data Page-1-6'!B11</f>
        <v>1</v>
      </c>
      <c r="C10" s="268" t="str">
        <f>'UC Basic Data Page-1-6'!C11</f>
        <v>زبیر کالونی مکمل ، گورنمنٹ پرائمری سکول ، الطارق سکول</v>
      </c>
      <c r="D10" s="176">
        <f>'UC Basic Data Page-1-6'!D11</f>
        <v>0</v>
      </c>
      <c r="E10" s="176">
        <f>'UC Basic Data Page-1-6'!E11</f>
        <v>60</v>
      </c>
      <c r="F10" s="176">
        <f>'UC Basic Data Page-1-6'!F11</f>
        <v>0</v>
      </c>
      <c r="G10" s="177">
        <f>'UC Basic Data Page-1-6'!G11</f>
        <v>60</v>
      </c>
      <c r="H10" s="186" t="str">
        <f>'UC Basic Data Page-1-6'!H11</f>
        <v>منیر احمد</v>
      </c>
      <c r="I10" s="822" t="str">
        <f>'UC Basic Data Page-1-6'!I11</f>
        <v>گورنمنٹ پرائمری سکول ، الطارق سکول زبیر کالونی</v>
      </c>
      <c r="J10" s="179">
        <f t="shared" si="0"/>
        <v>60</v>
      </c>
      <c r="K10" s="182">
        <f>'UC Basic Data Page-1-6'!K11</f>
        <v>25</v>
      </c>
      <c r="L10" s="183">
        <f>'UC Basic Data Page-1-6'!L11</f>
        <v>35</v>
      </c>
      <c r="M10" s="180">
        <v>2</v>
      </c>
    </row>
    <row r="11" spans="1:13" s="184" customFormat="1" ht="44.45" customHeight="1">
      <c r="A11" s="176">
        <f>'UC Basic Data Page-1-6'!A12</f>
        <v>0</v>
      </c>
      <c r="B11" s="176">
        <f>'UC Basic Data Page-1-6'!B12</f>
        <v>1</v>
      </c>
      <c r="C11" s="268" t="str">
        <f>'UC Basic Data Page-1-6'!C12</f>
        <v xml:space="preserve">  شام لاٹ مکمل نیچے کا علاقہ</v>
      </c>
      <c r="D11" s="176">
        <f>'UC Basic Data Page-1-6'!D12</f>
        <v>0</v>
      </c>
      <c r="E11" s="176">
        <f>'UC Basic Data Page-1-6'!E12</f>
        <v>40</v>
      </c>
      <c r="F11" s="176">
        <f>'UC Basic Data Page-1-6'!F12</f>
        <v>10</v>
      </c>
      <c r="G11" s="177">
        <f>'UC Basic Data Page-1-6'!G12</f>
        <v>50</v>
      </c>
      <c r="H11" s="186" t="str">
        <f>'UC Basic Data Page-1-6'!H12</f>
        <v>ملک ساجد جانگلہ</v>
      </c>
      <c r="I11" s="822" t="str">
        <f>'UC Basic Data Page-1-6'!I12</f>
        <v>شام لاٹ</v>
      </c>
      <c r="J11" s="179">
        <f t="shared" si="0"/>
        <v>50</v>
      </c>
      <c r="K11" s="177">
        <f>'UC Basic Data Page-1-6'!K12</f>
        <v>50</v>
      </c>
      <c r="L11" s="179">
        <f>'UC Basic Data Page-1-6'!L12</f>
        <v>0</v>
      </c>
      <c r="M11" s="184">
        <v>2</v>
      </c>
    </row>
    <row r="12" spans="1:13" s="180" customFormat="1" ht="44.45" customHeight="1">
      <c r="A12" s="176">
        <f>'UC Basic Data Page-1-6'!A15</f>
        <v>0</v>
      </c>
      <c r="B12" s="176">
        <f>'UC Basic Data Page-1-6'!B15</f>
        <v>1</v>
      </c>
      <c r="C12" s="268" t="str">
        <f>'UC Basic Data Page-1-6'!C15</f>
        <v>گل حسن ٹاؤن مکمل، ریحان پبلک سکول؎</v>
      </c>
      <c r="D12" s="176">
        <f>'UC Basic Data Page-1-6'!D15</f>
        <v>0</v>
      </c>
      <c r="E12" s="176">
        <f>'UC Basic Data Page-1-6'!E15</f>
        <v>30</v>
      </c>
      <c r="F12" s="176">
        <f>'UC Basic Data Page-1-6'!F15</f>
        <v>5</v>
      </c>
      <c r="G12" s="177">
        <f>'UC Basic Data Page-1-6'!G15</f>
        <v>35</v>
      </c>
      <c r="H12" s="186" t="str">
        <f>'UC Basic Data Page-1-6'!H15</f>
        <v>سردار احمد</v>
      </c>
      <c r="I12" s="822" t="str">
        <f>'UC Basic Data Page-1-6'!I15</f>
        <v xml:space="preserve"> ریحان پبلک سکول؎ گل حسن ٹاؤن</v>
      </c>
      <c r="J12" s="179">
        <f t="shared" si="0"/>
        <v>35</v>
      </c>
      <c r="K12" s="182">
        <f>'UC Basic Data Page-1-6'!K15</f>
        <v>23</v>
      </c>
      <c r="L12" s="183">
        <f>'UC Basic Data Page-1-6'!L15</f>
        <v>12</v>
      </c>
      <c r="M12" s="180">
        <v>3</v>
      </c>
    </row>
    <row r="13" spans="1:13" s="184" customFormat="1" ht="44.45" customHeight="1">
      <c r="A13" s="176">
        <f>'UC Basic Data Page-1-6'!A16</f>
        <v>0</v>
      </c>
      <c r="B13" s="176">
        <f>'UC Basic Data Page-1-6'!B16</f>
        <v>0</v>
      </c>
      <c r="C13" s="268" t="str">
        <f>'UC Basic Data Page-1-6'!C16</f>
        <v>محمدی مسجد ،فضل کریم ٹاؤن گلی نمبر1،2اوریوسی آفس والی گلی</v>
      </c>
      <c r="D13" s="176">
        <f>'UC Basic Data Page-1-6'!D16</f>
        <v>0</v>
      </c>
      <c r="E13" s="176">
        <f>'UC Basic Data Page-1-6'!E16</f>
        <v>70</v>
      </c>
      <c r="F13" s="176">
        <f>'UC Basic Data Page-1-6'!F16</f>
        <v>3</v>
      </c>
      <c r="G13" s="177">
        <f>'UC Basic Data Page-1-6'!G16</f>
        <v>73</v>
      </c>
      <c r="H13" s="186" t="str">
        <f>'UC Basic Data Page-1-6'!H16</f>
        <v>تسنیم کوثر</v>
      </c>
      <c r="I13" s="822" t="str">
        <f>'UC Basic Data Page-1-6'!I16</f>
        <v>فضل کریم ٹاؤن</v>
      </c>
      <c r="J13" s="179">
        <f t="shared" si="0"/>
        <v>73</v>
      </c>
      <c r="K13" s="177">
        <f>'UC Basic Data Page-1-6'!K16</f>
        <v>73</v>
      </c>
      <c r="L13" s="179">
        <f>'UC Basic Data Page-1-6'!L16</f>
        <v>0</v>
      </c>
      <c r="M13" s="184">
        <v>3</v>
      </c>
    </row>
    <row r="14" spans="1:13" s="180" customFormat="1" ht="44.45" customHeight="1">
      <c r="A14" s="176">
        <f>'UC Basic Data Page-1-6'!A19</f>
        <v>0</v>
      </c>
      <c r="B14" s="176">
        <f>'UC Basic Data Page-1-6'!B19</f>
        <v>1</v>
      </c>
      <c r="C14" s="268" t="str">
        <f>'UC Basic Data Page-1-6'!C19</f>
        <v>رحمٰن آباد شفیق کریانہ والی گلی، حسن پبلک سکول، مدرسہ للبنات</v>
      </c>
      <c r="D14" s="176">
        <f>'UC Basic Data Page-1-6'!D19</f>
        <v>0</v>
      </c>
      <c r="E14" s="176">
        <f>'UC Basic Data Page-1-6'!E19</f>
        <v>16</v>
      </c>
      <c r="F14" s="176">
        <f>'UC Basic Data Page-1-6'!F19</f>
        <v>10</v>
      </c>
      <c r="G14" s="177">
        <f>'UC Basic Data Page-1-6'!G19</f>
        <v>26</v>
      </c>
      <c r="H14" s="186" t="str">
        <f>'UC Basic Data Page-1-6'!H19</f>
        <v>محمد شفیق</v>
      </c>
      <c r="I14" s="822" t="str">
        <f>'UC Basic Data Page-1-6'!I19</f>
        <v>حسن پبلک سکول، مدرسہ للبنات رحمٰن آباد</v>
      </c>
      <c r="J14" s="179">
        <f t="shared" si="0"/>
        <v>26</v>
      </c>
      <c r="K14" s="182">
        <f>'UC Basic Data Page-1-6'!K19</f>
        <v>11</v>
      </c>
      <c r="L14" s="183">
        <f>'UC Basic Data Page-1-6'!L19</f>
        <v>15</v>
      </c>
      <c r="M14" s="180">
        <v>4</v>
      </c>
    </row>
    <row r="15" spans="1:13" s="184" customFormat="1" ht="44.45" customHeight="1">
      <c r="A15" s="176">
        <f>'UC Basic Data Page-1-6'!A20</f>
        <v>0</v>
      </c>
      <c r="B15" s="176">
        <f>'UC Basic Data Page-1-6'!B20</f>
        <v>0</v>
      </c>
      <c r="C15" s="268" t="str">
        <f>'UC Basic Data Page-1-6'!C20</f>
        <v>سرفراز آباد گلی نمبر 1تا 3 +دلدل+مسجد  جمال مصطفیٰ سے ملحقہ تمام علاقہ</v>
      </c>
      <c r="D15" s="176">
        <f>'UC Basic Data Page-1-6'!D20</f>
        <v>0</v>
      </c>
      <c r="E15" s="176">
        <f>'UC Basic Data Page-1-6'!E20</f>
        <v>0</v>
      </c>
      <c r="F15" s="176">
        <f>'UC Basic Data Page-1-6'!F20</f>
        <v>25</v>
      </c>
      <c r="G15" s="177">
        <f>'UC Basic Data Page-1-6'!G20</f>
        <v>25</v>
      </c>
      <c r="H15" s="186" t="str">
        <f>'UC Basic Data Page-1-6'!H20</f>
        <v>شبانہ منظور</v>
      </c>
      <c r="I15" s="822" t="str">
        <f>'UC Basic Data Page-1-6'!I20</f>
        <v>سرفراز آباد</v>
      </c>
      <c r="J15" s="179">
        <f t="shared" si="0"/>
        <v>25</v>
      </c>
      <c r="K15" s="177">
        <f>'UC Basic Data Page-1-6'!K20</f>
        <v>25</v>
      </c>
      <c r="L15" s="179">
        <f>'UC Basic Data Page-1-6'!L20</f>
        <v>0</v>
      </c>
      <c r="M15" s="184">
        <v>4</v>
      </c>
    </row>
    <row r="16" spans="1:13" s="180" customFormat="1" ht="44.25" customHeight="1">
      <c r="A16" s="176">
        <f>'UC Basic Data Page-1-6'!A23</f>
        <v>0</v>
      </c>
      <c r="B16" s="176">
        <f>'UC Basic Data Page-1-6'!B23</f>
        <v>1</v>
      </c>
      <c r="C16" s="268" t="str">
        <f>'UC Basic Data Page-1-6'!C23</f>
        <v>سرفراز آباد دلدل مکمل</v>
      </c>
      <c r="D16" s="176">
        <f>'UC Basic Data Page-1-6'!D23</f>
        <v>0</v>
      </c>
      <c r="E16" s="176">
        <f>'UC Basic Data Page-1-6'!E23</f>
        <v>55</v>
      </c>
      <c r="F16" s="176">
        <f>'UC Basic Data Page-1-6'!F23</f>
        <v>15</v>
      </c>
      <c r="G16" s="177">
        <f>'UC Basic Data Page-1-6'!G23</f>
        <v>70</v>
      </c>
      <c r="H16" s="186" t="str">
        <f>'UC Basic Data Page-1-6'!H23</f>
        <v>محمدبلال</v>
      </c>
      <c r="I16" s="822" t="str">
        <f>'UC Basic Data Page-1-6'!I23</f>
        <v>سرفراز آباد</v>
      </c>
      <c r="J16" s="179">
        <f t="shared" si="0"/>
        <v>70</v>
      </c>
      <c r="K16" s="182">
        <f>'UC Basic Data Page-1-6'!K23</f>
        <v>52</v>
      </c>
      <c r="L16" s="183">
        <f>'UC Basic Data Page-1-6'!L23</f>
        <v>18</v>
      </c>
      <c r="M16" s="180">
        <v>5</v>
      </c>
    </row>
    <row r="17" spans="1:13" s="184" customFormat="1" ht="44.45" customHeight="1">
      <c r="A17" s="176">
        <f>'UC Basic Data Page-1-6'!A24</f>
        <v>0</v>
      </c>
      <c r="B17" s="176">
        <f>'UC Basic Data Page-1-6'!B24</f>
        <v>1</v>
      </c>
      <c r="C17" s="268" t="str">
        <f>'UC Basic Data Page-1-6'!C24</f>
        <v xml:space="preserve">محمود آباد گلی نمبر1تا 7، لٹریسی سکول، سیفل مسجد </v>
      </c>
      <c r="D17" s="176">
        <f>'UC Basic Data Page-1-6'!D24</f>
        <v>0</v>
      </c>
      <c r="E17" s="176">
        <f>'UC Basic Data Page-1-6'!E24</f>
        <v>20</v>
      </c>
      <c r="F17" s="176">
        <f>'UC Basic Data Page-1-6'!F24</f>
        <v>18</v>
      </c>
      <c r="G17" s="177">
        <f>'UC Basic Data Page-1-6'!G24</f>
        <v>38</v>
      </c>
      <c r="H17" s="186" t="str">
        <f>'UC Basic Data Page-1-6'!H24</f>
        <v>سلمیٰ الطاف</v>
      </c>
      <c r="I17" s="822" t="str">
        <f>'UC Basic Data Page-1-6'!I24</f>
        <v>لٹریسی سکول،,محمود آباد</v>
      </c>
      <c r="J17" s="179">
        <f t="shared" si="0"/>
        <v>38</v>
      </c>
      <c r="K17" s="177">
        <f>'UC Basic Data Page-1-6'!K24</f>
        <v>38</v>
      </c>
      <c r="L17" s="179">
        <f>'UC Basic Data Page-1-6'!L24</f>
        <v>0</v>
      </c>
      <c r="M17" s="184">
        <v>5</v>
      </c>
    </row>
    <row r="18" spans="1:13" s="180" customFormat="1" ht="44.45" customHeight="1">
      <c r="A18" s="176">
        <f>'UC Basic Data Page-1-6'!A27</f>
        <v>0</v>
      </c>
      <c r="B18" s="176">
        <f>'UC Basic Data Page-1-6'!B27</f>
        <v>1</v>
      </c>
      <c r="C18" s="268" t="str">
        <f>'UC Basic Data Page-1-6'!C27</f>
        <v>مریم گرلز سکول، لیاقت آباد گلی نمبر13تا18</v>
      </c>
      <c r="D18" s="176">
        <f>'UC Basic Data Page-1-6'!D27</f>
        <v>0</v>
      </c>
      <c r="E18" s="176">
        <f>'UC Basic Data Page-1-6'!E27</f>
        <v>90</v>
      </c>
      <c r="F18" s="176">
        <f>'UC Basic Data Page-1-6'!F27</f>
        <v>20</v>
      </c>
      <c r="G18" s="177">
        <f>'UC Basic Data Page-1-6'!G27</f>
        <v>110</v>
      </c>
      <c r="H18" s="186" t="str">
        <f>'UC Basic Data Page-1-6'!H27</f>
        <v>عاصمہ سید</v>
      </c>
      <c r="I18" s="822" t="str">
        <f>'UC Basic Data Page-1-6'!I27</f>
        <v>مریم گرلز سکول,لیاقت آباد</v>
      </c>
      <c r="J18" s="179">
        <f t="shared" si="0"/>
        <v>110</v>
      </c>
      <c r="K18" s="177">
        <f>'UC Basic Data Page-1-6'!K27</f>
        <v>88</v>
      </c>
      <c r="L18" s="179">
        <f>'UC Basic Data Page-1-6'!L27</f>
        <v>22</v>
      </c>
      <c r="M18" s="180">
        <v>1</v>
      </c>
    </row>
    <row r="19" spans="1:13" s="180" customFormat="1" ht="44.45" customHeight="1">
      <c r="A19" s="176">
        <f>'UC Basic Data Page-7-12'!A7</f>
        <v>7</v>
      </c>
      <c r="B19" s="176">
        <f>'UC Basic Data Page-7-12'!B7</f>
        <v>1</v>
      </c>
      <c r="C19" s="268" t="str">
        <f>'UC Basic Data Page-7-12'!C7</f>
        <v>کبیر شہید کالونی، خاور والی مسجد</v>
      </c>
      <c r="D19" s="176">
        <f>'UC Basic Data Page-7-12'!D7</f>
        <v>0</v>
      </c>
      <c r="E19" s="176">
        <f>'UC Basic Data Page-7-12'!E7</f>
        <v>58</v>
      </c>
      <c r="F19" s="176">
        <f>'UC Basic Data Page-7-12'!F7</f>
        <v>30</v>
      </c>
      <c r="G19" s="177">
        <f>'UC Basic Data Page-7-12'!G7</f>
        <v>88</v>
      </c>
      <c r="H19" s="186" t="str">
        <f>'UC Basic Data Page-7-12'!H7</f>
        <v>ملک عمران</v>
      </c>
      <c r="I19" s="822" t="str">
        <f>'UC Basic Data Page-7-12'!I7</f>
        <v>کبیر شہید کالونی</v>
      </c>
      <c r="J19" s="179">
        <f t="shared" si="0"/>
        <v>88</v>
      </c>
      <c r="K19" s="177">
        <f>'UC Basic Data Page-7-12'!L7</f>
        <v>73</v>
      </c>
      <c r="L19" s="179">
        <f>'UC Basic Data Page-7-12'!M7</f>
        <v>15</v>
      </c>
      <c r="M19" s="180">
        <v>2</v>
      </c>
    </row>
    <row r="20" spans="1:13" s="184" customFormat="1" ht="44.45" customHeight="1">
      <c r="A20" s="176">
        <f>'UC Basic Data Page-7-12'!A8</f>
        <v>7</v>
      </c>
      <c r="B20" s="176">
        <f>'UC Basic Data Page-7-12'!B8</f>
        <v>1</v>
      </c>
      <c r="C20" s="268" t="str">
        <f>'UC Basic Data Page-7-12'!C8</f>
        <v>غریب  آباد مدرسے والی گلی، مدرسہ ولی محمد</v>
      </c>
      <c r="D20" s="176">
        <f>'UC Basic Data Page-7-12'!D8</f>
        <v>0</v>
      </c>
      <c r="E20" s="176">
        <f>'UC Basic Data Page-7-12'!E8</f>
        <v>5</v>
      </c>
      <c r="F20" s="176">
        <f>'UC Basic Data Page-7-12'!F8</f>
        <v>20</v>
      </c>
      <c r="G20" s="177">
        <f>'UC Basic Data Page-7-12'!G8</f>
        <v>25</v>
      </c>
      <c r="H20" s="186" t="str">
        <f>'UC Basic Data Page-7-12'!H8</f>
        <v>نذر حسین</v>
      </c>
      <c r="I20" s="822" t="str">
        <f>'UC Basic Data Page-7-12'!I8</f>
        <v>غریب آباد</v>
      </c>
      <c r="J20" s="179">
        <f t="shared" si="0"/>
        <v>25</v>
      </c>
      <c r="K20" s="182">
        <f>'UC Basic Data Page-7-12'!L8</f>
        <v>5</v>
      </c>
      <c r="L20" s="183">
        <f>'UC Basic Data Page-7-12'!M8</f>
        <v>20</v>
      </c>
      <c r="M20" s="184">
        <v>2</v>
      </c>
    </row>
    <row r="21" spans="1:13" s="180" customFormat="1" ht="44.45" customHeight="1">
      <c r="A21" s="176">
        <f>'UC Basic Data Page-7-12'!A11</f>
        <v>8</v>
      </c>
      <c r="B21" s="176">
        <f>'UC Basic Data Page-7-12'!B11</f>
        <v>1</v>
      </c>
      <c r="C21" s="268" t="str">
        <f>'UC Basic Data Page-7-12'!C11</f>
        <v>غریب آباد حسن عار بی والی گلی، غیر رسمی سکول، ملت سکول، محمدی مسجد؎</v>
      </c>
      <c r="D21" s="176">
        <f>'UC Basic Data Page-7-12'!D11</f>
        <v>0</v>
      </c>
      <c r="E21" s="176">
        <f>'UC Basic Data Page-7-12'!E11</f>
        <v>25</v>
      </c>
      <c r="F21" s="176">
        <f>'UC Basic Data Page-7-12'!F11</f>
        <v>50</v>
      </c>
      <c r="G21" s="177">
        <f>'UC Basic Data Page-7-12'!G11</f>
        <v>75</v>
      </c>
      <c r="H21" s="186" t="str">
        <f>'UC Basic Data Page-7-12'!H11</f>
        <v>شہناز بیگم</v>
      </c>
      <c r="I21" s="822" t="str">
        <f>'UC Basic Data Page-7-12'!I11</f>
        <v xml:space="preserve"> غیر رسمی سکول، ملت سکول،, غریب آباد</v>
      </c>
      <c r="J21" s="179">
        <f t="shared" si="0"/>
        <v>75</v>
      </c>
      <c r="K21" s="177">
        <f>'UC Basic Data Page-7-12'!L11</f>
        <v>75</v>
      </c>
      <c r="L21" s="179">
        <f>'UC Basic Data Page-7-12'!M11</f>
        <v>0</v>
      </c>
      <c r="M21" s="180">
        <v>3</v>
      </c>
    </row>
    <row r="22" spans="1:13" s="184" customFormat="1" ht="44.45" customHeight="1">
      <c r="A22" s="176">
        <f>'UC Basic Data Page-7-12'!A12</f>
        <v>8</v>
      </c>
      <c r="B22" s="176">
        <f>'UC Basic Data Page-7-12'!B12</f>
        <v>0</v>
      </c>
      <c r="C22" s="268" t="str">
        <f>'UC Basic Data Page-7-12'!C12</f>
        <v>غریب آباد بھٹے والی سائیڈ، مسجد اللہ والی ، آرائیوں والی مسجد، نور مصطفیٰ مسجد</v>
      </c>
      <c r="D22" s="176">
        <f>'UC Basic Data Page-7-12'!D12</f>
        <v>0</v>
      </c>
      <c r="E22" s="176">
        <f>'UC Basic Data Page-7-12'!E12</f>
        <v>50</v>
      </c>
      <c r="F22" s="176">
        <f>'UC Basic Data Page-7-12'!F12</f>
        <v>4</v>
      </c>
      <c r="G22" s="177">
        <f>'UC Basic Data Page-7-12'!G12</f>
        <v>54</v>
      </c>
      <c r="H22" s="186" t="str">
        <f>'UC Basic Data Page-7-12'!H12</f>
        <v>مسرت شاہین</v>
      </c>
      <c r="I22" s="822" t="str">
        <f>'UC Basic Data Page-7-12'!I12</f>
        <v>غریب آباد</v>
      </c>
      <c r="J22" s="179">
        <f t="shared" si="0"/>
        <v>54</v>
      </c>
      <c r="K22" s="182">
        <f>'UC Basic Data Page-7-12'!L12</f>
        <v>50</v>
      </c>
      <c r="L22" s="183">
        <f>'UC Basic Data Page-7-12'!M12</f>
        <v>4</v>
      </c>
      <c r="M22" s="184">
        <v>3</v>
      </c>
    </row>
    <row r="23" spans="1:13" s="180" customFormat="1" ht="44.45" customHeight="1">
      <c r="A23" s="176">
        <f>'UC Basic Data Page-7-12'!A15</f>
        <v>9</v>
      </c>
      <c r="B23" s="176">
        <f>'UC Basic Data Page-7-12'!B15</f>
        <v>1</v>
      </c>
      <c r="C23" s="268" t="str">
        <f>'UC Basic Data Page-7-12'!C15</f>
        <v>گرین ٹاؤن ، مسجد الکریم</v>
      </c>
      <c r="D23" s="176">
        <f>'UC Basic Data Page-7-12'!D15</f>
        <v>0</v>
      </c>
      <c r="E23" s="176">
        <f>'UC Basic Data Page-7-12'!E15</f>
        <v>73</v>
      </c>
      <c r="F23" s="176">
        <f>'UC Basic Data Page-7-12'!F15</f>
        <v>10</v>
      </c>
      <c r="G23" s="177">
        <f>'UC Basic Data Page-7-12'!G15</f>
        <v>83</v>
      </c>
      <c r="H23" s="186" t="str">
        <f>'UC Basic Data Page-7-12'!H15</f>
        <v>افضل قریشی</v>
      </c>
      <c r="I23" s="822" t="str">
        <f>'UC Basic Data Page-7-12'!I15</f>
        <v>گرین ٹاؤن</v>
      </c>
      <c r="J23" s="179">
        <f t="shared" si="0"/>
        <v>83</v>
      </c>
      <c r="K23" s="177">
        <f>'UC Basic Data Page-7-12'!L15</f>
        <v>73</v>
      </c>
      <c r="L23" s="179">
        <f>'UC Basic Data Page-7-12'!M15</f>
        <v>10</v>
      </c>
      <c r="M23" s="180">
        <v>4</v>
      </c>
    </row>
    <row r="24" spans="1:13" s="184" customFormat="1" ht="44.45" customHeight="1">
      <c r="A24" s="176">
        <f>'UC Basic Data Page-7-12'!A16</f>
        <v>0</v>
      </c>
      <c r="B24" s="176">
        <f>'UC Basic Data Page-7-12'!B16</f>
        <v>0</v>
      </c>
      <c r="C24" s="268" t="str">
        <f>'UC Basic Data Page-7-12'!C16</f>
        <v>گرین ٹاؤن ، کائنات ٹیوشن سنٹر</v>
      </c>
      <c r="D24" s="176">
        <f>'UC Basic Data Page-7-12'!D16</f>
        <v>0</v>
      </c>
      <c r="E24" s="176">
        <f>'UC Basic Data Page-7-12'!E16</f>
        <v>20</v>
      </c>
      <c r="F24" s="176">
        <f>'UC Basic Data Page-7-12'!F16</f>
        <v>8</v>
      </c>
      <c r="G24" s="177">
        <f>'UC Basic Data Page-7-12'!G16</f>
        <v>28</v>
      </c>
      <c r="H24" s="186" t="str">
        <f>'UC Basic Data Page-7-12'!H16</f>
        <v>افضل قریشی</v>
      </c>
      <c r="I24" s="822" t="str">
        <f>'UC Basic Data Page-7-12'!I16</f>
        <v>گرین ٹاؤن</v>
      </c>
      <c r="J24" s="179">
        <f t="shared" si="0"/>
        <v>28</v>
      </c>
      <c r="K24" s="182">
        <f>'UC Basic Data Page-7-12'!L16</f>
        <v>23</v>
      </c>
      <c r="L24" s="183">
        <f>'UC Basic Data Page-7-12'!M16</f>
        <v>5</v>
      </c>
      <c r="M24" s="184">
        <v>4</v>
      </c>
    </row>
    <row r="25" spans="1:13" s="180" customFormat="1" ht="44.25" customHeight="1">
      <c r="A25" s="176">
        <f>'UC Basic Data Page-7-12'!A19</f>
        <v>10</v>
      </c>
      <c r="B25" s="176">
        <f>'UC Basic Data Page-7-12'!B19</f>
        <v>1</v>
      </c>
      <c r="C25" s="268" t="str">
        <f>'UC Basic Data Page-7-12'!C19</f>
        <v>داتا کالونی گلی نمبر5، مسجد بلال</v>
      </c>
      <c r="D25" s="176">
        <f>'UC Basic Data Page-7-12'!D19</f>
        <v>0</v>
      </c>
      <c r="E25" s="176">
        <f>'UC Basic Data Page-7-12'!E19</f>
        <v>25</v>
      </c>
      <c r="F25" s="176">
        <f>'UC Basic Data Page-7-12'!F19</f>
        <v>50</v>
      </c>
      <c r="G25" s="177">
        <f>'UC Basic Data Page-7-12'!G19</f>
        <v>75</v>
      </c>
      <c r="H25" s="186" t="str">
        <f>'UC Basic Data Page-7-12'!H19</f>
        <v>مستری علی نواز</v>
      </c>
      <c r="I25" s="822" t="str">
        <f>'UC Basic Data Page-7-12'!I19</f>
        <v>داتا کالونی</v>
      </c>
      <c r="J25" s="179">
        <f t="shared" si="0"/>
        <v>75</v>
      </c>
      <c r="K25" s="177">
        <f>'UC Basic Data Page-7-12'!L19</f>
        <v>25</v>
      </c>
      <c r="L25" s="179">
        <f>'UC Basic Data Page-7-12'!M19</f>
        <v>50</v>
      </c>
      <c r="M25" s="180">
        <v>5</v>
      </c>
    </row>
    <row r="26" spans="1:13" s="184" customFormat="1" ht="44.45" customHeight="1">
      <c r="A26" s="176">
        <f>'UC Basic Data Page-7-12'!A20</f>
        <v>10</v>
      </c>
      <c r="B26" s="176">
        <f>'UC Basic Data Page-7-12'!B20</f>
        <v>0</v>
      </c>
      <c r="C26" s="268" t="str">
        <f>'UC Basic Data Page-7-12'!C20</f>
        <v>داتا کالونی ٹاور والی گلی</v>
      </c>
      <c r="D26" s="176">
        <f>'UC Basic Data Page-7-12'!D20</f>
        <v>0</v>
      </c>
      <c r="E26" s="176">
        <f>'UC Basic Data Page-7-12'!E20</f>
        <v>25</v>
      </c>
      <c r="F26" s="176">
        <f>'UC Basic Data Page-7-12'!F20</f>
        <v>8</v>
      </c>
      <c r="G26" s="177">
        <f>'UC Basic Data Page-7-12'!G20</f>
        <v>33</v>
      </c>
      <c r="H26" s="186" t="str">
        <f>'UC Basic Data Page-7-12'!H20</f>
        <v>مہناز</v>
      </c>
      <c r="I26" s="822" t="str">
        <f>'UC Basic Data Page-7-12'!I20</f>
        <v>داتا کالونی</v>
      </c>
      <c r="J26" s="179">
        <f t="shared" si="0"/>
        <v>33</v>
      </c>
      <c r="K26" s="182">
        <f>'UC Basic Data Page-7-12'!L20</f>
        <v>28</v>
      </c>
      <c r="L26" s="183">
        <f>'UC Basic Data Page-7-12'!M20</f>
        <v>5</v>
      </c>
      <c r="M26" s="184">
        <v>5</v>
      </c>
    </row>
    <row r="27" spans="1:13" s="180" customFormat="1" ht="44.45" customHeight="1">
      <c r="A27" s="176">
        <f>'UC Basic Data Page-7-12'!A23</f>
        <v>11</v>
      </c>
      <c r="B27" s="176">
        <f>'UC Basic Data Page-7-12'!B23</f>
        <v>1</v>
      </c>
      <c r="C27" s="268" t="str">
        <f>'UC Basic Data Page-7-12'!C23</f>
        <v>اسلام پورہ گلی نمبر4تا5</v>
      </c>
      <c r="D27" s="176">
        <f>'UC Basic Data Page-7-12'!D23</f>
        <v>0</v>
      </c>
      <c r="E27" s="176">
        <f>'UC Basic Data Page-7-12'!E23</f>
        <v>80</v>
      </c>
      <c r="F27" s="176">
        <f>'UC Basic Data Page-7-12'!F23</f>
        <v>15</v>
      </c>
      <c r="G27" s="177">
        <f>'UC Basic Data Page-7-12'!G23</f>
        <v>95</v>
      </c>
      <c r="H27" s="186" t="str">
        <f>'UC Basic Data Page-7-12'!H23</f>
        <v>مہناز</v>
      </c>
      <c r="I27" s="822" t="str">
        <f>'UC Basic Data Page-7-12'!I23</f>
        <v>اسلام پورہ</v>
      </c>
      <c r="J27" s="179">
        <f t="shared" si="0"/>
        <v>95</v>
      </c>
      <c r="K27" s="182">
        <f>'UC Basic Data Page-7-12'!L23</f>
        <v>80</v>
      </c>
      <c r="L27" s="183">
        <f>'UC Basic Data Page-7-12'!M23</f>
        <v>15</v>
      </c>
      <c r="M27" s="180">
        <v>1</v>
      </c>
    </row>
    <row r="28" spans="1:13" s="181" customFormat="1" ht="44.45" customHeight="1">
      <c r="A28" s="176">
        <f>'UC Basic Data Page-7-12'!A24</f>
        <v>11</v>
      </c>
      <c r="B28" s="176">
        <f>'UC Basic Data Page-7-12'!B24</f>
        <v>1</v>
      </c>
      <c r="C28" s="268" t="str">
        <f>'UC Basic Data Page-7-12'!C24</f>
        <v>اسلام پورہ گلی نمبر6تا7، فاطمہ مسجد</v>
      </c>
      <c r="D28" s="176">
        <f>'UC Basic Data Page-7-12'!D24</f>
        <v>0</v>
      </c>
      <c r="E28" s="176">
        <f>'UC Basic Data Page-7-12'!E24</f>
        <v>20</v>
      </c>
      <c r="F28" s="176">
        <f>'UC Basic Data Page-7-12'!F24</f>
        <v>13</v>
      </c>
      <c r="G28" s="177">
        <f>'UC Basic Data Page-7-12'!G24</f>
        <v>33</v>
      </c>
      <c r="H28" s="186" t="str">
        <f>'UC Basic Data Page-7-12'!H24</f>
        <v>ارشاد بیگم</v>
      </c>
      <c r="I28" s="822" t="str">
        <f>'UC Basic Data Page-7-12'!I24</f>
        <v>اسلام پورہ</v>
      </c>
      <c r="J28" s="179">
        <f t="shared" si="0"/>
        <v>33</v>
      </c>
      <c r="K28" s="177">
        <f>'UC Basic Data Page-7-12'!L24</f>
        <v>26</v>
      </c>
      <c r="L28" s="179">
        <f>'UC Basic Data Page-7-12'!M24</f>
        <v>7</v>
      </c>
      <c r="M28" s="181">
        <v>1</v>
      </c>
    </row>
    <row r="29" spans="1:13" s="180" customFormat="1" ht="44.45" customHeight="1">
      <c r="A29" s="176">
        <f>'UC Basic Data Page-7-12'!A27</f>
        <v>12</v>
      </c>
      <c r="B29" s="176">
        <f>'UC Basic Data Page-7-12'!B27</f>
        <v>1</v>
      </c>
      <c r="C29" s="268" t="str">
        <f>'UC Basic Data Page-7-12'!C27</f>
        <v>اسلام پورہ گلی نمبر1 +لاہوریوں والی گلی مدرسہ حقانیہ</v>
      </c>
      <c r="D29" s="176">
        <f>'UC Basic Data Page-7-12'!D27</f>
        <v>0</v>
      </c>
      <c r="E29" s="176">
        <f>'UC Basic Data Page-7-12'!E27</f>
        <v>95</v>
      </c>
      <c r="F29" s="176">
        <f>'UC Basic Data Page-7-12'!F27</f>
        <v>30</v>
      </c>
      <c r="G29" s="177">
        <f>'UC Basic Data Page-7-12'!G27</f>
        <v>125</v>
      </c>
      <c r="H29" s="186" t="str">
        <f>'UC Basic Data Page-7-12'!H27</f>
        <v>فرحانہ</v>
      </c>
      <c r="I29" s="822" t="str">
        <f>'UC Basic Data Page-7-12'!I27</f>
        <v>اسلام پورہ</v>
      </c>
      <c r="J29" s="179">
        <f t="shared" si="0"/>
        <v>125</v>
      </c>
      <c r="K29" s="182">
        <f>'UC Basic Data Page-7-12'!L27</f>
        <v>95</v>
      </c>
      <c r="L29" s="183">
        <f>'UC Basic Data Page-7-12'!M27</f>
        <v>30</v>
      </c>
      <c r="M29" s="180">
        <v>2</v>
      </c>
    </row>
    <row r="30" spans="1:13" s="184" customFormat="1" ht="44.45" hidden="1" customHeight="1">
      <c r="A30" s="176" t="e">
        <f>'UC Basic Data Page-7-12'!#REF!</f>
        <v>#REF!</v>
      </c>
      <c r="B30" s="176" t="e">
        <f>'UC Basic Data Page-7-12'!#REF!</f>
        <v>#REF!</v>
      </c>
      <c r="C30" s="268" t="e">
        <f>'UC Basic Data Page-7-12'!#REF!</f>
        <v>#REF!</v>
      </c>
      <c r="D30" s="176" t="e">
        <f>'UC Basic Data Page-7-12'!#REF!</f>
        <v>#REF!</v>
      </c>
      <c r="E30" s="176" t="e">
        <f>'UC Basic Data Page-7-12'!#REF!</f>
        <v>#REF!</v>
      </c>
      <c r="F30" s="176" t="e">
        <f>'UC Basic Data Page-7-12'!#REF!</f>
        <v>#REF!</v>
      </c>
      <c r="G30" s="177" t="e">
        <f>'UC Basic Data Page-7-12'!#REF!</f>
        <v>#REF!</v>
      </c>
      <c r="H30" s="177" t="e">
        <f>'UC Basic Data Page-7-12'!#REF!</f>
        <v>#REF!</v>
      </c>
      <c r="I30" s="178" t="e">
        <f>'UC Basic Data Page-7-12'!#REF!</f>
        <v>#REF!</v>
      </c>
      <c r="J30" s="179" t="e">
        <f t="shared" si="0"/>
        <v>#REF!</v>
      </c>
      <c r="K30" s="177" t="e">
        <f>'UC Basic Data Page-7-12'!#REF!</f>
        <v>#REF!</v>
      </c>
      <c r="L30" s="179" t="e">
        <f>'UC Basic Data Page-7-12'!#REF!</f>
        <v>#REF!</v>
      </c>
      <c r="M30" s="184">
        <v>2</v>
      </c>
    </row>
    <row r="31" spans="1:13" s="180" customFormat="1" ht="44.45" hidden="1" customHeight="1">
      <c r="A31" s="176"/>
      <c r="B31" s="177"/>
      <c r="C31" s="269"/>
      <c r="D31" s="176"/>
      <c r="E31" s="176"/>
      <c r="F31" s="176"/>
      <c r="G31" s="176"/>
      <c r="H31" s="188"/>
      <c r="I31" s="189"/>
      <c r="J31" s="191"/>
      <c r="K31" s="190"/>
      <c r="L31" s="191"/>
    </row>
    <row r="32" spans="1:13" s="184" customFormat="1" ht="44.45" hidden="1" customHeight="1">
      <c r="A32" s="192"/>
      <c r="B32" s="193"/>
      <c r="C32" s="270"/>
      <c r="D32" s="192"/>
      <c r="E32" s="192"/>
      <c r="F32" s="192"/>
      <c r="G32" s="192"/>
      <c r="H32" s="194"/>
      <c r="I32" s="195"/>
      <c r="J32" s="196"/>
      <c r="K32" s="193"/>
      <c r="L32" s="196"/>
    </row>
    <row r="33" spans="1:12" s="180" customFormat="1" ht="44.45" hidden="1" customHeight="1">
      <c r="A33" s="176"/>
      <c r="B33" s="177"/>
      <c r="C33" s="269"/>
      <c r="D33" s="176"/>
      <c r="E33" s="176"/>
      <c r="F33" s="176"/>
      <c r="G33" s="176"/>
      <c r="H33" s="186"/>
      <c r="I33" s="178"/>
      <c r="J33" s="179"/>
      <c r="K33" s="177"/>
      <c r="L33" s="179"/>
    </row>
    <row r="34" spans="1:12" s="184" customFormat="1" ht="44.45" hidden="1" customHeight="1">
      <c r="A34" s="192"/>
      <c r="B34" s="193"/>
      <c r="C34" s="270"/>
      <c r="D34" s="192"/>
      <c r="E34" s="192"/>
      <c r="F34" s="192"/>
      <c r="G34" s="192"/>
      <c r="H34" s="194"/>
      <c r="I34" s="195"/>
      <c r="J34" s="196"/>
      <c r="K34" s="193"/>
      <c r="L34" s="196"/>
    </row>
    <row r="35" spans="1:12" s="180" customFormat="1" ht="44.25" hidden="1" customHeight="1">
      <c r="A35" s="176"/>
      <c r="B35" s="177"/>
      <c r="C35" s="269"/>
      <c r="D35" s="176"/>
      <c r="E35" s="176"/>
      <c r="F35" s="176"/>
      <c r="G35" s="176"/>
      <c r="H35" s="186"/>
      <c r="I35" s="178"/>
      <c r="J35" s="179"/>
      <c r="K35" s="177"/>
      <c r="L35" s="179"/>
    </row>
    <row r="36" spans="1:12" s="184" customFormat="1" ht="44.45" hidden="1" customHeight="1">
      <c r="A36" s="192"/>
      <c r="B36" s="193"/>
      <c r="C36" s="270"/>
      <c r="D36" s="192"/>
      <c r="E36" s="192"/>
      <c r="F36" s="192"/>
      <c r="G36" s="192"/>
      <c r="H36" s="194"/>
      <c r="I36" s="195"/>
      <c r="J36" s="196"/>
      <c r="K36" s="193"/>
      <c r="L36" s="196"/>
    </row>
    <row r="37" spans="1:12" s="187" customFormat="1" ht="39.950000000000003" customHeight="1" thickBot="1">
      <c r="A37" s="176"/>
      <c r="B37" s="177"/>
      <c r="C37" s="239" t="s">
        <v>82</v>
      </c>
      <c r="D37" s="185">
        <f>SUM(D8:D29)</f>
        <v>1</v>
      </c>
      <c r="E37" s="185">
        <f t="shared" ref="E37:G37" si="1">SUM(E8:E29)</f>
        <v>957</v>
      </c>
      <c r="F37" s="185">
        <f t="shared" si="1"/>
        <v>352</v>
      </c>
      <c r="G37" s="185">
        <f t="shared" si="1"/>
        <v>1309</v>
      </c>
      <c r="H37" s="202">
        <v>2</v>
      </c>
      <c r="I37" s="201"/>
      <c r="J37" s="179">
        <f t="shared" ref="J37" si="2">G37</f>
        <v>1309</v>
      </c>
      <c r="K37" s="687" t="e">
        <f>SUM(K27:L36)</f>
        <v>#REF!</v>
      </c>
      <c r="L37" s="688"/>
    </row>
    <row r="38" spans="1:12" ht="39.950000000000003" customHeight="1" thickBot="1">
      <c r="A38" s="53" t="e">
        <f>SUM(A8:A37)</f>
        <v>#REF!</v>
      </c>
      <c r="C38" s="143" t="s">
        <v>199</v>
      </c>
      <c r="D38" s="566" t="e">
        <f>SUM(G37,#REF!,#REF!,)</f>
        <v>#REF!</v>
      </c>
      <c r="E38" s="567"/>
      <c r="F38" s="567"/>
      <c r="G38" s="563" t="s">
        <v>85</v>
      </c>
      <c r="H38" s="563"/>
      <c r="I38" s="563"/>
      <c r="J38" s="354" t="e">
        <f>SUM(H37,#REF!,#REF!,)</f>
        <v>#REF!</v>
      </c>
      <c r="K38" s="355"/>
    </row>
    <row r="39" spans="1:12" ht="31.5" customHeight="1" thickBot="1">
      <c r="C39" s="559" t="s">
        <v>200</v>
      </c>
      <c r="D39" s="560"/>
      <c r="E39" s="566" t="e">
        <f>SUM(E37,#REF!,#REF!,)</f>
        <v>#REF!</v>
      </c>
      <c r="F39" s="567"/>
      <c r="G39" s="151"/>
      <c r="H39" s="563" t="s">
        <v>87</v>
      </c>
      <c r="I39" s="563"/>
      <c r="J39" s="354" t="e">
        <f>SUM(D37,#REF!,#REF!)</f>
        <v>#REF!</v>
      </c>
      <c r="K39" s="355"/>
    </row>
    <row r="40" spans="1:12" ht="32.25" customHeight="1" thickBot="1">
      <c r="C40" s="691" t="s">
        <v>201</v>
      </c>
      <c r="D40" s="692"/>
      <c r="E40" s="692"/>
      <c r="F40" s="693" t="e">
        <f>SUM(F37,#REF!,#REF!)</f>
        <v>#REF!</v>
      </c>
      <c r="G40" s="694"/>
      <c r="H40" s="144"/>
      <c r="I40" s="144"/>
      <c r="J40" s="144"/>
      <c r="K40" s="144"/>
      <c r="L40" s="144"/>
    </row>
    <row r="41" spans="1:12" ht="39.950000000000003" customHeight="1"/>
  </sheetData>
  <mergeCells count="20">
    <mergeCell ref="C40:E40"/>
    <mergeCell ref="F40:G40"/>
    <mergeCell ref="C39:D39"/>
    <mergeCell ref="E39:F39"/>
    <mergeCell ref="D38:F38"/>
    <mergeCell ref="G38:I38"/>
    <mergeCell ref="H39:I39"/>
    <mergeCell ref="K7:L7"/>
    <mergeCell ref="K37:L37"/>
    <mergeCell ref="C1:L1"/>
    <mergeCell ref="C2:L2"/>
    <mergeCell ref="H5:I6"/>
    <mergeCell ref="K5:L6"/>
    <mergeCell ref="H7:I7"/>
    <mergeCell ref="J5:J6"/>
    <mergeCell ref="A5:A7"/>
    <mergeCell ref="B5:B7"/>
    <mergeCell ref="C5:C6"/>
    <mergeCell ref="D5:D6"/>
    <mergeCell ref="E5:G5"/>
  </mergeCells>
  <printOptions horizontalCentered="1" verticalCentered="1"/>
  <pageMargins left="0" right="0" top="0" bottom="0" header="0" footer="0"/>
  <pageSetup paperSize="9" scale="76" fitToHeight="0" orientation="landscape" r:id="rId1"/>
  <headerFooter alignWithMargins="0">
    <oddFooter>&amp;CPrepare three copies. One for UC health facility, one for Tehsil/Taluka and one for District</oddFooter>
  </headerFooter>
  <rowBreaks count="1" manualBreakCount="1">
    <brk id="17"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sheetPr>
    <tabColor rgb="FF00B050"/>
    <pageSetUpPr fitToPage="1"/>
  </sheetPr>
  <dimension ref="A1:G38"/>
  <sheetViews>
    <sheetView zoomScale="80" zoomScaleNormal="80" workbookViewId="0">
      <selection activeCell="G25" sqref="G25"/>
    </sheetView>
  </sheetViews>
  <sheetFormatPr defaultColWidth="9.140625" defaultRowHeight="12.75"/>
  <cols>
    <col min="1" max="1" width="9.140625" style="42" customWidth="1"/>
    <col min="2" max="2" width="9.140625" style="22"/>
    <col min="3" max="3" width="29.85546875" style="22" customWidth="1"/>
    <col min="4" max="4" width="22" style="22" customWidth="1"/>
    <col min="5" max="5" width="20.5703125" style="22" customWidth="1"/>
    <col min="6" max="6" width="21.85546875" style="22" customWidth="1"/>
    <col min="7" max="7" width="26.28515625" style="22" customWidth="1"/>
    <col min="8" max="255" width="9.140625" style="22"/>
    <col min="256" max="256" width="21" style="22" customWidth="1"/>
    <col min="257" max="257" width="27.7109375" style="22" customWidth="1"/>
    <col min="258" max="258" width="20.5703125" style="22" customWidth="1"/>
    <col min="259" max="259" width="22" style="22" customWidth="1"/>
    <col min="260" max="260" width="33.85546875" style="22" customWidth="1"/>
    <col min="261" max="511" width="9.140625" style="22"/>
    <col min="512" max="512" width="21" style="22" customWidth="1"/>
    <col min="513" max="513" width="27.7109375" style="22" customWidth="1"/>
    <col min="514" max="514" width="20.5703125" style="22" customWidth="1"/>
    <col min="515" max="515" width="22" style="22" customWidth="1"/>
    <col min="516" max="516" width="33.85546875" style="22" customWidth="1"/>
    <col min="517" max="767" width="9.140625" style="22"/>
    <col min="768" max="768" width="21" style="22" customWidth="1"/>
    <col min="769" max="769" width="27.7109375" style="22" customWidth="1"/>
    <col min="770" max="770" width="20.5703125" style="22" customWidth="1"/>
    <col min="771" max="771" width="22" style="22" customWidth="1"/>
    <col min="772" max="772" width="33.85546875" style="22" customWidth="1"/>
    <col min="773" max="1023" width="9.140625" style="22"/>
    <col min="1024" max="1024" width="21" style="22" customWidth="1"/>
    <col min="1025" max="1025" width="27.7109375" style="22" customWidth="1"/>
    <col min="1026" max="1026" width="20.5703125" style="22" customWidth="1"/>
    <col min="1027" max="1027" width="22" style="22" customWidth="1"/>
    <col min="1028" max="1028" width="33.85546875" style="22" customWidth="1"/>
    <col min="1029" max="1279" width="9.140625" style="22"/>
    <col min="1280" max="1280" width="21" style="22" customWidth="1"/>
    <col min="1281" max="1281" width="27.7109375" style="22" customWidth="1"/>
    <col min="1282" max="1282" width="20.5703125" style="22" customWidth="1"/>
    <col min="1283" max="1283" width="22" style="22" customWidth="1"/>
    <col min="1284" max="1284" width="33.85546875" style="22" customWidth="1"/>
    <col min="1285" max="1535" width="9.140625" style="22"/>
    <col min="1536" max="1536" width="21" style="22" customWidth="1"/>
    <col min="1537" max="1537" width="27.7109375" style="22" customWidth="1"/>
    <col min="1538" max="1538" width="20.5703125" style="22" customWidth="1"/>
    <col min="1539" max="1539" width="22" style="22" customWidth="1"/>
    <col min="1540" max="1540" width="33.85546875" style="22" customWidth="1"/>
    <col min="1541" max="1791" width="9.140625" style="22"/>
    <col min="1792" max="1792" width="21" style="22" customWidth="1"/>
    <col min="1793" max="1793" width="27.7109375" style="22" customWidth="1"/>
    <col min="1794" max="1794" width="20.5703125" style="22" customWidth="1"/>
    <col min="1795" max="1795" width="22" style="22" customWidth="1"/>
    <col min="1796" max="1796" width="33.85546875" style="22" customWidth="1"/>
    <col min="1797" max="2047" width="9.140625" style="22"/>
    <col min="2048" max="2048" width="21" style="22" customWidth="1"/>
    <col min="2049" max="2049" width="27.7109375" style="22" customWidth="1"/>
    <col min="2050" max="2050" width="20.5703125" style="22" customWidth="1"/>
    <col min="2051" max="2051" width="22" style="22" customWidth="1"/>
    <col min="2052" max="2052" width="33.85546875" style="22" customWidth="1"/>
    <col min="2053" max="2303" width="9.140625" style="22"/>
    <col min="2304" max="2304" width="21" style="22" customWidth="1"/>
    <col min="2305" max="2305" width="27.7109375" style="22" customWidth="1"/>
    <col min="2306" max="2306" width="20.5703125" style="22" customWidth="1"/>
    <col min="2307" max="2307" width="22" style="22" customWidth="1"/>
    <col min="2308" max="2308" width="33.85546875" style="22" customWidth="1"/>
    <col min="2309" max="2559" width="9.140625" style="22"/>
    <col min="2560" max="2560" width="21" style="22" customWidth="1"/>
    <col min="2561" max="2561" width="27.7109375" style="22" customWidth="1"/>
    <col min="2562" max="2562" width="20.5703125" style="22" customWidth="1"/>
    <col min="2563" max="2563" width="22" style="22" customWidth="1"/>
    <col min="2564" max="2564" width="33.85546875" style="22" customWidth="1"/>
    <col min="2565" max="2815" width="9.140625" style="22"/>
    <col min="2816" max="2816" width="21" style="22" customWidth="1"/>
    <col min="2817" max="2817" width="27.7109375" style="22" customWidth="1"/>
    <col min="2818" max="2818" width="20.5703125" style="22" customWidth="1"/>
    <col min="2819" max="2819" width="22" style="22" customWidth="1"/>
    <col min="2820" max="2820" width="33.85546875" style="22" customWidth="1"/>
    <col min="2821" max="3071" width="9.140625" style="22"/>
    <col min="3072" max="3072" width="21" style="22" customWidth="1"/>
    <col min="3073" max="3073" width="27.7109375" style="22" customWidth="1"/>
    <col min="3074" max="3074" width="20.5703125" style="22" customWidth="1"/>
    <col min="3075" max="3075" width="22" style="22" customWidth="1"/>
    <col min="3076" max="3076" width="33.85546875" style="22" customWidth="1"/>
    <col min="3077" max="3327" width="9.140625" style="22"/>
    <col min="3328" max="3328" width="21" style="22" customWidth="1"/>
    <col min="3329" max="3329" width="27.7109375" style="22" customWidth="1"/>
    <col min="3330" max="3330" width="20.5703125" style="22" customWidth="1"/>
    <col min="3331" max="3331" width="22" style="22" customWidth="1"/>
    <col min="3332" max="3332" width="33.85546875" style="22" customWidth="1"/>
    <col min="3333" max="3583" width="9.140625" style="22"/>
    <col min="3584" max="3584" width="21" style="22" customWidth="1"/>
    <col min="3585" max="3585" width="27.7109375" style="22" customWidth="1"/>
    <col min="3586" max="3586" width="20.5703125" style="22" customWidth="1"/>
    <col min="3587" max="3587" width="22" style="22" customWidth="1"/>
    <col min="3588" max="3588" width="33.85546875" style="22" customWidth="1"/>
    <col min="3589" max="3839" width="9.140625" style="22"/>
    <col min="3840" max="3840" width="21" style="22" customWidth="1"/>
    <col min="3841" max="3841" width="27.7109375" style="22" customWidth="1"/>
    <col min="3842" max="3842" width="20.5703125" style="22" customWidth="1"/>
    <col min="3843" max="3843" width="22" style="22" customWidth="1"/>
    <col min="3844" max="3844" width="33.85546875" style="22" customWidth="1"/>
    <col min="3845" max="4095" width="9.140625" style="22"/>
    <col min="4096" max="4096" width="21" style="22" customWidth="1"/>
    <col min="4097" max="4097" width="27.7109375" style="22" customWidth="1"/>
    <col min="4098" max="4098" width="20.5703125" style="22" customWidth="1"/>
    <col min="4099" max="4099" width="22" style="22" customWidth="1"/>
    <col min="4100" max="4100" width="33.85546875" style="22" customWidth="1"/>
    <col min="4101" max="4351" width="9.140625" style="22"/>
    <col min="4352" max="4352" width="21" style="22" customWidth="1"/>
    <col min="4353" max="4353" width="27.7109375" style="22" customWidth="1"/>
    <col min="4354" max="4354" width="20.5703125" style="22" customWidth="1"/>
    <col min="4355" max="4355" width="22" style="22" customWidth="1"/>
    <col min="4356" max="4356" width="33.85546875" style="22" customWidth="1"/>
    <col min="4357" max="4607" width="9.140625" style="22"/>
    <col min="4608" max="4608" width="21" style="22" customWidth="1"/>
    <col min="4609" max="4609" width="27.7109375" style="22" customWidth="1"/>
    <col min="4610" max="4610" width="20.5703125" style="22" customWidth="1"/>
    <col min="4611" max="4611" width="22" style="22" customWidth="1"/>
    <col min="4612" max="4612" width="33.85546875" style="22" customWidth="1"/>
    <col min="4613" max="4863" width="9.140625" style="22"/>
    <col min="4864" max="4864" width="21" style="22" customWidth="1"/>
    <col min="4865" max="4865" width="27.7109375" style="22" customWidth="1"/>
    <col min="4866" max="4866" width="20.5703125" style="22" customWidth="1"/>
    <col min="4867" max="4867" width="22" style="22" customWidth="1"/>
    <col min="4868" max="4868" width="33.85546875" style="22" customWidth="1"/>
    <col min="4869" max="5119" width="9.140625" style="22"/>
    <col min="5120" max="5120" width="21" style="22" customWidth="1"/>
    <col min="5121" max="5121" width="27.7109375" style="22" customWidth="1"/>
    <col min="5122" max="5122" width="20.5703125" style="22" customWidth="1"/>
    <col min="5123" max="5123" width="22" style="22" customWidth="1"/>
    <col min="5124" max="5124" width="33.85546875" style="22" customWidth="1"/>
    <col min="5125" max="5375" width="9.140625" style="22"/>
    <col min="5376" max="5376" width="21" style="22" customWidth="1"/>
    <col min="5377" max="5377" width="27.7109375" style="22" customWidth="1"/>
    <col min="5378" max="5378" width="20.5703125" style="22" customWidth="1"/>
    <col min="5379" max="5379" width="22" style="22" customWidth="1"/>
    <col min="5380" max="5380" width="33.85546875" style="22" customWidth="1"/>
    <col min="5381" max="5631" width="9.140625" style="22"/>
    <col min="5632" max="5632" width="21" style="22" customWidth="1"/>
    <col min="5633" max="5633" width="27.7109375" style="22" customWidth="1"/>
    <col min="5634" max="5634" width="20.5703125" style="22" customWidth="1"/>
    <col min="5635" max="5635" width="22" style="22" customWidth="1"/>
    <col min="5636" max="5636" width="33.85546875" style="22" customWidth="1"/>
    <col min="5637" max="5887" width="9.140625" style="22"/>
    <col min="5888" max="5888" width="21" style="22" customWidth="1"/>
    <col min="5889" max="5889" width="27.7109375" style="22" customWidth="1"/>
    <col min="5890" max="5890" width="20.5703125" style="22" customWidth="1"/>
    <col min="5891" max="5891" width="22" style="22" customWidth="1"/>
    <col min="5892" max="5892" width="33.85546875" style="22" customWidth="1"/>
    <col min="5893" max="6143" width="9.140625" style="22"/>
    <col min="6144" max="6144" width="21" style="22" customWidth="1"/>
    <col min="6145" max="6145" width="27.7109375" style="22" customWidth="1"/>
    <col min="6146" max="6146" width="20.5703125" style="22" customWidth="1"/>
    <col min="6147" max="6147" width="22" style="22" customWidth="1"/>
    <col min="6148" max="6148" width="33.85546875" style="22" customWidth="1"/>
    <col min="6149" max="6399" width="9.140625" style="22"/>
    <col min="6400" max="6400" width="21" style="22" customWidth="1"/>
    <col min="6401" max="6401" width="27.7109375" style="22" customWidth="1"/>
    <col min="6402" max="6402" width="20.5703125" style="22" customWidth="1"/>
    <col min="6403" max="6403" width="22" style="22" customWidth="1"/>
    <col min="6404" max="6404" width="33.85546875" style="22" customWidth="1"/>
    <col min="6405" max="6655" width="9.140625" style="22"/>
    <col min="6656" max="6656" width="21" style="22" customWidth="1"/>
    <col min="6657" max="6657" width="27.7109375" style="22" customWidth="1"/>
    <col min="6658" max="6658" width="20.5703125" style="22" customWidth="1"/>
    <col min="6659" max="6659" width="22" style="22" customWidth="1"/>
    <col min="6660" max="6660" width="33.85546875" style="22" customWidth="1"/>
    <col min="6661" max="6911" width="9.140625" style="22"/>
    <col min="6912" max="6912" width="21" style="22" customWidth="1"/>
    <col min="6913" max="6913" width="27.7109375" style="22" customWidth="1"/>
    <col min="6914" max="6914" width="20.5703125" style="22" customWidth="1"/>
    <col min="6915" max="6915" width="22" style="22" customWidth="1"/>
    <col min="6916" max="6916" width="33.85546875" style="22" customWidth="1"/>
    <col min="6917" max="7167" width="9.140625" style="22"/>
    <col min="7168" max="7168" width="21" style="22" customWidth="1"/>
    <col min="7169" max="7169" width="27.7109375" style="22" customWidth="1"/>
    <col min="7170" max="7170" width="20.5703125" style="22" customWidth="1"/>
    <col min="7171" max="7171" width="22" style="22" customWidth="1"/>
    <col min="7172" max="7172" width="33.85546875" style="22" customWidth="1"/>
    <col min="7173" max="7423" width="9.140625" style="22"/>
    <col min="7424" max="7424" width="21" style="22" customWidth="1"/>
    <col min="7425" max="7425" width="27.7109375" style="22" customWidth="1"/>
    <col min="7426" max="7426" width="20.5703125" style="22" customWidth="1"/>
    <col min="7427" max="7427" width="22" style="22" customWidth="1"/>
    <col min="7428" max="7428" width="33.85546875" style="22" customWidth="1"/>
    <col min="7429" max="7679" width="9.140625" style="22"/>
    <col min="7680" max="7680" width="21" style="22" customWidth="1"/>
    <col min="7681" max="7681" width="27.7109375" style="22" customWidth="1"/>
    <col min="7682" max="7682" width="20.5703125" style="22" customWidth="1"/>
    <col min="7683" max="7683" width="22" style="22" customWidth="1"/>
    <col min="7684" max="7684" width="33.85546875" style="22" customWidth="1"/>
    <col min="7685" max="7935" width="9.140625" style="22"/>
    <col min="7936" max="7936" width="21" style="22" customWidth="1"/>
    <col min="7937" max="7937" width="27.7109375" style="22" customWidth="1"/>
    <col min="7938" max="7938" width="20.5703125" style="22" customWidth="1"/>
    <col min="7939" max="7939" width="22" style="22" customWidth="1"/>
    <col min="7940" max="7940" width="33.85546875" style="22" customWidth="1"/>
    <col min="7941" max="8191" width="9.140625" style="22"/>
    <col min="8192" max="8192" width="21" style="22" customWidth="1"/>
    <col min="8193" max="8193" width="27.7109375" style="22" customWidth="1"/>
    <col min="8194" max="8194" width="20.5703125" style="22" customWidth="1"/>
    <col min="8195" max="8195" width="22" style="22" customWidth="1"/>
    <col min="8196" max="8196" width="33.85546875" style="22" customWidth="1"/>
    <col min="8197" max="8447" width="9.140625" style="22"/>
    <col min="8448" max="8448" width="21" style="22" customWidth="1"/>
    <col min="8449" max="8449" width="27.7109375" style="22" customWidth="1"/>
    <col min="8450" max="8450" width="20.5703125" style="22" customWidth="1"/>
    <col min="8451" max="8451" width="22" style="22" customWidth="1"/>
    <col min="8452" max="8452" width="33.85546875" style="22" customWidth="1"/>
    <col min="8453" max="8703" width="9.140625" style="22"/>
    <col min="8704" max="8704" width="21" style="22" customWidth="1"/>
    <col min="8705" max="8705" width="27.7109375" style="22" customWidth="1"/>
    <col min="8706" max="8706" width="20.5703125" style="22" customWidth="1"/>
    <col min="8707" max="8707" width="22" style="22" customWidth="1"/>
    <col min="8708" max="8708" width="33.85546875" style="22" customWidth="1"/>
    <col min="8709" max="8959" width="9.140625" style="22"/>
    <col min="8960" max="8960" width="21" style="22" customWidth="1"/>
    <col min="8961" max="8961" width="27.7109375" style="22" customWidth="1"/>
    <col min="8962" max="8962" width="20.5703125" style="22" customWidth="1"/>
    <col min="8963" max="8963" width="22" style="22" customWidth="1"/>
    <col min="8964" max="8964" width="33.85546875" style="22" customWidth="1"/>
    <col min="8965" max="9215" width="9.140625" style="22"/>
    <col min="9216" max="9216" width="21" style="22" customWidth="1"/>
    <col min="9217" max="9217" width="27.7109375" style="22" customWidth="1"/>
    <col min="9218" max="9218" width="20.5703125" style="22" customWidth="1"/>
    <col min="9219" max="9219" width="22" style="22" customWidth="1"/>
    <col min="9220" max="9220" width="33.85546875" style="22" customWidth="1"/>
    <col min="9221" max="9471" width="9.140625" style="22"/>
    <col min="9472" max="9472" width="21" style="22" customWidth="1"/>
    <col min="9473" max="9473" width="27.7109375" style="22" customWidth="1"/>
    <col min="9474" max="9474" width="20.5703125" style="22" customWidth="1"/>
    <col min="9475" max="9475" width="22" style="22" customWidth="1"/>
    <col min="9476" max="9476" width="33.85546875" style="22" customWidth="1"/>
    <col min="9477" max="9727" width="9.140625" style="22"/>
    <col min="9728" max="9728" width="21" style="22" customWidth="1"/>
    <col min="9729" max="9729" width="27.7109375" style="22" customWidth="1"/>
    <col min="9730" max="9730" width="20.5703125" style="22" customWidth="1"/>
    <col min="9731" max="9731" width="22" style="22" customWidth="1"/>
    <col min="9732" max="9732" width="33.85546875" style="22" customWidth="1"/>
    <col min="9733" max="9983" width="9.140625" style="22"/>
    <col min="9984" max="9984" width="21" style="22" customWidth="1"/>
    <col min="9985" max="9985" width="27.7109375" style="22" customWidth="1"/>
    <col min="9986" max="9986" width="20.5703125" style="22" customWidth="1"/>
    <col min="9987" max="9987" width="22" style="22" customWidth="1"/>
    <col min="9988" max="9988" width="33.85546875" style="22" customWidth="1"/>
    <col min="9989" max="10239" width="9.140625" style="22"/>
    <col min="10240" max="10240" width="21" style="22" customWidth="1"/>
    <col min="10241" max="10241" width="27.7109375" style="22" customWidth="1"/>
    <col min="10242" max="10242" width="20.5703125" style="22" customWidth="1"/>
    <col min="10243" max="10243" width="22" style="22" customWidth="1"/>
    <col min="10244" max="10244" width="33.85546875" style="22" customWidth="1"/>
    <col min="10245" max="10495" width="9.140625" style="22"/>
    <col min="10496" max="10496" width="21" style="22" customWidth="1"/>
    <col min="10497" max="10497" width="27.7109375" style="22" customWidth="1"/>
    <col min="10498" max="10498" width="20.5703125" style="22" customWidth="1"/>
    <col min="10499" max="10499" width="22" style="22" customWidth="1"/>
    <col min="10500" max="10500" width="33.85546875" style="22" customWidth="1"/>
    <col min="10501" max="10751" width="9.140625" style="22"/>
    <col min="10752" max="10752" width="21" style="22" customWidth="1"/>
    <col min="10753" max="10753" width="27.7109375" style="22" customWidth="1"/>
    <col min="10754" max="10754" width="20.5703125" style="22" customWidth="1"/>
    <col min="10755" max="10755" width="22" style="22" customWidth="1"/>
    <col min="10756" max="10756" width="33.85546875" style="22" customWidth="1"/>
    <col min="10757" max="11007" width="9.140625" style="22"/>
    <col min="11008" max="11008" width="21" style="22" customWidth="1"/>
    <col min="11009" max="11009" width="27.7109375" style="22" customWidth="1"/>
    <col min="11010" max="11010" width="20.5703125" style="22" customWidth="1"/>
    <col min="11011" max="11011" width="22" style="22" customWidth="1"/>
    <col min="11012" max="11012" width="33.85546875" style="22" customWidth="1"/>
    <col min="11013" max="11263" width="9.140625" style="22"/>
    <col min="11264" max="11264" width="21" style="22" customWidth="1"/>
    <col min="11265" max="11265" width="27.7109375" style="22" customWidth="1"/>
    <col min="11266" max="11266" width="20.5703125" style="22" customWidth="1"/>
    <col min="11267" max="11267" width="22" style="22" customWidth="1"/>
    <col min="11268" max="11268" width="33.85546875" style="22" customWidth="1"/>
    <col min="11269" max="11519" width="9.140625" style="22"/>
    <col min="11520" max="11520" width="21" style="22" customWidth="1"/>
    <col min="11521" max="11521" width="27.7109375" style="22" customWidth="1"/>
    <col min="11522" max="11522" width="20.5703125" style="22" customWidth="1"/>
    <col min="11523" max="11523" width="22" style="22" customWidth="1"/>
    <col min="11524" max="11524" width="33.85546875" style="22" customWidth="1"/>
    <col min="11525" max="11775" width="9.140625" style="22"/>
    <col min="11776" max="11776" width="21" style="22" customWidth="1"/>
    <col min="11777" max="11777" width="27.7109375" style="22" customWidth="1"/>
    <col min="11778" max="11778" width="20.5703125" style="22" customWidth="1"/>
    <col min="11779" max="11779" width="22" style="22" customWidth="1"/>
    <col min="11780" max="11780" width="33.85546875" style="22" customWidth="1"/>
    <col min="11781" max="12031" width="9.140625" style="22"/>
    <col min="12032" max="12032" width="21" style="22" customWidth="1"/>
    <col min="12033" max="12033" width="27.7109375" style="22" customWidth="1"/>
    <col min="12034" max="12034" width="20.5703125" style="22" customWidth="1"/>
    <col min="12035" max="12035" width="22" style="22" customWidth="1"/>
    <col min="12036" max="12036" width="33.85546875" style="22" customWidth="1"/>
    <col min="12037" max="12287" width="9.140625" style="22"/>
    <col min="12288" max="12288" width="21" style="22" customWidth="1"/>
    <col min="12289" max="12289" width="27.7109375" style="22" customWidth="1"/>
    <col min="12290" max="12290" width="20.5703125" style="22" customWidth="1"/>
    <col min="12291" max="12291" width="22" style="22" customWidth="1"/>
    <col min="12292" max="12292" width="33.85546875" style="22" customWidth="1"/>
    <col min="12293" max="12543" width="9.140625" style="22"/>
    <col min="12544" max="12544" width="21" style="22" customWidth="1"/>
    <col min="12545" max="12545" width="27.7109375" style="22" customWidth="1"/>
    <col min="12546" max="12546" width="20.5703125" style="22" customWidth="1"/>
    <col min="12547" max="12547" width="22" style="22" customWidth="1"/>
    <col min="12548" max="12548" width="33.85546875" style="22" customWidth="1"/>
    <col min="12549" max="12799" width="9.140625" style="22"/>
    <col min="12800" max="12800" width="21" style="22" customWidth="1"/>
    <col min="12801" max="12801" width="27.7109375" style="22" customWidth="1"/>
    <col min="12802" max="12802" width="20.5703125" style="22" customWidth="1"/>
    <col min="12803" max="12803" width="22" style="22" customWidth="1"/>
    <col min="12804" max="12804" width="33.85546875" style="22" customWidth="1"/>
    <col min="12805" max="13055" width="9.140625" style="22"/>
    <col min="13056" max="13056" width="21" style="22" customWidth="1"/>
    <col min="13057" max="13057" width="27.7109375" style="22" customWidth="1"/>
    <col min="13058" max="13058" width="20.5703125" style="22" customWidth="1"/>
    <col min="13059" max="13059" width="22" style="22" customWidth="1"/>
    <col min="13060" max="13060" width="33.85546875" style="22" customWidth="1"/>
    <col min="13061" max="13311" width="9.140625" style="22"/>
    <col min="13312" max="13312" width="21" style="22" customWidth="1"/>
    <col min="13313" max="13313" width="27.7109375" style="22" customWidth="1"/>
    <col min="13314" max="13314" width="20.5703125" style="22" customWidth="1"/>
    <col min="13315" max="13315" width="22" style="22" customWidth="1"/>
    <col min="13316" max="13316" width="33.85546875" style="22" customWidth="1"/>
    <col min="13317" max="13567" width="9.140625" style="22"/>
    <col min="13568" max="13568" width="21" style="22" customWidth="1"/>
    <col min="13569" max="13569" width="27.7109375" style="22" customWidth="1"/>
    <col min="13570" max="13570" width="20.5703125" style="22" customWidth="1"/>
    <col min="13571" max="13571" width="22" style="22" customWidth="1"/>
    <col min="13572" max="13572" width="33.85546875" style="22" customWidth="1"/>
    <col min="13573" max="13823" width="9.140625" style="22"/>
    <col min="13824" max="13824" width="21" style="22" customWidth="1"/>
    <col min="13825" max="13825" width="27.7109375" style="22" customWidth="1"/>
    <col min="13826" max="13826" width="20.5703125" style="22" customWidth="1"/>
    <col min="13827" max="13827" width="22" style="22" customWidth="1"/>
    <col min="13828" max="13828" width="33.85546875" style="22" customWidth="1"/>
    <col min="13829" max="14079" width="9.140625" style="22"/>
    <col min="14080" max="14080" width="21" style="22" customWidth="1"/>
    <col min="14081" max="14081" width="27.7109375" style="22" customWidth="1"/>
    <col min="14082" max="14082" width="20.5703125" style="22" customWidth="1"/>
    <col min="14083" max="14083" width="22" style="22" customWidth="1"/>
    <col min="14084" max="14084" width="33.85546875" style="22" customWidth="1"/>
    <col min="14085" max="14335" width="9.140625" style="22"/>
    <col min="14336" max="14336" width="21" style="22" customWidth="1"/>
    <col min="14337" max="14337" width="27.7109375" style="22" customWidth="1"/>
    <col min="14338" max="14338" width="20.5703125" style="22" customWidth="1"/>
    <col min="14339" max="14339" width="22" style="22" customWidth="1"/>
    <col min="14340" max="14340" width="33.85546875" style="22" customWidth="1"/>
    <col min="14341" max="14591" width="9.140625" style="22"/>
    <col min="14592" max="14592" width="21" style="22" customWidth="1"/>
    <col min="14593" max="14593" width="27.7109375" style="22" customWidth="1"/>
    <col min="14594" max="14594" width="20.5703125" style="22" customWidth="1"/>
    <col min="14595" max="14595" width="22" style="22" customWidth="1"/>
    <col min="14596" max="14596" width="33.85546875" style="22" customWidth="1"/>
    <col min="14597" max="14847" width="9.140625" style="22"/>
    <col min="14848" max="14848" width="21" style="22" customWidth="1"/>
    <col min="14849" max="14849" width="27.7109375" style="22" customWidth="1"/>
    <col min="14850" max="14850" width="20.5703125" style="22" customWidth="1"/>
    <col min="14851" max="14851" width="22" style="22" customWidth="1"/>
    <col min="14852" max="14852" width="33.85546875" style="22" customWidth="1"/>
    <col min="14853" max="15103" width="9.140625" style="22"/>
    <col min="15104" max="15104" width="21" style="22" customWidth="1"/>
    <col min="15105" max="15105" width="27.7109375" style="22" customWidth="1"/>
    <col min="15106" max="15106" width="20.5703125" style="22" customWidth="1"/>
    <col min="15107" max="15107" width="22" style="22" customWidth="1"/>
    <col min="15108" max="15108" width="33.85546875" style="22" customWidth="1"/>
    <col min="15109" max="15359" width="9.140625" style="22"/>
    <col min="15360" max="15360" width="21" style="22" customWidth="1"/>
    <col min="15361" max="15361" width="27.7109375" style="22" customWidth="1"/>
    <col min="15362" max="15362" width="20.5703125" style="22" customWidth="1"/>
    <col min="15363" max="15363" width="22" style="22" customWidth="1"/>
    <col min="15364" max="15364" width="33.85546875" style="22" customWidth="1"/>
    <col min="15365" max="15615" width="9.140625" style="22"/>
    <col min="15616" max="15616" width="21" style="22" customWidth="1"/>
    <col min="15617" max="15617" width="27.7109375" style="22" customWidth="1"/>
    <col min="15618" max="15618" width="20.5703125" style="22" customWidth="1"/>
    <col min="15619" max="15619" width="22" style="22" customWidth="1"/>
    <col min="15620" max="15620" width="33.85546875" style="22" customWidth="1"/>
    <col min="15621" max="15871" width="9.140625" style="22"/>
    <col min="15872" max="15872" width="21" style="22" customWidth="1"/>
    <col min="15873" max="15873" width="27.7109375" style="22" customWidth="1"/>
    <col min="15874" max="15874" width="20.5703125" style="22" customWidth="1"/>
    <col min="15875" max="15875" width="22" style="22" customWidth="1"/>
    <col min="15876" max="15876" width="33.85546875" style="22" customWidth="1"/>
    <col min="15877" max="16127" width="9.140625" style="22"/>
    <col min="16128" max="16128" width="21" style="22" customWidth="1"/>
    <col min="16129" max="16129" width="27.7109375" style="22" customWidth="1"/>
    <col min="16130" max="16130" width="20.5703125" style="22" customWidth="1"/>
    <col min="16131" max="16131" width="22" style="22" customWidth="1"/>
    <col min="16132" max="16132" width="33.85546875" style="22" customWidth="1"/>
    <col min="16133" max="16384" width="9.140625" style="22"/>
  </cols>
  <sheetData>
    <row r="1" spans="1:7" ht="21" thickBot="1">
      <c r="A1" s="135"/>
      <c r="B1" s="533" t="s">
        <v>402</v>
      </c>
      <c r="C1" s="534"/>
      <c r="D1" s="534"/>
      <c r="E1" s="534"/>
      <c r="F1" s="534"/>
      <c r="G1" s="535"/>
    </row>
    <row r="2" spans="1:7" ht="21" thickBot="1">
      <c r="A2" s="133"/>
      <c r="B2" s="536" t="s">
        <v>403</v>
      </c>
      <c r="C2" s="537"/>
      <c r="D2" s="537"/>
      <c r="E2" s="537"/>
      <c r="F2" s="537"/>
      <c r="G2" s="538"/>
    </row>
    <row r="3" spans="1:7" ht="15.75">
      <c r="A3" s="40"/>
      <c r="B3" s="23"/>
      <c r="C3" s="23"/>
      <c r="D3" s="24"/>
      <c r="F3" s="23"/>
      <c r="G3" s="23"/>
    </row>
    <row r="4" spans="1:7" ht="39.75" customHeight="1">
      <c r="A4" s="134" t="s">
        <v>53</v>
      </c>
      <c r="B4" s="25" t="s">
        <v>7</v>
      </c>
      <c r="C4" s="26" t="s">
        <v>37</v>
      </c>
      <c r="D4" s="26" t="s">
        <v>10</v>
      </c>
      <c r="E4" s="27" t="s">
        <v>29</v>
      </c>
      <c r="F4" s="36" t="s">
        <v>38</v>
      </c>
      <c r="G4" s="37" t="s">
        <v>39</v>
      </c>
    </row>
    <row r="5" spans="1:7" ht="35.1" customHeight="1">
      <c r="A5" s="41" t="s">
        <v>6</v>
      </c>
      <c r="B5" s="28">
        <v>1</v>
      </c>
      <c r="C5" s="82" t="s">
        <v>404</v>
      </c>
      <c r="D5" s="392" t="s">
        <v>576</v>
      </c>
      <c r="E5" s="392" t="s">
        <v>577</v>
      </c>
      <c r="F5" s="392" t="s">
        <v>578</v>
      </c>
      <c r="G5" s="392"/>
    </row>
    <row r="6" spans="1:7" ht="35.1" customHeight="1">
      <c r="A6" s="41"/>
      <c r="B6" s="28">
        <v>2</v>
      </c>
      <c r="C6" s="443" t="s">
        <v>40</v>
      </c>
      <c r="D6" s="392"/>
      <c r="E6" s="392"/>
      <c r="F6" s="392"/>
      <c r="G6" s="392"/>
    </row>
    <row r="7" spans="1:7" ht="35.1" customHeight="1">
      <c r="A7" s="41"/>
      <c r="B7" s="28">
        <v>3</v>
      </c>
      <c r="C7" s="443" t="s">
        <v>41</v>
      </c>
      <c r="D7" s="392"/>
      <c r="E7" s="392"/>
      <c r="F7" s="392"/>
      <c r="G7" s="392"/>
    </row>
    <row r="8" spans="1:7" ht="35.1" customHeight="1">
      <c r="A8" s="41">
        <v>1</v>
      </c>
      <c r="B8" s="28">
        <v>4</v>
      </c>
      <c r="C8" s="443" t="s">
        <v>1</v>
      </c>
      <c r="D8" s="392" t="s">
        <v>579</v>
      </c>
      <c r="E8" s="392" t="s">
        <v>581</v>
      </c>
      <c r="F8" s="392"/>
      <c r="G8" s="392"/>
    </row>
    <row r="9" spans="1:7" ht="35.1" customHeight="1">
      <c r="A9" s="41">
        <v>2</v>
      </c>
      <c r="B9" s="28">
        <v>5</v>
      </c>
      <c r="C9" s="443" t="s">
        <v>1</v>
      </c>
      <c r="D9" s="392" t="s">
        <v>580</v>
      </c>
      <c r="E9" s="392" t="s">
        <v>581</v>
      </c>
      <c r="F9" s="392"/>
      <c r="G9" s="392"/>
    </row>
    <row r="10" spans="1:7" ht="35.1" customHeight="1">
      <c r="A10" s="41">
        <v>3</v>
      </c>
      <c r="B10" s="28">
        <v>6</v>
      </c>
      <c r="C10" s="443" t="s">
        <v>1</v>
      </c>
      <c r="D10" s="392"/>
      <c r="E10" s="392"/>
      <c r="F10" s="392"/>
      <c r="G10" s="392"/>
    </row>
    <row r="11" spans="1:7" ht="25.5" customHeight="1">
      <c r="A11" s="41">
        <v>4</v>
      </c>
      <c r="B11" s="28">
        <v>7</v>
      </c>
      <c r="C11" s="443" t="s">
        <v>1</v>
      </c>
      <c r="D11" s="392"/>
      <c r="E11" s="392"/>
      <c r="F11" s="392"/>
      <c r="G11" s="392"/>
    </row>
    <row r="12" spans="1:7" ht="35.1" customHeight="1">
      <c r="A12" s="41">
        <v>5</v>
      </c>
      <c r="B12" s="28">
        <v>8</v>
      </c>
      <c r="C12" s="443" t="s">
        <v>1</v>
      </c>
      <c r="D12" s="392"/>
      <c r="E12" s="392"/>
      <c r="F12" s="392"/>
      <c r="G12" s="392"/>
    </row>
    <row r="13" spans="1:7" ht="35.1" customHeight="1">
      <c r="A13" s="41">
        <v>6</v>
      </c>
      <c r="B13" s="28">
        <v>9</v>
      </c>
      <c r="C13" s="443" t="s">
        <v>1</v>
      </c>
      <c r="D13" s="493"/>
      <c r="E13" s="493"/>
      <c r="F13" s="493"/>
      <c r="G13" s="493"/>
    </row>
    <row r="14" spans="1:7" ht="35.1" customHeight="1">
      <c r="A14" s="41">
        <v>1</v>
      </c>
      <c r="B14" s="28">
        <v>10</v>
      </c>
      <c r="C14" s="443" t="s">
        <v>2</v>
      </c>
      <c r="D14" s="392"/>
      <c r="E14" s="392"/>
      <c r="F14" s="392"/>
      <c r="G14" s="392"/>
    </row>
    <row r="15" spans="1:7" ht="35.1" customHeight="1">
      <c r="A15" s="41">
        <v>2</v>
      </c>
      <c r="B15" s="28">
        <v>11</v>
      </c>
      <c r="C15" s="443" t="s">
        <v>2</v>
      </c>
    </row>
    <row r="16" spans="1:7" ht="35.1" customHeight="1">
      <c r="A16" s="41">
        <v>3</v>
      </c>
      <c r="B16" s="28">
        <v>12</v>
      </c>
      <c r="C16" s="443" t="s">
        <v>2</v>
      </c>
      <c r="D16" s="392"/>
      <c r="E16" s="392"/>
      <c r="F16" s="392"/>
      <c r="G16" s="392"/>
    </row>
    <row r="17" spans="1:7" ht="35.1" customHeight="1">
      <c r="A17" s="41">
        <v>4</v>
      </c>
      <c r="B17" s="28">
        <v>13</v>
      </c>
      <c r="C17" s="443" t="s">
        <v>2</v>
      </c>
      <c r="D17" s="392"/>
      <c r="E17" s="392"/>
      <c r="F17" s="392"/>
      <c r="G17" s="392"/>
    </row>
    <row r="18" spans="1:7" ht="35.1" customHeight="1">
      <c r="A18" s="41">
        <v>5</v>
      </c>
      <c r="B18" s="28">
        <v>14</v>
      </c>
      <c r="C18" s="443" t="s">
        <v>2</v>
      </c>
      <c r="D18" s="392"/>
      <c r="E18" s="392"/>
      <c r="F18" s="392"/>
      <c r="G18" s="392"/>
    </row>
    <row r="19" spans="1:7" ht="35.1" customHeight="1">
      <c r="A19" s="41">
        <v>6</v>
      </c>
      <c r="B19" s="28">
        <v>15</v>
      </c>
      <c r="C19" s="443" t="s">
        <v>2</v>
      </c>
      <c r="D19" s="392"/>
      <c r="E19" s="392"/>
      <c r="F19" s="392"/>
      <c r="G19" s="392"/>
    </row>
    <row r="20" spans="1:7" ht="35.1" customHeight="1">
      <c r="A20" s="41">
        <v>1</v>
      </c>
      <c r="B20" s="28">
        <v>16</v>
      </c>
      <c r="C20" s="443" t="s">
        <v>42</v>
      </c>
      <c r="D20" s="392"/>
      <c r="E20" s="392"/>
      <c r="F20" s="392"/>
      <c r="G20" s="392"/>
    </row>
    <row r="21" spans="1:7" ht="35.1" customHeight="1">
      <c r="A21" s="41">
        <v>1</v>
      </c>
      <c r="B21" s="28">
        <v>17</v>
      </c>
      <c r="C21" s="443" t="s">
        <v>42</v>
      </c>
      <c r="D21" s="392"/>
      <c r="E21" s="392"/>
      <c r="F21" s="392"/>
      <c r="G21" s="392"/>
    </row>
    <row r="22" spans="1:7" ht="35.1" customHeight="1">
      <c r="A22" s="41">
        <v>2</v>
      </c>
      <c r="B22" s="28">
        <v>18</v>
      </c>
      <c r="C22" s="443" t="s">
        <v>42</v>
      </c>
      <c r="D22" s="392"/>
      <c r="E22" s="392"/>
      <c r="F22" s="392"/>
      <c r="G22" s="392"/>
    </row>
    <row r="23" spans="1:7" ht="35.1" customHeight="1">
      <c r="A23" s="41">
        <v>2</v>
      </c>
      <c r="B23" s="28">
        <v>19</v>
      </c>
      <c r="C23" s="443" t="s">
        <v>42</v>
      </c>
      <c r="D23" s="392"/>
      <c r="E23" s="392"/>
      <c r="F23" s="392"/>
      <c r="G23" s="392"/>
    </row>
    <row r="24" spans="1:7" ht="35.1" customHeight="1">
      <c r="A24" s="41">
        <v>3</v>
      </c>
      <c r="B24" s="28">
        <v>20</v>
      </c>
      <c r="C24" s="443" t="s">
        <v>42</v>
      </c>
      <c r="D24" s="392"/>
      <c r="E24" s="392"/>
      <c r="F24" s="392"/>
      <c r="G24" s="392"/>
    </row>
    <row r="25" spans="1:7" ht="35.1" customHeight="1">
      <c r="A25" s="41">
        <v>3</v>
      </c>
      <c r="B25" s="28">
        <v>21</v>
      </c>
      <c r="C25" s="443" t="s">
        <v>42</v>
      </c>
      <c r="D25" s="392"/>
      <c r="E25" s="392"/>
      <c r="F25" s="392"/>
      <c r="G25" s="392"/>
    </row>
    <row r="26" spans="1:7" ht="35.1" customHeight="1">
      <c r="A26" s="41">
        <v>4</v>
      </c>
      <c r="B26" s="28">
        <v>22</v>
      </c>
      <c r="C26" s="443" t="s">
        <v>42</v>
      </c>
      <c r="D26" s="392"/>
      <c r="E26" s="392"/>
      <c r="F26" s="392"/>
      <c r="G26" s="392"/>
    </row>
    <row r="27" spans="1:7" ht="35.1" customHeight="1">
      <c r="A27" s="41">
        <v>4</v>
      </c>
      <c r="B27" s="28">
        <v>23</v>
      </c>
      <c r="C27" s="443" t="s">
        <v>42</v>
      </c>
      <c r="D27" s="392"/>
      <c r="E27" s="392"/>
      <c r="F27" s="392"/>
      <c r="G27" s="392"/>
    </row>
    <row r="28" spans="1:7" ht="35.1" customHeight="1">
      <c r="A28" s="41">
        <v>5</v>
      </c>
      <c r="B28" s="28">
        <v>24</v>
      </c>
      <c r="C28" s="443" t="s">
        <v>42</v>
      </c>
      <c r="D28" s="392"/>
      <c r="E28" s="392"/>
      <c r="F28" s="392"/>
      <c r="G28" s="392"/>
    </row>
    <row r="29" spans="1:7" ht="35.1" customHeight="1">
      <c r="A29" s="41">
        <v>5</v>
      </c>
      <c r="B29" s="28">
        <v>25</v>
      </c>
      <c r="C29" s="443" t="s">
        <v>42</v>
      </c>
      <c r="D29" s="393"/>
      <c r="E29" s="393"/>
      <c r="F29" s="393"/>
      <c r="G29" s="393"/>
    </row>
    <row r="30" spans="1:7" ht="35.1" customHeight="1">
      <c r="A30" s="41">
        <v>6</v>
      </c>
      <c r="B30" s="28">
        <v>26</v>
      </c>
      <c r="C30" s="443" t="s">
        <v>42</v>
      </c>
      <c r="D30" s="393"/>
      <c r="E30" s="393"/>
      <c r="F30" s="393"/>
      <c r="G30" s="393"/>
    </row>
    <row r="31" spans="1:7" ht="35.1" customHeight="1">
      <c r="A31" s="41">
        <v>6</v>
      </c>
      <c r="B31" s="28">
        <v>27</v>
      </c>
      <c r="C31" s="443" t="s">
        <v>42</v>
      </c>
      <c r="D31" s="39"/>
      <c r="E31" s="41"/>
      <c r="F31" s="41"/>
      <c r="G31" s="39"/>
    </row>
    <row r="32" spans="1:7">
      <c r="C32" s="29"/>
    </row>
    <row r="33" spans="3:3">
      <c r="C33" s="29"/>
    </row>
    <row r="34" spans="3:3">
      <c r="C34" s="43"/>
    </row>
    <row r="35" spans="3:3">
      <c r="C35" s="29"/>
    </row>
    <row r="36" spans="3:3">
      <c r="C36" s="29"/>
    </row>
    <row r="37" spans="3:3">
      <c r="C37" s="29"/>
    </row>
    <row r="38" spans="3:3">
      <c r="C38" s="29"/>
    </row>
  </sheetData>
  <mergeCells count="2">
    <mergeCell ref="B1:G1"/>
    <mergeCell ref="B2:G2"/>
  </mergeCells>
  <pageMargins left="0.5" right="0.2" top="0.25" bottom="0" header="0.3" footer="0.3"/>
  <pageSetup scale="76" orientation="portrait" r:id="rId1"/>
</worksheet>
</file>

<file path=xl/worksheets/sheet20.xml><?xml version="1.0" encoding="utf-8"?>
<worksheet xmlns="http://schemas.openxmlformats.org/spreadsheetml/2006/main" xmlns:r="http://schemas.openxmlformats.org/officeDocument/2006/relationships">
  <sheetPr>
    <tabColor rgb="FFFFFF00"/>
  </sheetPr>
  <dimension ref="A1:U60"/>
  <sheetViews>
    <sheetView view="pageBreakPreview" topLeftCell="G52" zoomScale="80" zoomScaleSheetLayoutView="80" workbookViewId="0">
      <selection activeCell="L13" sqref="L13"/>
    </sheetView>
  </sheetViews>
  <sheetFormatPr defaultColWidth="9.140625" defaultRowHeight="12.75"/>
  <cols>
    <col min="1" max="1" width="8.42578125" style="203" customWidth="1"/>
    <col min="2" max="2" width="13.5703125" style="203" customWidth="1"/>
    <col min="3" max="3" width="20.5703125" style="203" customWidth="1"/>
    <col min="4" max="4" width="15.140625" style="203" customWidth="1"/>
    <col min="5" max="5" width="16.140625" style="203" customWidth="1"/>
    <col min="6" max="6" width="14.85546875" style="203" customWidth="1"/>
    <col min="7" max="7" width="12.5703125" style="203" customWidth="1"/>
    <col min="8" max="8" width="5" style="206" customWidth="1"/>
    <col min="9" max="9" width="8.85546875" style="206" customWidth="1"/>
    <col min="10" max="10" width="16.5703125" style="206" customWidth="1"/>
    <col min="11" max="11" width="9.7109375" style="206" customWidth="1"/>
    <col min="12" max="12" width="5.5703125" style="203" customWidth="1"/>
    <col min="13" max="13" width="35" style="203" customWidth="1"/>
    <col min="14" max="14" width="20" style="203" customWidth="1"/>
    <col min="15" max="15" width="18.42578125" style="203" customWidth="1"/>
    <col min="16" max="17" width="15.5703125" style="203" customWidth="1"/>
    <col min="18" max="18" width="15.5703125" style="308" customWidth="1"/>
    <col min="19" max="19" width="15.5703125" style="203" customWidth="1"/>
    <col min="20" max="16384" width="9.140625" style="203"/>
  </cols>
  <sheetData>
    <row r="1" spans="1:21" s="243" customFormat="1" ht="35.1" customHeight="1">
      <c r="A1" s="714" t="s">
        <v>402</v>
      </c>
      <c r="B1" s="715"/>
      <c r="C1" s="715"/>
      <c r="D1" s="715"/>
      <c r="E1" s="715"/>
      <c r="F1" s="715"/>
      <c r="G1" s="715"/>
      <c r="H1" s="715"/>
      <c r="I1" s="715"/>
      <c r="J1" s="715"/>
      <c r="K1" s="715"/>
      <c r="L1" s="715"/>
      <c r="M1" s="715"/>
      <c r="N1" s="715"/>
      <c r="O1" s="715"/>
      <c r="P1" s="715"/>
      <c r="Q1" s="715"/>
      <c r="R1" s="715"/>
      <c r="S1" s="716"/>
    </row>
    <row r="2" spans="1:21" s="243" customFormat="1" ht="23.25">
      <c r="A2" s="717" t="s">
        <v>202</v>
      </c>
      <c r="B2" s="718"/>
      <c r="C2" s="718"/>
      <c r="D2" s="718"/>
      <c r="E2" s="718"/>
      <c r="F2" s="718"/>
      <c r="G2" s="718"/>
      <c r="H2" s="718"/>
      <c r="I2" s="718"/>
      <c r="J2" s="718"/>
      <c r="K2" s="718"/>
      <c r="L2" s="718"/>
      <c r="M2" s="718"/>
      <c r="N2" s="718"/>
      <c r="O2" s="718"/>
      <c r="P2" s="718"/>
      <c r="Q2" s="718"/>
      <c r="R2" s="718"/>
      <c r="S2" s="719"/>
    </row>
    <row r="3" spans="1:21" s="242" customFormat="1" ht="29.1" customHeight="1" thickBot="1">
      <c r="A3" s="245" t="s">
        <v>218</v>
      </c>
      <c r="B3" s="246"/>
      <c r="C3" s="246"/>
      <c r="D3" s="246"/>
      <c r="E3" s="246" t="str">
        <f>'Title UCMO'!D6</f>
        <v>34 Glass Factory</v>
      </c>
      <c r="F3" s="246"/>
      <c r="G3" s="246"/>
      <c r="H3" s="246"/>
      <c r="I3" s="246"/>
      <c r="J3" s="246"/>
      <c r="K3" s="246"/>
      <c r="L3" s="246"/>
      <c r="M3" s="246"/>
      <c r="N3" s="246"/>
      <c r="O3" s="246"/>
      <c r="P3" s="246"/>
      <c r="Q3" s="246"/>
      <c r="R3" s="307"/>
      <c r="S3" s="247"/>
    </row>
    <row r="4" spans="1:21" s="242" customFormat="1" ht="38.450000000000003" customHeight="1">
      <c r="A4" s="720" t="s">
        <v>203</v>
      </c>
      <c r="B4" s="695" t="s">
        <v>204</v>
      </c>
      <c r="C4" s="695"/>
      <c r="D4" s="695"/>
      <c r="E4" s="695" t="s">
        <v>205</v>
      </c>
      <c r="F4" s="695"/>
      <c r="G4" s="695"/>
      <c r="H4" s="695" t="s">
        <v>206</v>
      </c>
      <c r="I4" s="695"/>
      <c r="J4" s="695"/>
      <c r="K4" s="695"/>
      <c r="L4" s="695"/>
      <c r="M4" s="695"/>
      <c r="N4" s="695" t="s">
        <v>207</v>
      </c>
      <c r="O4" s="695"/>
      <c r="P4" s="695" t="s">
        <v>453</v>
      </c>
      <c r="Q4" s="695"/>
      <c r="R4" s="695" t="s">
        <v>210</v>
      </c>
      <c r="S4" s="697" t="s">
        <v>211</v>
      </c>
      <c r="T4" s="241"/>
      <c r="U4" s="241"/>
    </row>
    <row r="5" spans="1:21" s="242" customFormat="1" ht="45.6" customHeight="1" thickBot="1">
      <c r="A5" s="721"/>
      <c r="B5" s="696"/>
      <c r="C5" s="696"/>
      <c r="D5" s="696"/>
      <c r="E5" s="696"/>
      <c r="F5" s="696"/>
      <c r="G5" s="696"/>
      <c r="H5" s="696"/>
      <c r="I5" s="696"/>
      <c r="J5" s="696"/>
      <c r="K5" s="696"/>
      <c r="L5" s="696"/>
      <c r="M5" s="696"/>
      <c r="N5" s="696"/>
      <c r="O5" s="696"/>
      <c r="P5" s="244" t="s">
        <v>454</v>
      </c>
      <c r="Q5" s="244" t="s">
        <v>215</v>
      </c>
      <c r="R5" s="696"/>
      <c r="S5" s="698"/>
      <c r="T5" s="241"/>
      <c r="U5" s="241"/>
    </row>
    <row r="6" spans="1:21" s="341" customFormat="1" ht="45" customHeight="1" thickBot="1">
      <c r="A6" s="699">
        <v>1</v>
      </c>
      <c r="B6" s="702" t="str">
        <f>'Team Basic Data Team 1'!C8</f>
        <v>فاروق پورہ مین روڈ+گلی نمبر 1+بابرکالونی, مکی مسجد ،مدرسہ للبنات، نورالھدیٰ مدرسہ ، دی اکیڈمی</v>
      </c>
      <c r="C6" s="703"/>
      <c r="D6" s="704"/>
      <c r="E6" s="708" t="str">
        <f>'UC Consolidated Sheet Page-1'!B6</f>
        <v>محمداصغر</v>
      </c>
      <c r="F6" s="709"/>
      <c r="G6" s="710"/>
      <c r="H6" s="338" t="s">
        <v>216</v>
      </c>
      <c r="I6" s="722" t="s">
        <v>252</v>
      </c>
      <c r="J6" s="722"/>
      <c r="K6" s="722"/>
      <c r="L6" s="339" t="s">
        <v>217</v>
      </c>
      <c r="M6" s="327" t="s">
        <v>268</v>
      </c>
      <c r="N6" s="326"/>
      <c r="O6" s="327"/>
      <c r="P6" s="310">
        <f>'UC Consolidated Sheet Page-1'!D6</f>
        <v>7</v>
      </c>
      <c r="Q6" s="492">
        <f>ROUNDUP(SUM(P6*1.05),0)</f>
        <v>8</v>
      </c>
      <c r="R6" s="311"/>
      <c r="S6" s="328" t="s">
        <v>236</v>
      </c>
      <c r="T6" s="340"/>
      <c r="U6" s="340"/>
    </row>
    <row r="7" spans="1:21" s="341" customFormat="1" ht="45" customHeight="1" thickBot="1">
      <c r="A7" s="700"/>
      <c r="B7" s="705"/>
      <c r="C7" s="706"/>
      <c r="D7" s="707"/>
      <c r="E7" s="711" t="str">
        <f>'UC Consolidated Sheet Page-1'!B7</f>
        <v>مدرسہ للبنات، نورالھدیٰ مدرسہ, فاروق پورہ</v>
      </c>
      <c r="F7" s="712"/>
      <c r="G7" s="713"/>
      <c r="H7" s="342" t="s">
        <v>216</v>
      </c>
      <c r="I7" s="723" t="s">
        <v>253</v>
      </c>
      <c r="J7" s="723"/>
      <c r="K7" s="723"/>
      <c r="L7" s="513" t="s">
        <v>217</v>
      </c>
      <c r="M7" s="330" t="s">
        <v>269</v>
      </c>
      <c r="N7" s="329"/>
      <c r="O7" s="330"/>
      <c r="P7" s="315">
        <f>'UC Consolidated Sheet Page-1'!D7</f>
        <v>61</v>
      </c>
      <c r="Q7" s="330">
        <f>ROUNDUP(SUM(P7*1.05),0)</f>
        <v>65</v>
      </c>
      <c r="R7" s="317"/>
      <c r="S7" s="328" t="s">
        <v>236</v>
      </c>
      <c r="T7" s="340"/>
      <c r="U7" s="340"/>
    </row>
    <row r="8" spans="1:21" s="341" customFormat="1" ht="45" customHeight="1" thickBot="1">
      <c r="A8" s="700"/>
      <c r="B8" s="729" t="str">
        <f>'Team Basic Data Team 1'!C9</f>
        <v>محمدی مسجد ، محمد آباد+ملک اسد کا ڈیرہ+والی سائیڈ</v>
      </c>
      <c r="C8" s="706"/>
      <c r="D8" s="707"/>
      <c r="E8" s="711" t="str">
        <f>'UC Consolidated Sheet Page-1'!B8</f>
        <v>عاصم علی</v>
      </c>
      <c r="F8" s="712"/>
      <c r="G8" s="713"/>
      <c r="H8" s="342" t="s">
        <v>216</v>
      </c>
      <c r="I8" s="723" t="s">
        <v>254</v>
      </c>
      <c r="J8" s="723"/>
      <c r="K8" s="723"/>
      <c r="L8" s="513" t="s">
        <v>217</v>
      </c>
      <c r="M8" s="330" t="s">
        <v>270</v>
      </c>
      <c r="N8" s="329"/>
      <c r="O8" s="330"/>
      <c r="P8" s="315">
        <f>'UC Consolidated Sheet Page-1'!D8</f>
        <v>25</v>
      </c>
      <c r="Q8" s="330">
        <f t="shared" ref="Q8:Q53" si="0">ROUNDUP(SUM(P8*1.05),0)</f>
        <v>27</v>
      </c>
      <c r="R8" s="317"/>
      <c r="S8" s="328" t="s">
        <v>236</v>
      </c>
    </row>
    <row r="9" spans="1:21" s="341" customFormat="1" ht="45" customHeight="1" thickBot="1">
      <c r="A9" s="701"/>
      <c r="B9" s="730"/>
      <c r="C9" s="731"/>
      <c r="D9" s="732"/>
      <c r="E9" s="734" t="str">
        <f>'UC Consolidated Sheet Page-1'!B9</f>
        <v>محمدی مسجد ،, محمد آباد</v>
      </c>
      <c r="F9" s="735"/>
      <c r="G9" s="736"/>
      <c r="H9" s="343" t="s">
        <v>216</v>
      </c>
      <c r="I9" s="737" t="s">
        <v>255</v>
      </c>
      <c r="J9" s="737"/>
      <c r="K9" s="737"/>
      <c r="L9" s="344" t="s">
        <v>217</v>
      </c>
      <c r="M9" s="332" t="s">
        <v>271</v>
      </c>
      <c r="N9" s="331"/>
      <c r="O9" s="332"/>
      <c r="P9" s="320">
        <f>'UC Consolidated Sheet Page-1'!D9</f>
        <v>15</v>
      </c>
      <c r="Q9" s="330">
        <f t="shared" si="0"/>
        <v>16</v>
      </c>
      <c r="R9" s="321"/>
      <c r="S9" s="328" t="s">
        <v>236</v>
      </c>
    </row>
    <row r="10" spans="1:21" s="341" customFormat="1" ht="45" customHeight="1" thickBot="1">
      <c r="A10" s="724">
        <v>2</v>
      </c>
      <c r="B10" s="729" t="str">
        <f>'Team Basic Data Team 1'!C10</f>
        <v>زبیر کالونی مکمل ، گورنمنٹ پرائمری سکول ، الطارق سکول</v>
      </c>
      <c r="C10" s="706"/>
      <c r="D10" s="707"/>
      <c r="E10" s="726" t="str">
        <f>'UC Consolidated Sheet Page-1'!E6</f>
        <v>منیر احمد</v>
      </c>
      <c r="F10" s="727"/>
      <c r="G10" s="728"/>
      <c r="H10" s="514" t="s">
        <v>216</v>
      </c>
      <c r="I10" s="733" t="s">
        <v>256</v>
      </c>
      <c r="J10" s="733"/>
      <c r="K10" s="733"/>
      <c r="L10" s="515" t="s">
        <v>217</v>
      </c>
      <c r="M10" s="334" t="s">
        <v>256</v>
      </c>
      <c r="N10" s="333"/>
      <c r="O10" s="334"/>
      <c r="P10" s="322">
        <f>'UC Consolidated Sheet Page-1'!G6</f>
        <v>25</v>
      </c>
      <c r="Q10" s="330">
        <f t="shared" si="0"/>
        <v>27</v>
      </c>
      <c r="R10" s="323"/>
      <c r="S10" s="328" t="s">
        <v>236</v>
      </c>
    </row>
    <row r="11" spans="1:21" s="341" customFormat="1" ht="45" customHeight="1" thickBot="1">
      <c r="A11" s="700"/>
      <c r="B11" s="705"/>
      <c r="C11" s="706"/>
      <c r="D11" s="707"/>
      <c r="E11" s="711" t="str">
        <f>'UC Consolidated Sheet Page-1'!E7</f>
        <v>گورنمنٹ پرائمری سکول ، الطارق سکول زبیر کالونی</v>
      </c>
      <c r="F11" s="712"/>
      <c r="G11" s="713"/>
      <c r="H11" s="342" t="s">
        <v>216</v>
      </c>
      <c r="I11" s="723" t="s">
        <v>257</v>
      </c>
      <c r="J11" s="723"/>
      <c r="K11" s="723"/>
      <c r="L11" s="513" t="s">
        <v>217</v>
      </c>
      <c r="M11" s="330" t="s">
        <v>272</v>
      </c>
      <c r="N11" s="329"/>
      <c r="O11" s="330"/>
      <c r="P11" s="315">
        <f>'UC Consolidated Sheet Page-1'!G7</f>
        <v>35</v>
      </c>
      <c r="Q11" s="330">
        <f t="shared" si="0"/>
        <v>37</v>
      </c>
      <c r="R11" s="317"/>
      <c r="S11" s="328" t="s">
        <v>236</v>
      </c>
    </row>
    <row r="12" spans="1:21" s="341" customFormat="1" ht="45" customHeight="1" thickBot="1">
      <c r="A12" s="700"/>
      <c r="B12" s="729" t="str">
        <f>'Team Basic Data Team 1'!C11</f>
        <v xml:space="preserve">  شام لاٹ مکمل نیچے کا علاقہ</v>
      </c>
      <c r="C12" s="706"/>
      <c r="D12" s="707"/>
      <c r="E12" s="711" t="str">
        <f>'UC Consolidated Sheet Page-1'!E8</f>
        <v>ملک ساجد جانگلہ</v>
      </c>
      <c r="F12" s="712"/>
      <c r="G12" s="713"/>
      <c r="H12" s="342" t="s">
        <v>216</v>
      </c>
      <c r="I12" s="723" t="s">
        <v>258</v>
      </c>
      <c r="J12" s="723"/>
      <c r="K12" s="723"/>
      <c r="L12" s="513" t="s">
        <v>217</v>
      </c>
      <c r="M12" s="330" t="s">
        <v>273</v>
      </c>
      <c r="N12" s="329"/>
      <c r="O12" s="330"/>
      <c r="P12" s="315">
        <f>'UC Consolidated Sheet Page-1'!G8</f>
        <v>50</v>
      </c>
      <c r="Q12" s="330">
        <f t="shared" si="0"/>
        <v>53</v>
      </c>
      <c r="R12" s="317"/>
      <c r="S12" s="328" t="s">
        <v>236</v>
      </c>
    </row>
    <row r="13" spans="1:21" s="421" customFormat="1" ht="45" customHeight="1" thickBot="1">
      <c r="A13" s="725"/>
      <c r="B13" s="705"/>
      <c r="C13" s="706"/>
      <c r="D13" s="707"/>
      <c r="E13" s="738" t="str">
        <f>'UC Consolidated Sheet Page-1'!E9</f>
        <v>شام لاٹ</v>
      </c>
      <c r="F13" s="739"/>
      <c r="G13" s="740"/>
      <c r="H13" s="345" t="s">
        <v>216</v>
      </c>
      <c r="I13" s="741"/>
      <c r="J13" s="741"/>
      <c r="K13" s="741"/>
      <c r="L13" s="512" t="s">
        <v>217</v>
      </c>
      <c r="M13" s="336"/>
      <c r="N13" s="335"/>
      <c r="O13" s="336"/>
      <c r="P13" s="324">
        <f>'UC Consolidated Sheet Page-1'!G9</f>
        <v>0</v>
      </c>
      <c r="Q13" s="330">
        <f t="shared" si="0"/>
        <v>0</v>
      </c>
      <c r="R13" s="325"/>
      <c r="S13" s="328" t="s">
        <v>236</v>
      </c>
    </row>
    <row r="14" spans="1:21" s="341" customFormat="1" ht="45" customHeight="1" thickBot="1">
      <c r="A14" s="699">
        <v>3</v>
      </c>
      <c r="B14" s="702" t="str">
        <f>'Team Basic Data Team 1'!C12</f>
        <v>گل حسن ٹاؤن مکمل، ریحان پبلک سکول؎</v>
      </c>
      <c r="C14" s="703"/>
      <c r="D14" s="704"/>
      <c r="E14" s="708" t="str">
        <f>'UC Consolidated Sheet Page-1'!H6</f>
        <v>سردار احمد</v>
      </c>
      <c r="F14" s="709"/>
      <c r="G14" s="710"/>
      <c r="H14" s="338" t="s">
        <v>216</v>
      </c>
      <c r="I14" s="742" t="s">
        <v>259</v>
      </c>
      <c r="J14" s="742"/>
      <c r="K14" s="742"/>
      <c r="L14" s="339" t="s">
        <v>217</v>
      </c>
      <c r="M14" s="327" t="s">
        <v>274</v>
      </c>
      <c r="N14" s="326"/>
      <c r="O14" s="327"/>
      <c r="P14" s="310">
        <f>'UC Consolidated Sheet Page-1'!J6</f>
        <v>23</v>
      </c>
      <c r="Q14" s="330">
        <f t="shared" si="0"/>
        <v>25</v>
      </c>
      <c r="R14" s="311"/>
      <c r="S14" s="328" t="s">
        <v>236</v>
      </c>
    </row>
    <row r="15" spans="1:21" s="341" customFormat="1" ht="45" customHeight="1" thickBot="1">
      <c r="A15" s="700"/>
      <c r="B15" s="705"/>
      <c r="C15" s="706"/>
      <c r="D15" s="707"/>
      <c r="E15" s="711" t="str">
        <f>'UC Consolidated Sheet Page-1'!H7</f>
        <v xml:space="preserve"> ریحان پبلک سکول؎ گل حسن ٹاؤن</v>
      </c>
      <c r="F15" s="712"/>
      <c r="G15" s="713"/>
      <c r="H15" s="342" t="s">
        <v>216</v>
      </c>
      <c r="I15" s="723" t="s">
        <v>260</v>
      </c>
      <c r="J15" s="723"/>
      <c r="K15" s="723"/>
      <c r="L15" s="513" t="s">
        <v>217</v>
      </c>
      <c r="M15" s="330" t="s">
        <v>275</v>
      </c>
      <c r="N15" s="329"/>
      <c r="O15" s="330"/>
      <c r="P15" s="315">
        <f>'UC Consolidated Sheet Page-1'!J7</f>
        <v>12</v>
      </c>
      <c r="Q15" s="330">
        <f t="shared" si="0"/>
        <v>13</v>
      </c>
      <c r="R15" s="317"/>
      <c r="S15" s="328" t="s">
        <v>236</v>
      </c>
    </row>
    <row r="16" spans="1:21" s="341" customFormat="1" ht="45" customHeight="1" thickBot="1">
      <c r="A16" s="700"/>
      <c r="B16" s="729" t="str">
        <f>'Team Basic Data Team 1'!C13</f>
        <v>محمدی مسجد ،فضل کریم ٹاؤن گلی نمبر1،2اوریوسی آفس والی گلی</v>
      </c>
      <c r="C16" s="706"/>
      <c r="D16" s="707"/>
      <c r="E16" s="711" t="str">
        <f>'UC Consolidated Sheet Page-1'!H8</f>
        <v>تسنیم کوثر</v>
      </c>
      <c r="F16" s="712"/>
      <c r="G16" s="713"/>
      <c r="H16" s="342" t="s">
        <v>216</v>
      </c>
      <c r="I16" s="723" t="s">
        <v>261</v>
      </c>
      <c r="J16" s="723"/>
      <c r="K16" s="723"/>
      <c r="L16" s="513" t="s">
        <v>217</v>
      </c>
      <c r="M16" s="330" t="s">
        <v>276</v>
      </c>
      <c r="N16" s="329"/>
      <c r="O16" s="330"/>
      <c r="P16" s="315">
        <f>'UC Consolidated Sheet Page-1'!J8</f>
        <v>73</v>
      </c>
      <c r="Q16" s="330">
        <f t="shared" si="0"/>
        <v>77</v>
      </c>
      <c r="R16" s="317"/>
      <c r="S16" s="328" t="s">
        <v>236</v>
      </c>
    </row>
    <row r="17" spans="1:21" s="341" customFormat="1" ht="45" customHeight="1" thickBot="1">
      <c r="A17" s="701"/>
      <c r="B17" s="730"/>
      <c r="C17" s="731"/>
      <c r="D17" s="732"/>
      <c r="E17" s="734" t="str">
        <f>'UC Consolidated Sheet Page-1'!H9</f>
        <v>فضل کریم ٹاؤن</v>
      </c>
      <c r="F17" s="735"/>
      <c r="G17" s="736"/>
      <c r="H17" s="343" t="s">
        <v>216</v>
      </c>
      <c r="I17" s="737"/>
      <c r="J17" s="737"/>
      <c r="K17" s="737"/>
      <c r="L17" s="344" t="s">
        <v>217</v>
      </c>
      <c r="M17" s="332"/>
      <c r="N17" s="331"/>
      <c r="O17" s="332"/>
      <c r="P17" s="320">
        <f>'UC Consolidated Sheet Page-1'!J9</f>
        <v>0</v>
      </c>
      <c r="Q17" s="330">
        <f t="shared" si="0"/>
        <v>0</v>
      </c>
      <c r="R17" s="321"/>
      <c r="S17" s="328" t="s">
        <v>236</v>
      </c>
    </row>
    <row r="18" spans="1:21" s="341" customFormat="1" ht="45" customHeight="1" thickBot="1">
      <c r="A18" s="724">
        <v>4</v>
      </c>
      <c r="B18" s="729" t="str">
        <f>'Team Basic Data Team 1'!C14</f>
        <v>رحمٰن آباد شفیق کریانہ والی گلی، حسن پبلک سکول، مدرسہ للبنات</v>
      </c>
      <c r="C18" s="706"/>
      <c r="D18" s="707"/>
      <c r="E18" s="726" t="str">
        <f>'UC Consolidated Sheet Page-2'!B6</f>
        <v>محمد شفیق</v>
      </c>
      <c r="F18" s="727"/>
      <c r="G18" s="728"/>
      <c r="H18" s="514" t="s">
        <v>216</v>
      </c>
      <c r="I18" s="733" t="s">
        <v>262</v>
      </c>
      <c r="J18" s="733"/>
      <c r="K18" s="733"/>
      <c r="L18" s="515" t="s">
        <v>217</v>
      </c>
      <c r="M18" s="334" t="s">
        <v>272</v>
      </c>
      <c r="N18" s="333"/>
      <c r="O18" s="334"/>
      <c r="P18" s="322">
        <f>'UC Consolidated Sheet Page-2'!D6</f>
        <v>11</v>
      </c>
      <c r="Q18" s="330">
        <f t="shared" si="0"/>
        <v>12</v>
      </c>
      <c r="R18" s="323"/>
      <c r="S18" s="328" t="s">
        <v>236</v>
      </c>
    </row>
    <row r="19" spans="1:21" s="341" customFormat="1" ht="45" customHeight="1" thickBot="1">
      <c r="A19" s="700"/>
      <c r="B19" s="705"/>
      <c r="C19" s="706"/>
      <c r="D19" s="707"/>
      <c r="E19" s="711" t="str">
        <f>'UC Consolidated Sheet Page-2'!B7</f>
        <v>حسن پبلک سکول، مدرسہ للبنات رحمٰن آباد</v>
      </c>
      <c r="F19" s="712"/>
      <c r="G19" s="713"/>
      <c r="H19" s="342" t="s">
        <v>216</v>
      </c>
      <c r="I19" s="723" t="s">
        <v>263</v>
      </c>
      <c r="J19" s="723"/>
      <c r="K19" s="723"/>
      <c r="L19" s="513" t="s">
        <v>217</v>
      </c>
      <c r="M19" s="330" t="s">
        <v>277</v>
      </c>
      <c r="N19" s="329"/>
      <c r="O19" s="330"/>
      <c r="P19" s="315">
        <f>'UC Consolidated Sheet Page-2'!D7</f>
        <v>15</v>
      </c>
      <c r="Q19" s="330">
        <f t="shared" si="0"/>
        <v>16</v>
      </c>
      <c r="R19" s="317"/>
      <c r="S19" s="328" t="s">
        <v>236</v>
      </c>
    </row>
    <row r="20" spans="1:21" s="341" customFormat="1" ht="45" customHeight="1" thickBot="1">
      <c r="A20" s="700"/>
      <c r="B20" s="729" t="str">
        <f>'Team Basic Data Team 1'!C15</f>
        <v>سرفراز آباد گلی نمبر 1تا 3 +دلدل+مسجد  جمال مصطفیٰ سے ملحقہ تمام علاقہ</v>
      </c>
      <c r="C20" s="706"/>
      <c r="D20" s="707"/>
      <c r="E20" s="711" t="str">
        <f>'UC Consolidated Sheet Page-2'!B8</f>
        <v>شبانہ منظور</v>
      </c>
      <c r="F20" s="712"/>
      <c r="G20" s="713"/>
      <c r="H20" s="342" t="s">
        <v>216</v>
      </c>
      <c r="I20" s="723"/>
      <c r="J20" s="723"/>
      <c r="K20" s="723"/>
      <c r="L20" s="513" t="s">
        <v>217</v>
      </c>
      <c r="M20" s="330"/>
      <c r="N20" s="329"/>
      <c r="O20" s="330"/>
      <c r="P20" s="315">
        <f>'UC Consolidated Sheet Page-2'!D8</f>
        <v>25</v>
      </c>
      <c r="Q20" s="330">
        <f t="shared" si="0"/>
        <v>27</v>
      </c>
      <c r="R20" s="317"/>
      <c r="S20" s="328" t="s">
        <v>236</v>
      </c>
    </row>
    <row r="21" spans="1:21" s="341" customFormat="1" ht="45" customHeight="1" thickBot="1">
      <c r="A21" s="725"/>
      <c r="B21" s="705"/>
      <c r="C21" s="706"/>
      <c r="D21" s="707"/>
      <c r="E21" s="738" t="str">
        <f>'UC Consolidated Sheet Page-2'!B9</f>
        <v>سرفراز آباد</v>
      </c>
      <c r="F21" s="739"/>
      <c r="G21" s="740"/>
      <c r="H21" s="345" t="s">
        <v>216</v>
      </c>
      <c r="I21" s="741"/>
      <c r="J21" s="741"/>
      <c r="K21" s="741"/>
      <c r="L21" s="512" t="s">
        <v>217</v>
      </c>
      <c r="M21" s="336"/>
      <c r="N21" s="335"/>
      <c r="O21" s="336"/>
      <c r="P21" s="324">
        <f>'UC Consolidated Sheet Page-2'!D9</f>
        <v>0</v>
      </c>
      <c r="Q21" s="330">
        <f t="shared" si="0"/>
        <v>0</v>
      </c>
      <c r="R21" s="325"/>
      <c r="S21" s="328" t="s">
        <v>236</v>
      </c>
    </row>
    <row r="22" spans="1:21" s="341" customFormat="1" ht="45" customHeight="1" thickBot="1">
      <c r="A22" s="699">
        <v>5</v>
      </c>
      <c r="B22" s="702" t="str">
        <f>'Team Basic Data Team 1'!C16</f>
        <v>سرفراز آباد دلدل مکمل</v>
      </c>
      <c r="C22" s="703"/>
      <c r="D22" s="704"/>
      <c r="E22" s="708" t="str">
        <f>'UC Consolidated Sheet Page-2'!E6</f>
        <v>محمدبلال</v>
      </c>
      <c r="F22" s="709"/>
      <c r="G22" s="710"/>
      <c r="H22" s="338" t="s">
        <v>216</v>
      </c>
      <c r="I22" s="742" t="s">
        <v>264</v>
      </c>
      <c r="J22" s="742"/>
      <c r="K22" s="742"/>
      <c r="L22" s="339" t="s">
        <v>217</v>
      </c>
      <c r="M22" s="327" t="s">
        <v>278</v>
      </c>
      <c r="N22" s="326"/>
      <c r="O22" s="327"/>
      <c r="P22" s="310">
        <f>'UC Consolidated Sheet Page-2'!G6</f>
        <v>52</v>
      </c>
      <c r="Q22" s="330">
        <f t="shared" si="0"/>
        <v>55</v>
      </c>
      <c r="R22" s="311"/>
      <c r="S22" s="328" t="s">
        <v>236</v>
      </c>
    </row>
    <row r="23" spans="1:21" s="341" customFormat="1" ht="45" customHeight="1" thickBot="1">
      <c r="A23" s="700"/>
      <c r="B23" s="705"/>
      <c r="C23" s="706"/>
      <c r="D23" s="707"/>
      <c r="E23" s="711" t="str">
        <f>'UC Consolidated Sheet Page-2'!E7</f>
        <v>سرفراز آباد</v>
      </c>
      <c r="F23" s="712"/>
      <c r="G23" s="713"/>
      <c r="H23" s="342" t="s">
        <v>216</v>
      </c>
      <c r="I23" s="723" t="s">
        <v>265</v>
      </c>
      <c r="J23" s="723"/>
      <c r="K23" s="723"/>
      <c r="L23" s="513" t="s">
        <v>217</v>
      </c>
      <c r="M23" s="330" t="s">
        <v>279</v>
      </c>
      <c r="N23" s="329"/>
      <c r="O23" s="330"/>
      <c r="P23" s="315">
        <f>'UC Consolidated Sheet Page-2'!G7</f>
        <v>18</v>
      </c>
      <c r="Q23" s="330">
        <f t="shared" si="0"/>
        <v>19</v>
      </c>
      <c r="R23" s="317"/>
      <c r="S23" s="328" t="s">
        <v>236</v>
      </c>
    </row>
    <row r="24" spans="1:21" s="341" customFormat="1" ht="45" customHeight="1" thickBot="1">
      <c r="A24" s="700"/>
      <c r="B24" s="729" t="str">
        <f>'Team Basic Data Team 1'!C17</f>
        <v xml:space="preserve">محمود آباد گلی نمبر1تا 7، لٹریسی سکول، سیفل مسجد </v>
      </c>
      <c r="C24" s="706"/>
      <c r="D24" s="707"/>
      <c r="E24" s="711" t="str">
        <f>'UC Consolidated Sheet Page-2'!E8</f>
        <v>سلمیٰ الطاف</v>
      </c>
      <c r="F24" s="712"/>
      <c r="G24" s="713"/>
      <c r="H24" s="342" t="s">
        <v>216</v>
      </c>
      <c r="I24" s="723" t="s">
        <v>266</v>
      </c>
      <c r="J24" s="723"/>
      <c r="K24" s="723"/>
      <c r="L24" s="513" t="s">
        <v>217</v>
      </c>
      <c r="M24" s="330" t="s">
        <v>280</v>
      </c>
      <c r="N24" s="329"/>
      <c r="O24" s="330"/>
      <c r="P24" s="315">
        <f>'UC Consolidated Sheet Page-2'!G8</f>
        <v>38</v>
      </c>
      <c r="Q24" s="330">
        <f t="shared" si="0"/>
        <v>40</v>
      </c>
      <c r="R24" s="317"/>
      <c r="S24" s="328" t="s">
        <v>236</v>
      </c>
    </row>
    <row r="25" spans="1:21" s="341" customFormat="1" ht="45" customHeight="1" thickBot="1">
      <c r="A25" s="701"/>
      <c r="B25" s="730"/>
      <c r="C25" s="731"/>
      <c r="D25" s="732"/>
      <c r="E25" s="734" t="str">
        <f>'UC Consolidated Sheet Page-2'!E9</f>
        <v>لٹریسی سکول،,محمود آباد</v>
      </c>
      <c r="F25" s="735"/>
      <c r="G25" s="736"/>
      <c r="H25" s="343" t="s">
        <v>216</v>
      </c>
      <c r="I25" s="737"/>
      <c r="J25" s="737"/>
      <c r="K25" s="737"/>
      <c r="L25" s="344" t="s">
        <v>217</v>
      </c>
      <c r="M25" s="332"/>
      <c r="N25" s="331"/>
      <c r="O25" s="332"/>
      <c r="P25" s="320">
        <f>'UC Consolidated Sheet Page-2'!G9</f>
        <v>0</v>
      </c>
      <c r="Q25" s="330">
        <f t="shared" si="0"/>
        <v>0</v>
      </c>
      <c r="R25" s="321"/>
      <c r="S25" s="328" t="s">
        <v>236</v>
      </c>
    </row>
    <row r="26" spans="1:21" s="341" customFormat="1" ht="45" customHeight="1" thickBot="1">
      <c r="A26" s="724">
        <v>6</v>
      </c>
      <c r="B26" s="729" t="str">
        <f>'Team Basic Data Team 1'!C18</f>
        <v>مریم گرلز سکول، لیاقت آباد گلی نمبر13تا18</v>
      </c>
      <c r="C26" s="706"/>
      <c r="D26" s="707"/>
      <c r="E26" s="726" t="str">
        <f>'UC Consolidated Sheet Page-2'!H6</f>
        <v>عاصمہ سید</v>
      </c>
      <c r="F26" s="727"/>
      <c r="G26" s="728"/>
      <c r="H26" s="514" t="s">
        <v>216</v>
      </c>
      <c r="I26" s="733" t="s">
        <v>242</v>
      </c>
      <c r="J26" s="733"/>
      <c r="K26" s="733"/>
      <c r="L26" s="515" t="s">
        <v>217</v>
      </c>
      <c r="M26" s="334" t="s">
        <v>281</v>
      </c>
      <c r="N26" s="333"/>
      <c r="O26" s="334"/>
      <c r="P26" s="322">
        <f>'UC Consolidated Sheet Page-2'!J6</f>
        <v>88</v>
      </c>
      <c r="Q26" s="330">
        <f t="shared" si="0"/>
        <v>93</v>
      </c>
      <c r="R26" s="323"/>
      <c r="S26" s="328" t="s">
        <v>236</v>
      </c>
    </row>
    <row r="27" spans="1:21" s="341" customFormat="1" ht="45" customHeight="1" thickBot="1">
      <c r="A27" s="700"/>
      <c r="B27" s="705"/>
      <c r="C27" s="706"/>
      <c r="D27" s="707"/>
      <c r="E27" s="711" t="str">
        <f>'UC Consolidated Sheet Page-2'!H7</f>
        <v>مریم گرلز سکول,لیاقت آباد</v>
      </c>
      <c r="F27" s="712"/>
      <c r="G27" s="713"/>
      <c r="H27" s="342" t="s">
        <v>216</v>
      </c>
      <c r="I27" s="723" t="s">
        <v>263</v>
      </c>
      <c r="J27" s="723"/>
      <c r="K27" s="723"/>
      <c r="L27" s="513" t="s">
        <v>217</v>
      </c>
      <c r="M27" s="330" t="s">
        <v>282</v>
      </c>
      <c r="N27" s="329"/>
      <c r="O27" s="330"/>
      <c r="P27" s="315">
        <f>'UC Consolidated Sheet Page-2'!J7</f>
        <v>22</v>
      </c>
      <c r="Q27" s="330">
        <f t="shared" si="0"/>
        <v>24</v>
      </c>
      <c r="R27" s="317"/>
      <c r="S27" s="328" t="s">
        <v>236</v>
      </c>
    </row>
    <row r="28" spans="1:21" s="341" customFormat="1" ht="45" customHeight="1" thickBot="1">
      <c r="A28" s="700"/>
      <c r="B28" s="729" t="e">
        <f>'Team Basic Data Team 1'!#REF!</f>
        <v>#REF!</v>
      </c>
      <c r="C28" s="706"/>
      <c r="D28" s="707"/>
      <c r="E28" s="711">
        <f>'UC Consolidated Sheet Page-2'!H8</f>
        <v>0</v>
      </c>
      <c r="F28" s="712"/>
      <c r="G28" s="713"/>
      <c r="H28" s="342" t="s">
        <v>216</v>
      </c>
      <c r="I28" s="723"/>
      <c r="J28" s="723"/>
      <c r="K28" s="723"/>
      <c r="L28" s="513" t="s">
        <v>217</v>
      </c>
      <c r="M28" s="330"/>
      <c r="N28" s="329"/>
      <c r="O28" s="330"/>
      <c r="P28" s="315">
        <f>'UC Consolidated Sheet Page-2'!J8</f>
        <v>0</v>
      </c>
      <c r="Q28" s="330">
        <f t="shared" si="0"/>
        <v>0</v>
      </c>
      <c r="R28" s="317"/>
      <c r="S28" s="328" t="s">
        <v>236</v>
      </c>
    </row>
    <row r="29" spans="1:21" s="341" customFormat="1" ht="45" customHeight="1" thickBot="1">
      <c r="A29" s="725"/>
      <c r="B29" s="705"/>
      <c r="C29" s="706"/>
      <c r="D29" s="707"/>
      <c r="E29" s="738">
        <f>'UC Consolidated Sheet Page-2'!H9</f>
        <v>0</v>
      </c>
      <c r="F29" s="739"/>
      <c r="G29" s="740"/>
      <c r="H29" s="345" t="s">
        <v>216</v>
      </c>
      <c r="I29" s="741"/>
      <c r="J29" s="741"/>
      <c r="K29" s="741"/>
      <c r="L29" s="512" t="s">
        <v>217</v>
      </c>
      <c r="M29" s="336"/>
      <c r="N29" s="335"/>
      <c r="O29" s="336"/>
      <c r="P29" s="324">
        <f>'UC Consolidated Sheet Page-2'!J9</f>
        <v>0</v>
      </c>
      <c r="Q29" s="330">
        <f t="shared" si="0"/>
        <v>0</v>
      </c>
      <c r="R29" s="325"/>
      <c r="S29" s="328" t="s">
        <v>236</v>
      </c>
    </row>
    <row r="30" spans="1:21" s="341" customFormat="1" ht="45" customHeight="1" thickBot="1">
      <c r="A30" s="699">
        <v>7</v>
      </c>
      <c r="B30" s="702" t="str">
        <f>'Team Basic Data Team 1'!C19</f>
        <v>کبیر شہید کالونی، خاور والی مسجد</v>
      </c>
      <c r="C30" s="703"/>
      <c r="D30" s="704"/>
      <c r="E30" s="708" t="str">
        <f>'UC Consolidated Sheet Page-3'!B6</f>
        <v>ملک عمران</v>
      </c>
      <c r="F30" s="709"/>
      <c r="G30" s="710"/>
      <c r="H30" s="338" t="s">
        <v>216</v>
      </c>
      <c r="I30" s="742" t="s">
        <v>257</v>
      </c>
      <c r="J30" s="742"/>
      <c r="K30" s="742"/>
      <c r="L30" s="339" t="s">
        <v>217</v>
      </c>
      <c r="M30" s="327" t="s">
        <v>283</v>
      </c>
      <c r="N30" s="326"/>
      <c r="O30" s="327"/>
      <c r="P30" s="310">
        <f>'UC Consolidated Sheet Page-3'!D6</f>
        <v>73</v>
      </c>
      <c r="Q30" s="330">
        <f t="shared" si="0"/>
        <v>77</v>
      </c>
      <c r="R30" s="311"/>
      <c r="S30" s="328" t="s">
        <v>236</v>
      </c>
      <c r="T30" s="340"/>
      <c r="U30" s="340"/>
    </row>
    <row r="31" spans="1:21" s="341" customFormat="1" ht="45" customHeight="1" thickBot="1">
      <c r="A31" s="700"/>
      <c r="B31" s="705"/>
      <c r="C31" s="706"/>
      <c r="D31" s="707"/>
      <c r="E31" s="711" t="str">
        <f>'UC Consolidated Sheet Page-3'!B7</f>
        <v>کبیر شہید کالونی</v>
      </c>
      <c r="F31" s="712"/>
      <c r="G31" s="713"/>
      <c r="H31" s="342" t="s">
        <v>216</v>
      </c>
      <c r="I31" s="723" t="s">
        <v>267</v>
      </c>
      <c r="J31" s="723"/>
      <c r="K31" s="723"/>
      <c r="L31" s="513" t="s">
        <v>217</v>
      </c>
      <c r="M31" s="330" t="s">
        <v>270</v>
      </c>
      <c r="N31" s="329"/>
      <c r="O31" s="330"/>
      <c r="P31" s="310">
        <f>'UC Consolidated Sheet Page-3'!D7</f>
        <v>15</v>
      </c>
      <c r="Q31" s="330">
        <f t="shared" si="0"/>
        <v>16</v>
      </c>
      <c r="R31" s="317"/>
      <c r="S31" s="328" t="s">
        <v>236</v>
      </c>
      <c r="T31" s="340"/>
      <c r="U31" s="340"/>
    </row>
    <row r="32" spans="1:21" s="341" customFormat="1" ht="45" customHeight="1" thickBot="1">
      <c r="A32" s="700"/>
      <c r="B32" s="729" t="str">
        <f>'Team Basic Data Team 1'!C20</f>
        <v>غریب  آباد مدرسے والی گلی، مدرسہ ولی محمد</v>
      </c>
      <c r="C32" s="706"/>
      <c r="D32" s="707"/>
      <c r="E32" s="711" t="str">
        <f>'UC Consolidated Sheet Page-3'!B8</f>
        <v>نذر حسین</v>
      </c>
      <c r="F32" s="712"/>
      <c r="G32" s="713"/>
      <c r="H32" s="342" t="s">
        <v>216</v>
      </c>
      <c r="I32" s="723"/>
      <c r="J32" s="723"/>
      <c r="K32" s="723"/>
      <c r="L32" s="513" t="s">
        <v>217</v>
      </c>
      <c r="M32" s="330"/>
      <c r="N32" s="329"/>
      <c r="O32" s="330"/>
      <c r="P32" s="310">
        <f>'UC Consolidated Sheet Page-3'!D8</f>
        <v>5</v>
      </c>
      <c r="Q32" s="330">
        <f t="shared" si="0"/>
        <v>6</v>
      </c>
      <c r="R32" s="317"/>
      <c r="S32" s="328" t="s">
        <v>236</v>
      </c>
    </row>
    <row r="33" spans="1:19" s="341" customFormat="1" ht="45" customHeight="1" thickBot="1">
      <c r="A33" s="701"/>
      <c r="B33" s="730"/>
      <c r="C33" s="731"/>
      <c r="D33" s="732"/>
      <c r="E33" s="734" t="str">
        <f>'UC Consolidated Sheet Page-3'!B9</f>
        <v>غریب آباد</v>
      </c>
      <c r="F33" s="735"/>
      <c r="G33" s="736"/>
      <c r="H33" s="343" t="s">
        <v>216</v>
      </c>
      <c r="I33" s="737"/>
      <c r="J33" s="737"/>
      <c r="K33" s="737"/>
      <c r="L33" s="344" t="s">
        <v>217</v>
      </c>
      <c r="M33" s="332"/>
      <c r="N33" s="331"/>
      <c r="O33" s="332"/>
      <c r="P33" s="309">
        <f t="shared" ref="P33" si="1">SUM(P6:P32)</f>
        <v>688</v>
      </c>
      <c r="Q33" s="330">
        <f t="shared" si="0"/>
        <v>723</v>
      </c>
      <c r="R33" s="321"/>
      <c r="S33" s="328" t="s">
        <v>236</v>
      </c>
    </row>
    <row r="34" spans="1:19" s="341" customFormat="1" ht="45" customHeight="1" thickBot="1">
      <c r="A34" s="724">
        <v>8</v>
      </c>
      <c r="B34" s="729" t="str">
        <f>'Team Basic Data Team 1'!C21</f>
        <v>غریب آباد حسن عار بی والی گلی، غیر رسمی سکول، ملت سکول، محمدی مسجد؎</v>
      </c>
      <c r="C34" s="706"/>
      <c r="D34" s="707"/>
      <c r="E34" s="726" t="str">
        <f>'UC Consolidated Sheet Page-3'!E6</f>
        <v>شہناز بیگم</v>
      </c>
      <c r="F34" s="727"/>
      <c r="G34" s="728"/>
      <c r="H34" s="514" t="s">
        <v>216</v>
      </c>
      <c r="I34" s="733" t="s">
        <v>284</v>
      </c>
      <c r="J34" s="733"/>
      <c r="K34" s="733"/>
      <c r="L34" s="515" t="s">
        <v>217</v>
      </c>
      <c r="M34" s="334" t="s">
        <v>273</v>
      </c>
      <c r="N34" s="333"/>
      <c r="O34" s="334"/>
      <c r="P34" s="322">
        <f>'UC Consolidated Sheet Page-3'!G6</f>
        <v>75</v>
      </c>
      <c r="Q34" s="330">
        <f t="shared" si="0"/>
        <v>79</v>
      </c>
      <c r="R34" s="323"/>
      <c r="S34" s="328" t="s">
        <v>236</v>
      </c>
    </row>
    <row r="35" spans="1:19" s="341" customFormat="1" ht="45" customHeight="1" thickBot="1">
      <c r="A35" s="700"/>
      <c r="B35" s="705"/>
      <c r="C35" s="706"/>
      <c r="D35" s="707"/>
      <c r="E35" s="711" t="str">
        <f>'UC Consolidated Sheet Page-3'!E7</f>
        <v xml:space="preserve"> غیر رسمی سکول، ملت سکول،, غریب آباد</v>
      </c>
      <c r="F35" s="712"/>
      <c r="G35" s="713"/>
      <c r="H35" s="342" t="s">
        <v>216</v>
      </c>
      <c r="I35" s="723" t="s">
        <v>285</v>
      </c>
      <c r="J35" s="723"/>
      <c r="K35" s="723"/>
      <c r="L35" s="513" t="s">
        <v>217</v>
      </c>
      <c r="M35" s="330" t="s">
        <v>294</v>
      </c>
      <c r="N35" s="329"/>
      <c r="O35" s="330"/>
      <c r="P35" s="322">
        <f>'UC Consolidated Sheet Page-3'!G7</f>
        <v>0</v>
      </c>
      <c r="Q35" s="330">
        <f t="shared" si="0"/>
        <v>0</v>
      </c>
      <c r="R35" s="317"/>
      <c r="S35" s="328" t="s">
        <v>236</v>
      </c>
    </row>
    <row r="36" spans="1:19" s="341" customFormat="1" ht="45" customHeight="1" thickBot="1">
      <c r="A36" s="700"/>
      <c r="B36" s="729" t="str">
        <f>'Team Basic Data Team 1'!C22</f>
        <v>غریب آباد بھٹے والی سائیڈ، مسجد اللہ والی ، آرائیوں والی مسجد، نور مصطفیٰ مسجد</v>
      </c>
      <c r="C36" s="706"/>
      <c r="D36" s="707"/>
      <c r="E36" s="711" t="str">
        <f>'UC Consolidated Sheet Page-3'!E8</f>
        <v>مسرت شاہین</v>
      </c>
      <c r="F36" s="712"/>
      <c r="G36" s="713"/>
      <c r="H36" s="342" t="s">
        <v>216</v>
      </c>
      <c r="I36" s="723"/>
      <c r="J36" s="723"/>
      <c r="K36" s="723"/>
      <c r="L36" s="513" t="s">
        <v>217</v>
      </c>
      <c r="M36" s="330"/>
      <c r="N36" s="329"/>
      <c r="O36" s="330"/>
      <c r="P36" s="322">
        <f>'UC Consolidated Sheet Page-3'!G8</f>
        <v>50</v>
      </c>
      <c r="Q36" s="330">
        <f t="shared" si="0"/>
        <v>53</v>
      </c>
      <c r="R36" s="317"/>
      <c r="S36" s="328" t="s">
        <v>236</v>
      </c>
    </row>
    <row r="37" spans="1:19" s="341" customFormat="1" ht="45" customHeight="1" thickBot="1">
      <c r="A37" s="725"/>
      <c r="B37" s="705"/>
      <c r="C37" s="706"/>
      <c r="D37" s="707"/>
      <c r="E37" s="738" t="str">
        <f>'UC Consolidated Sheet Page-3'!E9</f>
        <v>غریب آباد</v>
      </c>
      <c r="F37" s="739"/>
      <c r="G37" s="740"/>
      <c r="H37" s="345" t="s">
        <v>216</v>
      </c>
      <c r="I37" s="741"/>
      <c r="J37" s="741"/>
      <c r="K37" s="741"/>
      <c r="L37" s="512" t="s">
        <v>217</v>
      </c>
      <c r="M37" s="336"/>
      <c r="N37" s="335"/>
      <c r="O37" s="336"/>
      <c r="P37" s="322">
        <f>'UC Consolidated Sheet Page-3'!G9</f>
        <v>4</v>
      </c>
      <c r="Q37" s="330">
        <f t="shared" si="0"/>
        <v>5</v>
      </c>
      <c r="R37" s="325"/>
      <c r="S37" s="328" t="s">
        <v>236</v>
      </c>
    </row>
    <row r="38" spans="1:19" s="341" customFormat="1" ht="45" customHeight="1" thickBot="1">
      <c r="A38" s="699">
        <v>9</v>
      </c>
      <c r="B38" s="702" t="str">
        <f>'Team Basic Data Team 1'!C23</f>
        <v>گرین ٹاؤن ، مسجد الکریم</v>
      </c>
      <c r="C38" s="703"/>
      <c r="D38" s="704"/>
      <c r="E38" s="708" t="str">
        <f>'UC Consolidated Sheet Page-3'!H6</f>
        <v>افضل قریشی</v>
      </c>
      <c r="F38" s="709"/>
      <c r="G38" s="710"/>
      <c r="H38" s="338" t="s">
        <v>216</v>
      </c>
      <c r="I38" s="742" t="s">
        <v>284</v>
      </c>
      <c r="J38" s="742"/>
      <c r="K38" s="742"/>
      <c r="L38" s="339" t="s">
        <v>217</v>
      </c>
      <c r="M38" s="327" t="s">
        <v>277</v>
      </c>
      <c r="N38" s="326"/>
      <c r="O38" s="327"/>
      <c r="P38" s="310">
        <f>'UC Consolidated Sheet Page-1'!J6</f>
        <v>23</v>
      </c>
      <c r="Q38" s="330">
        <f t="shared" si="0"/>
        <v>25</v>
      </c>
      <c r="R38" s="311"/>
      <c r="S38" s="328" t="s">
        <v>236</v>
      </c>
    </row>
    <row r="39" spans="1:19" s="341" customFormat="1" ht="45" customHeight="1" thickBot="1">
      <c r="A39" s="700"/>
      <c r="B39" s="705"/>
      <c r="C39" s="706"/>
      <c r="D39" s="707"/>
      <c r="E39" s="711" t="str">
        <f>'UC Consolidated Sheet Page-3'!H7</f>
        <v>گرین ٹاؤن</v>
      </c>
      <c r="F39" s="712"/>
      <c r="G39" s="713"/>
      <c r="H39" s="342" t="s">
        <v>216</v>
      </c>
      <c r="I39" s="723" t="s">
        <v>286</v>
      </c>
      <c r="J39" s="723"/>
      <c r="K39" s="723"/>
      <c r="L39" s="513" t="s">
        <v>217</v>
      </c>
      <c r="M39" s="330" t="s">
        <v>293</v>
      </c>
      <c r="N39" s="329"/>
      <c r="O39" s="330"/>
      <c r="P39" s="310">
        <f>'UC Consolidated Sheet Page-1'!J7</f>
        <v>12</v>
      </c>
      <c r="Q39" s="330">
        <f t="shared" si="0"/>
        <v>13</v>
      </c>
      <c r="R39" s="317"/>
      <c r="S39" s="328" t="s">
        <v>236</v>
      </c>
    </row>
    <row r="40" spans="1:19" s="341" customFormat="1" ht="45" customHeight="1" thickBot="1">
      <c r="A40" s="700"/>
      <c r="B40" s="729" t="str">
        <f>'Team Basic Data Team 1'!C24</f>
        <v>گرین ٹاؤن ، کائنات ٹیوشن سنٹر</v>
      </c>
      <c r="C40" s="706"/>
      <c r="D40" s="707"/>
      <c r="E40" s="711" t="str">
        <f>'UC Consolidated Sheet Page-3'!H8</f>
        <v>افضل قریشی</v>
      </c>
      <c r="F40" s="712"/>
      <c r="G40" s="713"/>
      <c r="H40" s="342" t="s">
        <v>216</v>
      </c>
      <c r="I40" s="723"/>
      <c r="J40" s="723"/>
      <c r="K40" s="723"/>
      <c r="L40" s="513" t="s">
        <v>217</v>
      </c>
      <c r="M40" s="330"/>
      <c r="N40" s="329"/>
      <c r="O40" s="330"/>
      <c r="P40" s="310">
        <f>'UC Consolidated Sheet Page-1'!J8</f>
        <v>73</v>
      </c>
      <c r="Q40" s="330">
        <f t="shared" si="0"/>
        <v>77</v>
      </c>
      <c r="R40" s="317"/>
      <c r="S40" s="328" t="s">
        <v>236</v>
      </c>
    </row>
    <row r="41" spans="1:19" s="341" customFormat="1" ht="45" customHeight="1" thickBot="1">
      <c r="A41" s="701"/>
      <c r="B41" s="730"/>
      <c r="C41" s="731"/>
      <c r="D41" s="732"/>
      <c r="E41" s="734" t="str">
        <f>'UC Consolidated Sheet Page-3'!H9</f>
        <v>گرین ٹاؤن</v>
      </c>
      <c r="F41" s="735"/>
      <c r="G41" s="736"/>
      <c r="H41" s="343" t="s">
        <v>216</v>
      </c>
      <c r="I41" s="737"/>
      <c r="J41" s="737"/>
      <c r="K41" s="737"/>
      <c r="L41" s="344" t="s">
        <v>217</v>
      </c>
      <c r="M41" s="332"/>
      <c r="N41" s="331"/>
      <c r="O41" s="332"/>
      <c r="P41" s="310">
        <f>'UC Consolidated Sheet Page-1'!J9</f>
        <v>0</v>
      </c>
      <c r="Q41" s="330">
        <f t="shared" si="0"/>
        <v>0</v>
      </c>
      <c r="R41" s="321"/>
      <c r="S41" s="328" t="s">
        <v>236</v>
      </c>
    </row>
    <row r="42" spans="1:19" s="341" customFormat="1" ht="45" customHeight="1" thickBot="1">
      <c r="A42" s="724">
        <v>10</v>
      </c>
      <c r="B42" s="729" t="str">
        <f>'Team Basic Data Team 1'!C25</f>
        <v>داتا کالونی گلی نمبر5، مسجد بلال</v>
      </c>
      <c r="C42" s="706"/>
      <c r="D42" s="707"/>
      <c r="E42" s="726" t="str">
        <f>'UC Consolidated Sheet Page-4'!B6</f>
        <v>مستری علی نواز</v>
      </c>
      <c r="F42" s="727"/>
      <c r="G42" s="728"/>
      <c r="H42" s="514" t="s">
        <v>216</v>
      </c>
      <c r="I42" s="733" t="s">
        <v>287</v>
      </c>
      <c r="J42" s="733"/>
      <c r="K42" s="733"/>
      <c r="L42" s="515" t="s">
        <v>217</v>
      </c>
      <c r="M42" s="334" t="s">
        <v>292</v>
      </c>
      <c r="N42" s="333"/>
      <c r="O42" s="334"/>
      <c r="P42" s="322">
        <f>'UC Consolidated Sheet Page-4'!D6</f>
        <v>25</v>
      </c>
      <c r="Q42" s="330">
        <f t="shared" si="0"/>
        <v>27</v>
      </c>
      <c r="R42" s="323"/>
      <c r="S42" s="328" t="s">
        <v>236</v>
      </c>
    </row>
    <row r="43" spans="1:19" s="341" customFormat="1" ht="45" customHeight="1" thickBot="1">
      <c r="A43" s="700"/>
      <c r="B43" s="705"/>
      <c r="C43" s="706"/>
      <c r="D43" s="707"/>
      <c r="E43" s="711" t="str">
        <f>'UC Consolidated Sheet Page-4'!B7</f>
        <v>داتا کالونی</v>
      </c>
      <c r="F43" s="712"/>
      <c r="G43" s="713"/>
      <c r="H43" s="342" t="s">
        <v>216</v>
      </c>
      <c r="I43" s="723"/>
      <c r="J43" s="723"/>
      <c r="K43" s="723"/>
      <c r="L43" s="513" t="s">
        <v>217</v>
      </c>
      <c r="M43" s="330"/>
      <c r="N43" s="329"/>
      <c r="O43" s="330"/>
      <c r="P43" s="322">
        <f>'UC Consolidated Sheet Page-4'!D7</f>
        <v>50</v>
      </c>
      <c r="Q43" s="330">
        <f t="shared" si="0"/>
        <v>53</v>
      </c>
      <c r="R43" s="317"/>
      <c r="S43" s="328" t="s">
        <v>236</v>
      </c>
    </row>
    <row r="44" spans="1:19" s="341" customFormat="1" ht="45" customHeight="1" thickBot="1">
      <c r="A44" s="700"/>
      <c r="B44" s="729" t="str">
        <f>'Team Basic Data Team 1'!C26</f>
        <v>داتا کالونی ٹاور والی گلی</v>
      </c>
      <c r="C44" s="706"/>
      <c r="D44" s="707"/>
      <c r="E44" s="711" t="str">
        <f>'UC Consolidated Sheet Page-4'!B8</f>
        <v>مہناز</v>
      </c>
      <c r="F44" s="712"/>
      <c r="G44" s="713"/>
      <c r="H44" s="342" t="s">
        <v>216</v>
      </c>
      <c r="I44" s="723"/>
      <c r="J44" s="723"/>
      <c r="K44" s="723"/>
      <c r="L44" s="513" t="s">
        <v>217</v>
      </c>
      <c r="M44" s="330"/>
      <c r="N44" s="329"/>
      <c r="O44" s="330"/>
      <c r="P44" s="322">
        <f>'UC Consolidated Sheet Page-4'!D8</f>
        <v>28</v>
      </c>
      <c r="Q44" s="330">
        <f t="shared" si="0"/>
        <v>30</v>
      </c>
      <c r="R44" s="317"/>
      <c r="S44" s="328" t="s">
        <v>236</v>
      </c>
    </row>
    <row r="45" spans="1:19" s="341" customFormat="1" ht="45" customHeight="1" thickBot="1">
      <c r="A45" s="725"/>
      <c r="B45" s="705"/>
      <c r="C45" s="706"/>
      <c r="D45" s="707"/>
      <c r="E45" s="738" t="str">
        <f>'UC Consolidated Sheet Page-4'!B9</f>
        <v>داتا کالونی</v>
      </c>
      <c r="F45" s="739"/>
      <c r="G45" s="740"/>
      <c r="H45" s="345" t="s">
        <v>216</v>
      </c>
      <c r="I45" s="741"/>
      <c r="J45" s="741"/>
      <c r="K45" s="741"/>
      <c r="L45" s="512" t="s">
        <v>217</v>
      </c>
      <c r="M45" s="336"/>
      <c r="N45" s="335"/>
      <c r="O45" s="336"/>
      <c r="P45" s="322">
        <f>'UC Consolidated Sheet Page-4'!D9</f>
        <v>5</v>
      </c>
      <c r="Q45" s="330">
        <f t="shared" si="0"/>
        <v>6</v>
      </c>
      <c r="R45" s="325"/>
      <c r="S45" s="328" t="s">
        <v>236</v>
      </c>
    </row>
    <row r="46" spans="1:19" s="341" customFormat="1" ht="45" customHeight="1" thickBot="1">
      <c r="A46" s="699">
        <v>11</v>
      </c>
      <c r="B46" s="702" t="str">
        <f>'Team Basic Data Team 1'!C27</f>
        <v>اسلام پورہ گلی نمبر4تا5</v>
      </c>
      <c r="C46" s="703"/>
      <c r="D46" s="704"/>
      <c r="E46" s="708" t="str">
        <f>'UC Consolidated Sheet Page-4'!E6</f>
        <v>مہناز</v>
      </c>
      <c r="F46" s="709"/>
      <c r="G46" s="710"/>
      <c r="H46" s="338" t="s">
        <v>216</v>
      </c>
      <c r="I46" s="742" t="s">
        <v>288</v>
      </c>
      <c r="J46" s="742"/>
      <c r="K46" s="742"/>
      <c r="L46" s="339" t="s">
        <v>217</v>
      </c>
      <c r="M46" s="327" t="s">
        <v>291</v>
      </c>
      <c r="N46" s="326"/>
      <c r="O46" s="327"/>
      <c r="P46" s="310">
        <f>'UC Consolidated Sheet Page-4'!G6</f>
        <v>80</v>
      </c>
      <c r="Q46" s="330">
        <f t="shared" si="0"/>
        <v>84</v>
      </c>
      <c r="R46" s="311"/>
      <c r="S46" s="328" t="s">
        <v>236</v>
      </c>
    </row>
    <row r="47" spans="1:19" s="341" customFormat="1" ht="45" customHeight="1" thickBot="1">
      <c r="A47" s="700"/>
      <c r="B47" s="705"/>
      <c r="C47" s="706"/>
      <c r="D47" s="707"/>
      <c r="E47" s="711" t="str">
        <f>'UC Consolidated Sheet Page-4'!E7</f>
        <v>اسلام پورہ</v>
      </c>
      <c r="F47" s="712"/>
      <c r="G47" s="713"/>
      <c r="H47" s="342" t="s">
        <v>216</v>
      </c>
      <c r="I47" s="723"/>
      <c r="J47" s="723"/>
      <c r="K47" s="723"/>
      <c r="L47" s="513" t="s">
        <v>217</v>
      </c>
      <c r="M47" s="330"/>
      <c r="N47" s="329"/>
      <c r="O47" s="330"/>
      <c r="P47" s="310">
        <f>'UC Consolidated Sheet Page-4'!G7</f>
        <v>15</v>
      </c>
      <c r="Q47" s="330">
        <f t="shared" si="0"/>
        <v>16</v>
      </c>
      <c r="R47" s="317"/>
      <c r="S47" s="328" t="s">
        <v>236</v>
      </c>
    </row>
    <row r="48" spans="1:19" s="341" customFormat="1" ht="45" customHeight="1" thickBot="1">
      <c r="A48" s="700"/>
      <c r="B48" s="729" t="str">
        <f>'Team Basic Data Team 1'!C28</f>
        <v>اسلام پورہ گلی نمبر6تا7، فاطمہ مسجد</v>
      </c>
      <c r="C48" s="706"/>
      <c r="D48" s="707"/>
      <c r="E48" s="711" t="str">
        <f>'UC Consolidated Sheet Page-4'!E8</f>
        <v>ارشاد بیگم</v>
      </c>
      <c r="F48" s="712"/>
      <c r="G48" s="713"/>
      <c r="H48" s="342" t="s">
        <v>216</v>
      </c>
      <c r="I48" s="723"/>
      <c r="J48" s="723"/>
      <c r="K48" s="723"/>
      <c r="L48" s="513" t="s">
        <v>217</v>
      </c>
      <c r="M48" s="330"/>
      <c r="N48" s="329"/>
      <c r="O48" s="330"/>
      <c r="P48" s="310">
        <f>'UC Consolidated Sheet Page-4'!G8</f>
        <v>26</v>
      </c>
      <c r="Q48" s="330">
        <f t="shared" si="0"/>
        <v>28</v>
      </c>
      <c r="R48" s="317"/>
      <c r="S48" s="328" t="s">
        <v>236</v>
      </c>
    </row>
    <row r="49" spans="1:19" s="341" customFormat="1" ht="45" customHeight="1" thickBot="1">
      <c r="A49" s="701"/>
      <c r="B49" s="730"/>
      <c r="C49" s="731"/>
      <c r="D49" s="732"/>
      <c r="E49" s="734" t="str">
        <f>'UC Consolidated Sheet Page-4'!E9</f>
        <v>اسلام پورہ</v>
      </c>
      <c r="F49" s="735"/>
      <c r="G49" s="736"/>
      <c r="H49" s="343" t="s">
        <v>216</v>
      </c>
      <c r="I49" s="737"/>
      <c r="J49" s="737"/>
      <c r="K49" s="737"/>
      <c r="L49" s="344" t="s">
        <v>217</v>
      </c>
      <c r="M49" s="332"/>
      <c r="N49" s="331"/>
      <c r="O49" s="332"/>
      <c r="P49" s="320">
        <f>'UC Consolidated Sheet Page-2'!G33</f>
        <v>0</v>
      </c>
      <c r="Q49" s="330">
        <f t="shared" si="0"/>
        <v>0</v>
      </c>
      <c r="R49" s="321"/>
      <c r="S49" s="328" t="s">
        <v>236</v>
      </c>
    </row>
    <row r="50" spans="1:19" s="341" customFormat="1" ht="45" customHeight="1" thickBot="1">
      <c r="A50" s="724">
        <v>12</v>
      </c>
      <c r="B50" s="729" t="str">
        <f>'Team Basic Data Team 1'!C29</f>
        <v>اسلام پورہ گلی نمبر1 +لاہوریوں والی گلی مدرسہ حقانیہ</v>
      </c>
      <c r="C50" s="706"/>
      <c r="D50" s="707"/>
      <c r="E50" s="726" t="str">
        <f>'UC Consolidated Sheet Page-4'!H6</f>
        <v>فرحانہ</v>
      </c>
      <c r="F50" s="727"/>
      <c r="G50" s="728"/>
      <c r="H50" s="514" t="s">
        <v>216</v>
      </c>
      <c r="I50" s="733" t="s">
        <v>289</v>
      </c>
      <c r="J50" s="733"/>
      <c r="K50" s="733"/>
      <c r="L50" s="515" t="s">
        <v>217</v>
      </c>
      <c r="M50" s="334" t="s">
        <v>290</v>
      </c>
      <c r="N50" s="333"/>
      <c r="O50" s="334"/>
      <c r="P50" s="322">
        <f>'UC Consolidated Sheet Page-4'!J6</f>
        <v>95</v>
      </c>
      <c r="Q50" s="330">
        <f t="shared" si="0"/>
        <v>100</v>
      </c>
      <c r="R50" s="323"/>
      <c r="S50" s="328" t="s">
        <v>236</v>
      </c>
    </row>
    <row r="51" spans="1:19" s="341" customFormat="1" ht="45" customHeight="1" thickBot="1">
      <c r="A51" s="700"/>
      <c r="B51" s="705"/>
      <c r="C51" s="706"/>
      <c r="D51" s="707"/>
      <c r="E51" s="711" t="str">
        <f>'UC Consolidated Sheet Page-4'!H7</f>
        <v>اسلام پورہ</v>
      </c>
      <c r="F51" s="712"/>
      <c r="G51" s="713"/>
      <c r="H51" s="342" t="s">
        <v>216</v>
      </c>
      <c r="I51" s="723"/>
      <c r="J51" s="723"/>
      <c r="K51" s="723"/>
      <c r="L51" s="513" t="s">
        <v>217</v>
      </c>
      <c r="M51" s="330"/>
      <c r="N51" s="329"/>
      <c r="O51" s="330"/>
      <c r="P51" s="322">
        <f>'UC Consolidated Sheet Page-4'!J7</f>
        <v>30</v>
      </c>
      <c r="Q51" s="330">
        <f t="shared" si="0"/>
        <v>32</v>
      </c>
      <c r="R51" s="317"/>
      <c r="S51" s="328" t="s">
        <v>236</v>
      </c>
    </row>
    <row r="52" spans="1:19" s="341" customFormat="1" ht="45" customHeight="1" thickBot="1">
      <c r="A52" s="700"/>
      <c r="B52" s="729" t="e">
        <f>'Team Basic Data Team 1'!C30</f>
        <v>#REF!</v>
      </c>
      <c r="C52" s="706"/>
      <c r="D52" s="707"/>
      <c r="E52" s="711">
        <f>'UC Consolidated Sheet Page-4'!H8</f>
        <v>0</v>
      </c>
      <c r="F52" s="712"/>
      <c r="G52" s="713"/>
      <c r="H52" s="342" t="s">
        <v>216</v>
      </c>
      <c r="I52" s="723"/>
      <c r="J52" s="723"/>
      <c r="K52" s="723"/>
      <c r="L52" s="513" t="s">
        <v>217</v>
      </c>
      <c r="M52" s="330"/>
      <c r="N52" s="329"/>
      <c r="O52" s="330"/>
      <c r="P52" s="322">
        <f>'UC Consolidated Sheet Page-4'!J8</f>
        <v>0</v>
      </c>
      <c r="Q52" s="330">
        <f t="shared" si="0"/>
        <v>0</v>
      </c>
      <c r="R52" s="317"/>
      <c r="S52" s="328" t="s">
        <v>236</v>
      </c>
    </row>
    <row r="53" spans="1:19" s="341" customFormat="1" ht="45" customHeight="1" thickBot="1">
      <c r="A53" s="701"/>
      <c r="B53" s="730"/>
      <c r="C53" s="731"/>
      <c r="D53" s="732"/>
      <c r="E53" s="734">
        <f>'UC Consolidated Sheet Page-4'!H9</f>
        <v>0</v>
      </c>
      <c r="F53" s="735"/>
      <c r="G53" s="736"/>
      <c r="H53" s="343" t="s">
        <v>216</v>
      </c>
      <c r="I53" s="737"/>
      <c r="J53" s="737"/>
      <c r="K53" s="737"/>
      <c r="L53" s="344" t="s">
        <v>217</v>
      </c>
      <c r="M53" s="332"/>
      <c r="N53" s="331"/>
      <c r="O53" s="332"/>
      <c r="P53" s="309">
        <f t="shared" ref="P53" si="2">SUM(P34:P52)</f>
        <v>591</v>
      </c>
      <c r="Q53" s="330">
        <f t="shared" si="0"/>
        <v>621</v>
      </c>
      <c r="R53" s="321"/>
      <c r="S53" s="328" t="s">
        <v>236</v>
      </c>
    </row>
    <row r="54" spans="1:19" ht="15">
      <c r="A54"/>
      <c r="B54"/>
      <c r="C54"/>
      <c r="D54"/>
      <c r="E54"/>
      <c r="F54"/>
      <c r="G54"/>
      <c r="H54"/>
      <c r="I54"/>
      <c r="J54"/>
      <c r="K54"/>
      <c r="L54"/>
      <c r="M54"/>
      <c r="N54"/>
      <c r="O54"/>
      <c r="P54"/>
      <c r="Q54"/>
      <c r="R54" s="283"/>
      <c r="S54"/>
    </row>
    <row r="55" spans="1:19" ht="15">
      <c r="A55"/>
      <c r="B55"/>
      <c r="C55"/>
      <c r="D55"/>
      <c r="E55"/>
      <c r="F55"/>
      <c r="G55"/>
      <c r="H55"/>
      <c r="I55"/>
      <c r="J55"/>
      <c r="K55"/>
      <c r="L55"/>
      <c r="M55"/>
      <c r="N55"/>
      <c r="O55"/>
      <c r="P55"/>
      <c r="Q55"/>
      <c r="R55" s="283"/>
      <c r="S55"/>
    </row>
    <row r="56" spans="1:19" ht="15">
      <c r="A56"/>
      <c r="B56"/>
      <c r="C56"/>
      <c r="D56"/>
      <c r="E56"/>
      <c r="F56"/>
      <c r="G56"/>
      <c r="H56"/>
      <c r="I56"/>
      <c r="J56"/>
      <c r="K56"/>
      <c r="L56"/>
      <c r="M56"/>
      <c r="N56"/>
      <c r="O56"/>
      <c r="P56"/>
      <c r="Q56"/>
      <c r="R56" s="283"/>
      <c r="S56"/>
    </row>
    <row r="57" spans="1:19" ht="15">
      <c r="A57"/>
      <c r="B57"/>
      <c r="C57"/>
      <c r="D57"/>
      <c r="E57"/>
      <c r="F57"/>
      <c r="G57"/>
      <c r="H57"/>
      <c r="I57"/>
      <c r="J57"/>
      <c r="K57"/>
      <c r="L57"/>
      <c r="M57"/>
      <c r="N57"/>
      <c r="O57"/>
      <c r="P57"/>
      <c r="Q57"/>
      <c r="R57" s="283"/>
      <c r="S57"/>
    </row>
    <row r="58" spans="1:19" ht="15">
      <c r="A58"/>
      <c r="B58"/>
      <c r="C58"/>
      <c r="D58"/>
      <c r="E58"/>
      <c r="F58"/>
      <c r="G58"/>
      <c r="H58"/>
      <c r="I58"/>
      <c r="J58"/>
      <c r="K58"/>
      <c r="L58"/>
      <c r="M58"/>
      <c r="N58"/>
      <c r="O58"/>
      <c r="P58"/>
      <c r="Q58"/>
      <c r="R58" s="283"/>
      <c r="S58"/>
    </row>
    <row r="59" spans="1:19" ht="15">
      <c r="A59"/>
      <c r="B59"/>
      <c r="C59"/>
      <c r="D59"/>
      <c r="E59"/>
      <c r="F59"/>
      <c r="G59"/>
      <c r="H59"/>
      <c r="I59"/>
      <c r="J59"/>
      <c r="K59"/>
      <c r="L59"/>
      <c r="M59"/>
      <c r="N59"/>
      <c r="O59"/>
      <c r="P59"/>
      <c r="Q59"/>
      <c r="R59" s="283"/>
      <c r="S59"/>
    </row>
    <row r="60" spans="1:19" ht="15">
      <c r="A60"/>
      <c r="B60"/>
      <c r="C60"/>
      <c r="D60"/>
      <c r="E60"/>
      <c r="F60"/>
      <c r="G60"/>
      <c r="H60"/>
      <c r="I60"/>
      <c r="J60"/>
      <c r="K60"/>
      <c r="L60"/>
      <c r="M60"/>
      <c r="N60"/>
      <c r="O60"/>
      <c r="P60"/>
      <c r="Q60"/>
      <c r="R60" s="283"/>
      <c r="S60"/>
    </row>
  </sheetData>
  <mergeCells count="142">
    <mergeCell ref="I28:K28"/>
    <mergeCell ref="I29:K29"/>
    <mergeCell ref="E29:G29"/>
    <mergeCell ref="B48:D49"/>
    <mergeCell ref="B50:D51"/>
    <mergeCell ref="B52:D53"/>
    <mergeCell ref="B36:D37"/>
    <mergeCell ref="B38:D39"/>
    <mergeCell ref="B40:D41"/>
    <mergeCell ref="B42:D43"/>
    <mergeCell ref="B44:D45"/>
    <mergeCell ref="B46:D47"/>
    <mergeCell ref="I30:K30"/>
    <mergeCell ref="E31:G31"/>
    <mergeCell ref="I31:K31"/>
    <mergeCell ref="B18:D19"/>
    <mergeCell ref="I47:K47"/>
    <mergeCell ref="E48:G48"/>
    <mergeCell ref="I48:K48"/>
    <mergeCell ref="E49:G49"/>
    <mergeCell ref="I49:K49"/>
    <mergeCell ref="I39:K39"/>
    <mergeCell ref="E40:G40"/>
    <mergeCell ref="I40:K40"/>
    <mergeCell ref="E41:G41"/>
    <mergeCell ref="I41:K41"/>
    <mergeCell ref="I35:K35"/>
    <mergeCell ref="E36:G36"/>
    <mergeCell ref="I36:K36"/>
    <mergeCell ref="E37:G37"/>
    <mergeCell ref="I37:K37"/>
    <mergeCell ref="I26:K26"/>
    <mergeCell ref="I27:K27"/>
    <mergeCell ref="B20:D21"/>
    <mergeCell ref="B22:D23"/>
    <mergeCell ref="B24:D25"/>
    <mergeCell ref="B26:D27"/>
    <mergeCell ref="B28:D29"/>
    <mergeCell ref="B34:D35"/>
    <mergeCell ref="A50:A53"/>
    <mergeCell ref="E50:G50"/>
    <mergeCell ref="I50:K50"/>
    <mergeCell ref="E51:G51"/>
    <mergeCell ref="I43:K43"/>
    <mergeCell ref="E44:G44"/>
    <mergeCell ref="I44:K44"/>
    <mergeCell ref="E45:G45"/>
    <mergeCell ref="I45:K45"/>
    <mergeCell ref="A46:A49"/>
    <mergeCell ref="E46:G46"/>
    <mergeCell ref="I46:K46"/>
    <mergeCell ref="E47:G47"/>
    <mergeCell ref="A42:A45"/>
    <mergeCell ref="E42:G42"/>
    <mergeCell ref="I42:K42"/>
    <mergeCell ref="E43:G43"/>
    <mergeCell ref="E53:G53"/>
    <mergeCell ref="I53:K53"/>
    <mergeCell ref="I51:K51"/>
    <mergeCell ref="E52:G52"/>
    <mergeCell ref="I52:K52"/>
    <mergeCell ref="I23:K23"/>
    <mergeCell ref="I11:K11"/>
    <mergeCell ref="I12:K12"/>
    <mergeCell ref="I13:K13"/>
    <mergeCell ref="I14:K14"/>
    <mergeCell ref="I15:K15"/>
    <mergeCell ref="I16:K16"/>
    <mergeCell ref="I17:K17"/>
    <mergeCell ref="A38:A41"/>
    <mergeCell ref="E38:G38"/>
    <mergeCell ref="I38:K38"/>
    <mergeCell ref="E39:G39"/>
    <mergeCell ref="B32:D33"/>
    <mergeCell ref="E32:G32"/>
    <mergeCell ref="I32:K32"/>
    <mergeCell ref="E33:G33"/>
    <mergeCell ref="I33:K33"/>
    <mergeCell ref="A34:A37"/>
    <mergeCell ref="E34:G34"/>
    <mergeCell ref="I34:K34"/>
    <mergeCell ref="E35:G35"/>
    <mergeCell ref="A30:A33"/>
    <mergeCell ref="B30:D31"/>
    <mergeCell ref="E30:G30"/>
    <mergeCell ref="I10:K10"/>
    <mergeCell ref="A26:A29"/>
    <mergeCell ref="E26:G26"/>
    <mergeCell ref="E27:G27"/>
    <mergeCell ref="E28:G28"/>
    <mergeCell ref="E24:G24"/>
    <mergeCell ref="E25:G25"/>
    <mergeCell ref="I24:K24"/>
    <mergeCell ref="I25:K25"/>
    <mergeCell ref="E21:G21"/>
    <mergeCell ref="A22:A25"/>
    <mergeCell ref="E22:G22"/>
    <mergeCell ref="E23:G23"/>
    <mergeCell ref="A18:A21"/>
    <mergeCell ref="E18:G18"/>
    <mergeCell ref="E19:G19"/>
    <mergeCell ref="E20:G20"/>
    <mergeCell ref="E16:G16"/>
    <mergeCell ref="E17:G17"/>
    <mergeCell ref="I18:K18"/>
    <mergeCell ref="I19:K19"/>
    <mergeCell ref="I20:K20"/>
    <mergeCell ref="I21:K21"/>
    <mergeCell ref="I22:K22"/>
    <mergeCell ref="E13:G13"/>
    <mergeCell ref="A14:A17"/>
    <mergeCell ref="E14:G14"/>
    <mergeCell ref="E15:G15"/>
    <mergeCell ref="A10:A13"/>
    <mergeCell ref="E10:G10"/>
    <mergeCell ref="E11:G11"/>
    <mergeCell ref="E12:G12"/>
    <mergeCell ref="E8:G8"/>
    <mergeCell ref="E9:G9"/>
    <mergeCell ref="B8:D9"/>
    <mergeCell ref="B10:D11"/>
    <mergeCell ref="B12:D13"/>
    <mergeCell ref="B14:D15"/>
    <mergeCell ref="B16:D17"/>
    <mergeCell ref="R4:R5"/>
    <mergeCell ref="S4:S5"/>
    <mergeCell ref="A6:A9"/>
    <mergeCell ref="B6:D7"/>
    <mergeCell ref="E6:G6"/>
    <mergeCell ref="E7:G7"/>
    <mergeCell ref="A1:S1"/>
    <mergeCell ref="A2:S2"/>
    <mergeCell ref="A4:A5"/>
    <mergeCell ref="B4:D5"/>
    <mergeCell ref="E4:G5"/>
    <mergeCell ref="H4:M5"/>
    <mergeCell ref="N4:O5"/>
    <mergeCell ref="P4:Q4"/>
    <mergeCell ref="I6:K6"/>
    <mergeCell ref="I7:K7"/>
    <mergeCell ref="I8:K8"/>
    <mergeCell ref="I9:K9"/>
  </mergeCells>
  <printOptions horizontalCentered="1" verticalCentered="1"/>
  <pageMargins left="0" right="0" top="0" bottom="0" header="0" footer="0"/>
  <pageSetup scale="40" orientation="landscape" r:id="rId1"/>
  <rowBreaks count="1" manualBreakCount="1">
    <brk id="33" max="16383" man="1"/>
  </rowBreaks>
  <colBreaks count="1" manualBreakCount="1">
    <brk id="19" max="1048575" man="1"/>
  </colBreaks>
</worksheet>
</file>

<file path=xl/worksheets/sheet21.xml><?xml version="1.0" encoding="utf-8"?>
<worksheet xmlns="http://schemas.openxmlformats.org/spreadsheetml/2006/main" xmlns:r="http://schemas.openxmlformats.org/officeDocument/2006/relationships">
  <dimension ref="A1:K44"/>
  <sheetViews>
    <sheetView view="pageBreakPreview" zoomScale="90" zoomScaleSheetLayoutView="90" workbookViewId="0">
      <selection activeCell="F44" sqref="F44"/>
    </sheetView>
  </sheetViews>
  <sheetFormatPr defaultColWidth="9.140625" defaultRowHeight="15"/>
  <cols>
    <col min="1" max="1" width="32.5703125" style="271" customWidth="1"/>
    <col min="2" max="2" width="17.85546875" style="47" customWidth="1"/>
    <col min="3" max="3" width="14" style="47" customWidth="1"/>
    <col min="4" max="5" width="14.85546875" style="47" customWidth="1"/>
    <col min="6" max="6" width="36.85546875" style="47" customWidth="1"/>
    <col min="7" max="7" width="31.85546875" style="47" customWidth="1"/>
    <col min="8" max="8" width="19.140625" style="47" customWidth="1"/>
    <col min="9" max="9" width="7.28515625" style="47" hidden="1" customWidth="1"/>
    <col min="10" max="10" width="6.140625" style="47" hidden="1" customWidth="1"/>
    <col min="11" max="260" width="9.140625" style="47"/>
    <col min="261" max="261" width="32.5703125" style="47" customWidth="1"/>
    <col min="262" max="262" width="17.85546875" style="47" customWidth="1"/>
    <col min="263" max="263" width="14" style="47" customWidth="1"/>
    <col min="264" max="264" width="14.85546875" style="47" customWidth="1"/>
    <col min="265" max="265" width="72.42578125" style="47" customWidth="1"/>
    <col min="266" max="266" width="14" style="47" customWidth="1"/>
    <col min="267" max="516" width="9.140625" style="47"/>
    <col min="517" max="517" width="32.5703125" style="47" customWidth="1"/>
    <col min="518" max="518" width="17.85546875" style="47" customWidth="1"/>
    <col min="519" max="519" width="14" style="47" customWidth="1"/>
    <col min="520" max="520" width="14.85546875" style="47" customWidth="1"/>
    <col min="521" max="521" width="72.42578125" style="47" customWidth="1"/>
    <col min="522" max="522" width="14" style="47" customWidth="1"/>
    <col min="523" max="772" width="9.140625" style="47"/>
    <col min="773" max="773" width="32.5703125" style="47" customWidth="1"/>
    <col min="774" max="774" width="17.85546875" style="47" customWidth="1"/>
    <col min="775" max="775" width="14" style="47" customWidth="1"/>
    <col min="776" max="776" width="14.85546875" style="47" customWidth="1"/>
    <col min="777" max="777" width="72.42578125" style="47" customWidth="1"/>
    <col min="778" max="778" width="14" style="47" customWidth="1"/>
    <col min="779" max="1028" width="9.140625" style="47"/>
    <col min="1029" max="1029" width="32.5703125" style="47" customWidth="1"/>
    <col min="1030" max="1030" width="17.85546875" style="47" customWidth="1"/>
    <col min="1031" max="1031" width="14" style="47" customWidth="1"/>
    <col min="1032" max="1032" width="14.85546875" style="47" customWidth="1"/>
    <col min="1033" max="1033" width="72.42578125" style="47" customWidth="1"/>
    <col min="1034" max="1034" width="14" style="47" customWidth="1"/>
    <col min="1035" max="1284" width="9.140625" style="47"/>
    <col min="1285" max="1285" width="32.5703125" style="47" customWidth="1"/>
    <col min="1286" max="1286" width="17.85546875" style="47" customWidth="1"/>
    <col min="1287" max="1287" width="14" style="47" customWidth="1"/>
    <col min="1288" max="1288" width="14.85546875" style="47" customWidth="1"/>
    <col min="1289" max="1289" width="72.42578125" style="47" customWidth="1"/>
    <col min="1290" max="1290" width="14" style="47" customWidth="1"/>
    <col min="1291" max="1540" width="9.140625" style="47"/>
    <col min="1541" max="1541" width="32.5703125" style="47" customWidth="1"/>
    <col min="1542" max="1542" width="17.85546875" style="47" customWidth="1"/>
    <col min="1543" max="1543" width="14" style="47" customWidth="1"/>
    <col min="1544" max="1544" width="14.85546875" style="47" customWidth="1"/>
    <col min="1545" max="1545" width="72.42578125" style="47" customWidth="1"/>
    <col min="1546" max="1546" width="14" style="47" customWidth="1"/>
    <col min="1547" max="1796" width="9.140625" style="47"/>
    <col min="1797" max="1797" width="32.5703125" style="47" customWidth="1"/>
    <col min="1798" max="1798" width="17.85546875" style="47" customWidth="1"/>
    <col min="1799" max="1799" width="14" style="47" customWidth="1"/>
    <col min="1800" max="1800" width="14.85546875" style="47" customWidth="1"/>
    <col min="1801" max="1801" width="72.42578125" style="47" customWidth="1"/>
    <col min="1802" max="1802" width="14" style="47" customWidth="1"/>
    <col min="1803" max="2052" width="9.140625" style="47"/>
    <col min="2053" max="2053" width="32.5703125" style="47" customWidth="1"/>
    <col min="2054" max="2054" width="17.85546875" style="47" customWidth="1"/>
    <col min="2055" max="2055" width="14" style="47" customWidth="1"/>
    <col min="2056" max="2056" width="14.85546875" style="47" customWidth="1"/>
    <col min="2057" max="2057" width="72.42578125" style="47" customWidth="1"/>
    <col min="2058" max="2058" width="14" style="47" customWidth="1"/>
    <col min="2059" max="2308" width="9.140625" style="47"/>
    <col min="2309" max="2309" width="32.5703125" style="47" customWidth="1"/>
    <col min="2310" max="2310" width="17.85546875" style="47" customWidth="1"/>
    <col min="2311" max="2311" width="14" style="47" customWidth="1"/>
    <col min="2312" max="2312" width="14.85546875" style="47" customWidth="1"/>
    <col min="2313" max="2313" width="72.42578125" style="47" customWidth="1"/>
    <col min="2314" max="2314" width="14" style="47" customWidth="1"/>
    <col min="2315" max="2564" width="9.140625" style="47"/>
    <col min="2565" max="2565" width="32.5703125" style="47" customWidth="1"/>
    <col min="2566" max="2566" width="17.85546875" style="47" customWidth="1"/>
    <col min="2567" max="2567" width="14" style="47" customWidth="1"/>
    <col min="2568" max="2568" width="14.85546875" style="47" customWidth="1"/>
    <col min="2569" max="2569" width="72.42578125" style="47" customWidth="1"/>
    <col min="2570" max="2570" width="14" style="47" customWidth="1"/>
    <col min="2571" max="2820" width="9.140625" style="47"/>
    <col min="2821" max="2821" width="32.5703125" style="47" customWidth="1"/>
    <col min="2822" max="2822" width="17.85546875" style="47" customWidth="1"/>
    <col min="2823" max="2823" width="14" style="47" customWidth="1"/>
    <col min="2824" max="2824" width="14.85546875" style="47" customWidth="1"/>
    <col min="2825" max="2825" width="72.42578125" style="47" customWidth="1"/>
    <col min="2826" max="2826" width="14" style="47" customWidth="1"/>
    <col min="2827" max="3076" width="9.140625" style="47"/>
    <col min="3077" max="3077" width="32.5703125" style="47" customWidth="1"/>
    <col min="3078" max="3078" width="17.85546875" style="47" customWidth="1"/>
    <col min="3079" max="3079" width="14" style="47" customWidth="1"/>
    <col min="3080" max="3080" width="14.85546875" style="47" customWidth="1"/>
    <col min="3081" max="3081" width="72.42578125" style="47" customWidth="1"/>
    <col min="3082" max="3082" width="14" style="47" customWidth="1"/>
    <col min="3083" max="3332" width="9.140625" style="47"/>
    <col min="3333" max="3333" width="32.5703125" style="47" customWidth="1"/>
    <col min="3334" max="3334" width="17.85546875" style="47" customWidth="1"/>
    <col min="3335" max="3335" width="14" style="47" customWidth="1"/>
    <col min="3336" max="3336" width="14.85546875" style="47" customWidth="1"/>
    <col min="3337" max="3337" width="72.42578125" style="47" customWidth="1"/>
    <col min="3338" max="3338" width="14" style="47" customWidth="1"/>
    <col min="3339" max="3588" width="9.140625" style="47"/>
    <col min="3589" max="3589" width="32.5703125" style="47" customWidth="1"/>
    <col min="3590" max="3590" width="17.85546875" style="47" customWidth="1"/>
    <col min="3591" max="3591" width="14" style="47" customWidth="1"/>
    <col min="3592" max="3592" width="14.85546875" style="47" customWidth="1"/>
    <col min="3593" max="3593" width="72.42578125" style="47" customWidth="1"/>
    <col min="3594" max="3594" width="14" style="47" customWidth="1"/>
    <col min="3595" max="3844" width="9.140625" style="47"/>
    <col min="3845" max="3845" width="32.5703125" style="47" customWidth="1"/>
    <col min="3846" max="3846" width="17.85546875" style="47" customWidth="1"/>
    <col min="3847" max="3847" width="14" style="47" customWidth="1"/>
    <col min="3848" max="3848" width="14.85546875" style="47" customWidth="1"/>
    <col min="3849" max="3849" width="72.42578125" style="47" customWidth="1"/>
    <col min="3850" max="3850" width="14" style="47" customWidth="1"/>
    <col min="3851" max="4100" width="9.140625" style="47"/>
    <col min="4101" max="4101" width="32.5703125" style="47" customWidth="1"/>
    <col min="4102" max="4102" width="17.85546875" style="47" customWidth="1"/>
    <col min="4103" max="4103" width="14" style="47" customWidth="1"/>
    <col min="4104" max="4104" width="14.85546875" style="47" customWidth="1"/>
    <col min="4105" max="4105" width="72.42578125" style="47" customWidth="1"/>
    <col min="4106" max="4106" width="14" style="47" customWidth="1"/>
    <col min="4107" max="4356" width="9.140625" style="47"/>
    <col min="4357" max="4357" width="32.5703125" style="47" customWidth="1"/>
    <col min="4358" max="4358" width="17.85546875" style="47" customWidth="1"/>
    <col min="4359" max="4359" width="14" style="47" customWidth="1"/>
    <col min="4360" max="4360" width="14.85546875" style="47" customWidth="1"/>
    <col min="4361" max="4361" width="72.42578125" style="47" customWidth="1"/>
    <col min="4362" max="4362" width="14" style="47" customWidth="1"/>
    <col min="4363" max="4612" width="9.140625" style="47"/>
    <col min="4613" max="4613" width="32.5703125" style="47" customWidth="1"/>
    <col min="4614" max="4614" width="17.85546875" style="47" customWidth="1"/>
    <col min="4615" max="4615" width="14" style="47" customWidth="1"/>
    <col min="4616" max="4616" width="14.85546875" style="47" customWidth="1"/>
    <col min="4617" max="4617" width="72.42578125" style="47" customWidth="1"/>
    <col min="4618" max="4618" width="14" style="47" customWidth="1"/>
    <col min="4619" max="4868" width="9.140625" style="47"/>
    <col min="4869" max="4869" width="32.5703125" style="47" customWidth="1"/>
    <col min="4870" max="4870" width="17.85546875" style="47" customWidth="1"/>
    <col min="4871" max="4871" width="14" style="47" customWidth="1"/>
    <col min="4872" max="4872" width="14.85546875" style="47" customWidth="1"/>
    <col min="4873" max="4873" width="72.42578125" style="47" customWidth="1"/>
    <col min="4874" max="4874" width="14" style="47" customWidth="1"/>
    <col min="4875" max="5124" width="9.140625" style="47"/>
    <col min="5125" max="5125" width="32.5703125" style="47" customWidth="1"/>
    <col min="5126" max="5126" width="17.85546875" style="47" customWidth="1"/>
    <col min="5127" max="5127" width="14" style="47" customWidth="1"/>
    <col min="5128" max="5128" width="14.85546875" style="47" customWidth="1"/>
    <col min="5129" max="5129" width="72.42578125" style="47" customWidth="1"/>
    <col min="5130" max="5130" width="14" style="47" customWidth="1"/>
    <col min="5131" max="5380" width="9.140625" style="47"/>
    <col min="5381" max="5381" width="32.5703125" style="47" customWidth="1"/>
    <col min="5382" max="5382" width="17.85546875" style="47" customWidth="1"/>
    <col min="5383" max="5383" width="14" style="47" customWidth="1"/>
    <col min="5384" max="5384" width="14.85546875" style="47" customWidth="1"/>
    <col min="5385" max="5385" width="72.42578125" style="47" customWidth="1"/>
    <col min="5386" max="5386" width="14" style="47" customWidth="1"/>
    <col min="5387" max="5636" width="9.140625" style="47"/>
    <col min="5637" max="5637" width="32.5703125" style="47" customWidth="1"/>
    <col min="5638" max="5638" width="17.85546875" style="47" customWidth="1"/>
    <col min="5639" max="5639" width="14" style="47" customWidth="1"/>
    <col min="5640" max="5640" width="14.85546875" style="47" customWidth="1"/>
    <col min="5641" max="5641" width="72.42578125" style="47" customWidth="1"/>
    <col min="5642" max="5642" width="14" style="47" customWidth="1"/>
    <col min="5643" max="5892" width="9.140625" style="47"/>
    <col min="5893" max="5893" width="32.5703125" style="47" customWidth="1"/>
    <col min="5894" max="5894" width="17.85546875" style="47" customWidth="1"/>
    <col min="5895" max="5895" width="14" style="47" customWidth="1"/>
    <col min="5896" max="5896" width="14.85546875" style="47" customWidth="1"/>
    <col min="5897" max="5897" width="72.42578125" style="47" customWidth="1"/>
    <col min="5898" max="5898" width="14" style="47" customWidth="1"/>
    <col min="5899" max="6148" width="9.140625" style="47"/>
    <col min="6149" max="6149" width="32.5703125" style="47" customWidth="1"/>
    <col min="6150" max="6150" width="17.85546875" style="47" customWidth="1"/>
    <col min="6151" max="6151" width="14" style="47" customWidth="1"/>
    <col min="6152" max="6152" width="14.85546875" style="47" customWidth="1"/>
    <col min="6153" max="6153" width="72.42578125" style="47" customWidth="1"/>
    <col min="6154" max="6154" width="14" style="47" customWidth="1"/>
    <col min="6155" max="6404" width="9.140625" style="47"/>
    <col min="6405" max="6405" width="32.5703125" style="47" customWidth="1"/>
    <col min="6406" max="6406" width="17.85546875" style="47" customWidth="1"/>
    <col min="6407" max="6407" width="14" style="47" customWidth="1"/>
    <col min="6408" max="6408" width="14.85546875" style="47" customWidth="1"/>
    <col min="6409" max="6409" width="72.42578125" style="47" customWidth="1"/>
    <col min="6410" max="6410" width="14" style="47" customWidth="1"/>
    <col min="6411" max="6660" width="9.140625" style="47"/>
    <col min="6661" max="6661" width="32.5703125" style="47" customWidth="1"/>
    <col min="6662" max="6662" width="17.85546875" style="47" customWidth="1"/>
    <col min="6663" max="6663" width="14" style="47" customWidth="1"/>
    <col min="6664" max="6664" width="14.85546875" style="47" customWidth="1"/>
    <col min="6665" max="6665" width="72.42578125" style="47" customWidth="1"/>
    <col min="6666" max="6666" width="14" style="47" customWidth="1"/>
    <col min="6667" max="6916" width="9.140625" style="47"/>
    <col min="6917" max="6917" width="32.5703125" style="47" customWidth="1"/>
    <col min="6918" max="6918" width="17.85546875" style="47" customWidth="1"/>
    <col min="6919" max="6919" width="14" style="47" customWidth="1"/>
    <col min="6920" max="6920" width="14.85546875" style="47" customWidth="1"/>
    <col min="6921" max="6921" width="72.42578125" style="47" customWidth="1"/>
    <col min="6922" max="6922" width="14" style="47" customWidth="1"/>
    <col min="6923" max="7172" width="9.140625" style="47"/>
    <col min="7173" max="7173" width="32.5703125" style="47" customWidth="1"/>
    <col min="7174" max="7174" width="17.85546875" style="47" customWidth="1"/>
    <col min="7175" max="7175" width="14" style="47" customWidth="1"/>
    <col min="7176" max="7176" width="14.85546875" style="47" customWidth="1"/>
    <col min="7177" max="7177" width="72.42578125" style="47" customWidth="1"/>
    <col min="7178" max="7178" width="14" style="47" customWidth="1"/>
    <col min="7179" max="7428" width="9.140625" style="47"/>
    <col min="7429" max="7429" width="32.5703125" style="47" customWidth="1"/>
    <col min="7430" max="7430" width="17.85546875" style="47" customWidth="1"/>
    <col min="7431" max="7431" width="14" style="47" customWidth="1"/>
    <col min="7432" max="7432" width="14.85546875" style="47" customWidth="1"/>
    <col min="7433" max="7433" width="72.42578125" style="47" customWidth="1"/>
    <col min="7434" max="7434" width="14" style="47" customWidth="1"/>
    <col min="7435" max="7684" width="9.140625" style="47"/>
    <col min="7685" max="7685" width="32.5703125" style="47" customWidth="1"/>
    <col min="7686" max="7686" width="17.85546875" style="47" customWidth="1"/>
    <col min="7687" max="7687" width="14" style="47" customWidth="1"/>
    <col min="7688" max="7688" width="14.85546875" style="47" customWidth="1"/>
    <col min="7689" max="7689" width="72.42578125" style="47" customWidth="1"/>
    <col min="7690" max="7690" width="14" style="47" customWidth="1"/>
    <col min="7691" max="7940" width="9.140625" style="47"/>
    <col min="7941" max="7941" width="32.5703125" style="47" customWidth="1"/>
    <col min="7942" max="7942" width="17.85546875" style="47" customWidth="1"/>
    <col min="7943" max="7943" width="14" style="47" customWidth="1"/>
    <col min="7944" max="7944" width="14.85546875" style="47" customWidth="1"/>
    <col min="7945" max="7945" width="72.42578125" style="47" customWidth="1"/>
    <col min="7946" max="7946" width="14" style="47" customWidth="1"/>
    <col min="7947" max="8196" width="9.140625" style="47"/>
    <col min="8197" max="8197" width="32.5703125" style="47" customWidth="1"/>
    <col min="8198" max="8198" width="17.85546875" style="47" customWidth="1"/>
    <col min="8199" max="8199" width="14" style="47" customWidth="1"/>
    <col min="8200" max="8200" width="14.85546875" style="47" customWidth="1"/>
    <col min="8201" max="8201" width="72.42578125" style="47" customWidth="1"/>
    <col min="8202" max="8202" width="14" style="47" customWidth="1"/>
    <col min="8203" max="8452" width="9.140625" style="47"/>
    <col min="8453" max="8453" width="32.5703125" style="47" customWidth="1"/>
    <col min="8454" max="8454" width="17.85546875" style="47" customWidth="1"/>
    <col min="8455" max="8455" width="14" style="47" customWidth="1"/>
    <col min="8456" max="8456" width="14.85546875" style="47" customWidth="1"/>
    <col min="8457" max="8457" width="72.42578125" style="47" customWidth="1"/>
    <col min="8458" max="8458" width="14" style="47" customWidth="1"/>
    <col min="8459" max="8708" width="9.140625" style="47"/>
    <col min="8709" max="8709" width="32.5703125" style="47" customWidth="1"/>
    <col min="8710" max="8710" width="17.85546875" style="47" customWidth="1"/>
    <col min="8711" max="8711" width="14" style="47" customWidth="1"/>
    <col min="8712" max="8712" width="14.85546875" style="47" customWidth="1"/>
    <col min="8713" max="8713" width="72.42578125" style="47" customWidth="1"/>
    <col min="8714" max="8714" width="14" style="47" customWidth="1"/>
    <col min="8715" max="8964" width="9.140625" style="47"/>
    <col min="8965" max="8965" width="32.5703125" style="47" customWidth="1"/>
    <col min="8966" max="8966" width="17.85546875" style="47" customWidth="1"/>
    <col min="8967" max="8967" width="14" style="47" customWidth="1"/>
    <col min="8968" max="8968" width="14.85546875" style="47" customWidth="1"/>
    <col min="8969" max="8969" width="72.42578125" style="47" customWidth="1"/>
    <col min="8970" max="8970" width="14" style="47" customWidth="1"/>
    <col min="8971" max="9220" width="9.140625" style="47"/>
    <col min="9221" max="9221" width="32.5703125" style="47" customWidth="1"/>
    <col min="9222" max="9222" width="17.85546875" style="47" customWidth="1"/>
    <col min="9223" max="9223" width="14" style="47" customWidth="1"/>
    <col min="9224" max="9224" width="14.85546875" style="47" customWidth="1"/>
    <col min="9225" max="9225" width="72.42578125" style="47" customWidth="1"/>
    <col min="9226" max="9226" width="14" style="47" customWidth="1"/>
    <col min="9227" max="9476" width="9.140625" style="47"/>
    <col min="9477" max="9477" width="32.5703125" style="47" customWidth="1"/>
    <col min="9478" max="9478" width="17.85546875" style="47" customWidth="1"/>
    <col min="9479" max="9479" width="14" style="47" customWidth="1"/>
    <col min="9480" max="9480" width="14.85546875" style="47" customWidth="1"/>
    <col min="9481" max="9481" width="72.42578125" style="47" customWidth="1"/>
    <col min="9482" max="9482" width="14" style="47" customWidth="1"/>
    <col min="9483" max="9732" width="9.140625" style="47"/>
    <col min="9733" max="9733" width="32.5703125" style="47" customWidth="1"/>
    <col min="9734" max="9734" width="17.85546875" style="47" customWidth="1"/>
    <col min="9735" max="9735" width="14" style="47" customWidth="1"/>
    <col min="9736" max="9736" width="14.85546875" style="47" customWidth="1"/>
    <col min="9737" max="9737" width="72.42578125" style="47" customWidth="1"/>
    <col min="9738" max="9738" width="14" style="47" customWidth="1"/>
    <col min="9739" max="9988" width="9.140625" style="47"/>
    <col min="9989" max="9989" width="32.5703125" style="47" customWidth="1"/>
    <col min="9990" max="9990" width="17.85546875" style="47" customWidth="1"/>
    <col min="9991" max="9991" width="14" style="47" customWidth="1"/>
    <col min="9992" max="9992" width="14.85546875" style="47" customWidth="1"/>
    <col min="9993" max="9993" width="72.42578125" style="47" customWidth="1"/>
    <col min="9994" max="9994" width="14" style="47" customWidth="1"/>
    <col min="9995" max="10244" width="9.140625" style="47"/>
    <col min="10245" max="10245" width="32.5703125" style="47" customWidth="1"/>
    <col min="10246" max="10246" width="17.85546875" style="47" customWidth="1"/>
    <col min="10247" max="10247" width="14" style="47" customWidth="1"/>
    <col min="10248" max="10248" width="14.85546875" style="47" customWidth="1"/>
    <col min="10249" max="10249" width="72.42578125" style="47" customWidth="1"/>
    <col min="10250" max="10250" width="14" style="47" customWidth="1"/>
    <col min="10251" max="10500" width="9.140625" style="47"/>
    <col min="10501" max="10501" width="32.5703125" style="47" customWidth="1"/>
    <col min="10502" max="10502" width="17.85546875" style="47" customWidth="1"/>
    <col min="10503" max="10503" width="14" style="47" customWidth="1"/>
    <col min="10504" max="10504" width="14.85546875" style="47" customWidth="1"/>
    <col min="10505" max="10505" width="72.42578125" style="47" customWidth="1"/>
    <col min="10506" max="10506" width="14" style="47" customWidth="1"/>
    <col min="10507" max="10756" width="9.140625" style="47"/>
    <col min="10757" max="10757" width="32.5703125" style="47" customWidth="1"/>
    <col min="10758" max="10758" width="17.85546875" style="47" customWidth="1"/>
    <col min="10759" max="10759" width="14" style="47" customWidth="1"/>
    <col min="10760" max="10760" width="14.85546875" style="47" customWidth="1"/>
    <col min="10761" max="10761" width="72.42578125" style="47" customWidth="1"/>
    <col min="10762" max="10762" width="14" style="47" customWidth="1"/>
    <col min="10763" max="11012" width="9.140625" style="47"/>
    <col min="11013" max="11013" width="32.5703125" style="47" customWidth="1"/>
    <col min="11014" max="11014" width="17.85546875" style="47" customWidth="1"/>
    <col min="11015" max="11015" width="14" style="47" customWidth="1"/>
    <col min="11016" max="11016" width="14.85546875" style="47" customWidth="1"/>
    <col min="11017" max="11017" width="72.42578125" style="47" customWidth="1"/>
    <col min="11018" max="11018" width="14" style="47" customWidth="1"/>
    <col min="11019" max="11268" width="9.140625" style="47"/>
    <col min="11269" max="11269" width="32.5703125" style="47" customWidth="1"/>
    <col min="11270" max="11270" width="17.85546875" style="47" customWidth="1"/>
    <col min="11271" max="11271" width="14" style="47" customWidth="1"/>
    <col min="11272" max="11272" width="14.85546875" style="47" customWidth="1"/>
    <col min="11273" max="11273" width="72.42578125" style="47" customWidth="1"/>
    <col min="11274" max="11274" width="14" style="47" customWidth="1"/>
    <col min="11275" max="11524" width="9.140625" style="47"/>
    <col min="11525" max="11525" width="32.5703125" style="47" customWidth="1"/>
    <col min="11526" max="11526" width="17.85546875" style="47" customWidth="1"/>
    <col min="11527" max="11527" width="14" style="47" customWidth="1"/>
    <col min="11528" max="11528" width="14.85546875" style="47" customWidth="1"/>
    <col min="11529" max="11529" width="72.42578125" style="47" customWidth="1"/>
    <col min="11530" max="11530" width="14" style="47" customWidth="1"/>
    <col min="11531" max="11780" width="9.140625" style="47"/>
    <col min="11781" max="11781" width="32.5703125" style="47" customWidth="1"/>
    <col min="11782" max="11782" width="17.85546875" style="47" customWidth="1"/>
    <col min="11783" max="11783" width="14" style="47" customWidth="1"/>
    <col min="11784" max="11784" width="14.85546875" style="47" customWidth="1"/>
    <col min="11785" max="11785" width="72.42578125" style="47" customWidth="1"/>
    <col min="11786" max="11786" width="14" style="47" customWidth="1"/>
    <col min="11787" max="12036" width="9.140625" style="47"/>
    <col min="12037" max="12037" width="32.5703125" style="47" customWidth="1"/>
    <col min="12038" max="12038" width="17.85546875" style="47" customWidth="1"/>
    <col min="12039" max="12039" width="14" style="47" customWidth="1"/>
    <col min="12040" max="12040" width="14.85546875" style="47" customWidth="1"/>
    <col min="12041" max="12041" width="72.42578125" style="47" customWidth="1"/>
    <col min="12042" max="12042" width="14" style="47" customWidth="1"/>
    <col min="12043" max="12292" width="9.140625" style="47"/>
    <col min="12293" max="12293" width="32.5703125" style="47" customWidth="1"/>
    <col min="12294" max="12294" width="17.85546875" style="47" customWidth="1"/>
    <col min="12295" max="12295" width="14" style="47" customWidth="1"/>
    <col min="12296" max="12296" width="14.85546875" style="47" customWidth="1"/>
    <col min="12297" max="12297" width="72.42578125" style="47" customWidth="1"/>
    <col min="12298" max="12298" width="14" style="47" customWidth="1"/>
    <col min="12299" max="12548" width="9.140625" style="47"/>
    <col min="12549" max="12549" width="32.5703125" style="47" customWidth="1"/>
    <col min="12550" max="12550" width="17.85546875" style="47" customWidth="1"/>
    <col min="12551" max="12551" width="14" style="47" customWidth="1"/>
    <col min="12552" max="12552" width="14.85546875" style="47" customWidth="1"/>
    <col min="12553" max="12553" width="72.42578125" style="47" customWidth="1"/>
    <col min="12554" max="12554" width="14" style="47" customWidth="1"/>
    <col min="12555" max="12804" width="9.140625" style="47"/>
    <col min="12805" max="12805" width="32.5703125" style="47" customWidth="1"/>
    <col min="12806" max="12806" width="17.85546875" style="47" customWidth="1"/>
    <col min="12807" max="12807" width="14" style="47" customWidth="1"/>
    <col min="12808" max="12808" width="14.85546875" style="47" customWidth="1"/>
    <col min="12809" max="12809" width="72.42578125" style="47" customWidth="1"/>
    <col min="12810" max="12810" width="14" style="47" customWidth="1"/>
    <col min="12811" max="13060" width="9.140625" style="47"/>
    <col min="13061" max="13061" width="32.5703125" style="47" customWidth="1"/>
    <col min="13062" max="13062" width="17.85546875" style="47" customWidth="1"/>
    <col min="13063" max="13063" width="14" style="47" customWidth="1"/>
    <col min="13064" max="13064" width="14.85546875" style="47" customWidth="1"/>
    <col min="13065" max="13065" width="72.42578125" style="47" customWidth="1"/>
    <col min="13066" max="13066" width="14" style="47" customWidth="1"/>
    <col min="13067" max="13316" width="9.140625" style="47"/>
    <col min="13317" max="13317" width="32.5703125" style="47" customWidth="1"/>
    <col min="13318" max="13318" width="17.85546875" style="47" customWidth="1"/>
    <col min="13319" max="13319" width="14" style="47" customWidth="1"/>
    <col min="13320" max="13320" width="14.85546875" style="47" customWidth="1"/>
    <col min="13321" max="13321" width="72.42578125" style="47" customWidth="1"/>
    <col min="13322" max="13322" width="14" style="47" customWidth="1"/>
    <col min="13323" max="13572" width="9.140625" style="47"/>
    <col min="13573" max="13573" width="32.5703125" style="47" customWidth="1"/>
    <col min="13574" max="13574" width="17.85546875" style="47" customWidth="1"/>
    <col min="13575" max="13575" width="14" style="47" customWidth="1"/>
    <col min="13576" max="13576" width="14.85546875" style="47" customWidth="1"/>
    <col min="13577" max="13577" width="72.42578125" style="47" customWidth="1"/>
    <col min="13578" max="13578" width="14" style="47" customWidth="1"/>
    <col min="13579" max="13828" width="9.140625" style="47"/>
    <col min="13829" max="13829" width="32.5703125" style="47" customWidth="1"/>
    <col min="13830" max="13830" width="17.85546875" style="47" customWidth="1"/>
    <col min="13831" max="13831" width="14" style="47" customWidth="1"/>
    <col min="13832" max="13832" width="14.85546875" style="47" customWidth="1"/>
    <col min="13833" max="13833" width="72.42578125" style="47" customWidth="1"/>
    <col min="13834" max="13834" width="14" style="47" customWidth="1"/>
    <col min="13835" max="14084" width="9.140625" style="47"/>
    <col min="14085" max="14085" width="32.5703125" style="47" customWidth="1"/>
    <col min="14086" max="14086" width="17.85546875" style="47" customWidth="1"/>
    <col min="14087" max="14087" width="14" style="47" customWidth="1"/>
    <col min="14088" max="14088" width="14.85546875" style="47" customWidth="1"/>
    <col min="14089" max="14089" width="72.42578125" style="47" customWidth="1"/>
    <col min="14090" max="14090" width="14" style="47" customWidth="1"/>
    <col min="14091" max="14340" width="9.140625" style="47"/>
    <col min="14341" max="14341" width="32.5703125" style="47" customWidth="1"/>
    <col min="14342" max="14342" width="17.85546875" style="47" customWidth="1"/>
    <col min="14343" max="14343" width="14" style="47" customWidth="1"/>
    <col min="14344" max="14344" width="14.85546875" style="47" customWidth="1"/>
    <col min="14345" max="14345" width="72.42578125" style="47" customWidth="1"/>
    <col min="14346" max="14346" width="14" style="47" customWidth="1"/>
    <col min="14347" max="14596" width="9.140625" style="47"/>
    <col min="14597" max="14597" width="32.5703125" style="47" customWidth="1"/>
    <col min="14598" max="14598" width="17.85546875" style="47" customWidth="1"/>
    <col min="14599" max="14599" width="14" style="47" customWidth="1"/>
    <col min="14600" max="14600" width="14.85546875" style="47" customWidth="1"/>
    <col min="14601" max="14601" width="72.42578125" style="47" customWidth="1"/>
    <col min="14602" max="14602" width="14" style="47" customWidth="1"/>
    <col min="14603" max="14852" width="9.140625" style="47"/>
    <col min="14853" max="14853" width="32.5703125" style="47" customWidth="1"/>
    <col min="14854" max="14854" width="17.85546875" style="47" customWidth="1"/>
    <col min="14855" max="14855" width="14" style="47" customWidth="1"/>
    <col min="14856" max="14856" width="14.85546875" style="47" customWidth="1"/>
    <col min="14857" max="14857" width="72.42578125" style="47" customWidth="1"/>
    <col min="14858" max="14858" width="14" style="47" customWidth="1"/>
    <col min="14859" max="15108" width="9.140625" style="47"/>
    <col min="15109" max="15109" width="32.5703125" style="47" customWidth="1"/>
    <col min="15110" max="15110" width="17.85546875" style="47" customWidth="1"/>
    <col min="15111" max="15111" width="14" style="47" customWidth="1"/>
    <col min="15112" max="15112" width="14.85546875" style="47" customWidth="1"/>
    <col min="15113" max="15113" width="72.42578125" style="47" customWidth="1"/>
    <col min="15114" max="15114" width="14" style="47" customWidth="1"/>
    <col min="15115" max="15364" width="9.140625" style="47"/>
    <col min="15365" max="15365" width="32.5703125" style="47" customWidth="1"/>
    <col min="15366" max="15366" width="17.85546875" style="47" customWidth="1"/>
    <col min="15367" max="15367" width="14" style="47" customWidth="1"/>
    <col min="15368" max="15368" width="14.85546875" style="47" customWidth="1"/>
    <col min="15369" max="15369" width="72.42578125" style="47" customWidth="1"/>
    <col min="15370" max="15370" width="14" style="47" customWidth="1"/>
    <col min="15371" max="15620" width="9.140625" style="47"/>
    <col min="15621" max="15621" width="32.5703125" style="47" customWidth="1"/>
    <col min="15622" max="15622" width="17.85546875" style="47" customWidth="1"/>
    <col min="15623" max="15623" width="14" style="47" customWidth="1"/>
    <col min="15624" max="15624" width="14.85546875" style="47" customWidth="1"/>
    <col min="15625" max="15625" width="72.42578125" style="47" customWidth="1"/>
    <col min="15626" max="15626" width="14" style="47" customWidth="1"/>
    <col min="15627" max="15876" width="9.140625" style="47"/>
    <col min="15877" max="15877" width="32.5703125" style="47" customWidth="1"/>
    <col min="15878" max="15878" width="17.85546875" style="47" customWidth="1"/>
    <col min="15879" max="15879" width="14" style="47" customWidth="1"/>
    <col min="15880" max="15880" width="14.85546875" style="47" customWidth="1"/>
    <col min="15881" max="15881" width="72.42578125" style="47" customWidth="1"/>
    <col min="15882" max="15882" width="14" style="47" customWidth="1"/>
    <col min="15883" max="16132" width="9.140625" style="47"/>
    <col min="16133" max="16133" width="32.5703125" style="47" customWidth="1"/>
    <col min="16134" max="16134" width="17.85546875" style="47" customWidth="1"/>
    <col min="16135" max="16135" width="14" style="47" customWidth="1"/>
    <col min="16136" max="16136" width="14.85546875" style="47" customWidth="1"/>
    <col min="16137" max="16137" width="72.42578125" style="47" customWidth="1"/>
    <col min="16138" max="16138" width="14" style="47" customWidth="1"/>
    <col min="16139" max="16384" width="9.140625" style="47"/>
  </cols>
  <sheetData>
    <row r="1" spans="1:11" ht="18">
      <c r="A1" s="689" t="s">
        <v>402</v>
      </c>
      <c r="B1" s="689"/>
      <c r="C1" s="689"/>
      <c r="D1" s="689"/>
      <c r="E1" s="689"/>
      <c r="F1" s="689"/>
      <c r="G1" s="689"/>
      <c r="H1" s="689"/>
      <c r="I1" s="689"/>
      <c r="J1" s="689"/>
    </row>
    <row r="2" spans="1:11" ht="20.25">
      <c r="A2" s="690" t="s">
        <v>452</v>
      </c>
      <c r="B2" s="690"/>
      <c r="C2" s="690"/>
      <c r="D2" s="690"/>
      <c r="E2" s="690"/>
      <c r="F2" s="690"/>
      <c r="G2" s="690"/>
      <c r="H2" s="690"/>
      <c r="I2" s="690"/>
      <c r="J2" s="690"/>
    </row>
    <row r="4" spans="1:11" ht="15.75" thickBot="1">
      <c r="A4" s="237" t="s">
        <v>222</v>
      </c>
      <c r="B4" s="48"/>
      <c r="C4" s="48"/>
      <c r="D4" s="48"/>
      <c r="E4" s="48"/>
      <c r="F4" s="48"/>
      <c r="G4" s="48"/>
      <c r="H4" s="48"/>
      <c r="I4" s="48"/>
      <c r="J4" s="48"/>
    </row>
    <row r="5" spans="1:11" s="49" customFormat="1" ht="51.75" customHeight="1">
      <c r="A5" s="551" t="s">
        <v>72</v>
      </c>
      <c r="B5" s="553" t="s">
        <v>73</v>
      </c>
      <c r="C5" s="555" t="s">
        <v>74</v>
      </c>
      <c r="D5" s="556"/>
      <c r="E5" s="551"/>
      <c r="F5" s="545" t="s">
        <v>75</v>
      </c>
      <c r="G5" s="549"/>
      <c r="H5" s="557" t="s">
        <v>76</v>
      </c>
      <c r="I5" s="545"/>
      <c r="J5" s="546"/>
    </row>
    <row r="6" spans="1:11" s="49" customFormat="1" ht="32.25" thickBot="1">
      <c r="A6" s="552"/>
      <c r="B6" s="554"/>
      <c r="C6" s="50" t="s">
        <v>77</v>
      </c>
      <c r="D6" s="50" t="s">
        <v>78</v>
      </c>
      <c r="E6" s="50" t="s">
        <v>4</v>
      </c>
      <c r="F6" s="547"/>
      <c r="G6" s="550"/>
      <c r="H6" s="558"/>
      <c r="I6" s="547"/>
      <c r="J6" s="548"/>
    </row>
    <row r="7" spans="1:11" s="49" customFormat="1" ht="15.75">
      <c r="A7" s="51">
        <v>1</v>
      </c>
      <c r="B7" s="52">
        <v>2</v>
      </c>
      <c r="C7" s="52" t="s">
        <v>79</v>
      </c>
      <c r="D7" s="52" t="s">
        <v>80</v>
      </c>
      <c r="E7" s="52" t="s">
        <v>81</v>
      </c>
      <c r="F7" s="545">
        <v>4</v>
      </c>
      <c r="G7" s="549"/>
      <c r="H7" s="235">
        <v>5</v>
      </c>
      <c r="I7" s="545">
        <v>5</v>
      </c>
      <c r="J7" s="546"/>
    </row>
    <row r="8" spans="1:11" s="49" customFormat="1" ht="44.45" customHeight="1">
      <c r="A8" s="268" t="str">
        <f>'UC Basic Data Page-1-6'!C9</f>
        <v>فاروق پورہ نیچے کا علاقہ، مسجد اسماعیل</v>
      </c>
      <c r="B8" s="176">
        <f>'UC Basic Data Page-1-6'!D9</f>
        <v>0</v>
      </c>
      <c r="C8" s="176">
        <f>'UC Basic Data Page-1-6'!E9</f>
        <v>40</v>
      </c>
      <c r="D8" s="176">
        <f>'UC Basic Data Page-1-6'!F9</f>
        <v>2</v>
      </c>
      <c r="E8" s="177">
        <f>'UC Basic Data Page-1-6'!G9</f>
        <v>42</v>
      </c>
      <c r="F8" s="177" t="str">
        <f>'UC Basic Data Page-1-6'!H9</f>
        <v>رانا محمد صدیق</v>
      </c>
      <c r="G8" s="179" t="str">
        <f>'UC Basic Data Page-1-6'!I9</f>
        <v>فاروق پورہ</v>
      </c>
      <c r="H8" s="176">
        <f>E8</f>
        <v>42</v>
      </c>
      <c r="I8" s="177">
        <f>'UC Basic Data Page-1-6'!K9</f>
        <v>27</v>
      </c>
      <c r="J8" s="178">
        <f>'UC Basic Data Page-1-6'!L9</f>
        <v>15</v>
      </c>
      <c r="K8" s="49">
        <v>1</v>
      </c>
    </row>
    <row r="9" spans="1:11" s="155" customFormat="1" ht="44.45" customHeight="1">
      <c r="A9" s="268" t="str">
        <f>'UC Basic Data Page-1-6'!C10</f>
        <v>فاروق پور ہ مین روڈ+شام لاٹ، فاروقیہ مسجد</v>
      </c>
      <c r="B9" s="176">
        <f>'UC Basic Data Page-1-6'!D10</f>
        <v>0</v>
      </c>
      <c r="C9" s="176">
        <f>'UC Basic Data Page-1-6'!E10</f>
        <v>60</v>
      </c>
      <c r="D9" s="176">
        <f>'UC Basic Data Page-1-6'!F10</f>
        <v>6</v>
      </c>
      <c r="E9" s="176">
        <f>'UC Basic Data Page-1-6'!G10</f>
        <v>66</v>
      </c>
      <c r="F9" s="177" t="str">
        <f>'UC Basic Data Page-1-6'!H10</f>
        <v>نسرین اختر</v>
      </c>
      <c r="G9" s="179" t="str">
        <f>'UC Basic Data Page-1-6'!I10</f>
        <v>فاروق پورہ</v>
      </c>
      <c r="H9" s="176">
        <f t="shared" ref="H9:H33" si="0">E9</f>
        <v>66</v>
      </c>
      <c r="I9" s="177">
        <f>'UC Basic Data Page-1-6'!K10</f>
        <v>66</v>
      </c>
      <c r="J9" s="178">
        <f>'UC Basic Data Page-1-6'!L10</f>
        <v>0</v>
      </c>
      <c r="K9" s="155">
        <v>1</v>
      </c>
    </row>
    <row r="10" spans="1:11" s="49" customFormat="1" ht="44.45" customHeight="1">
      <c r="A10" s="268" t="str">
        <f>'UC Basic Data Page-1-6'!C13</f>
        <v>حسام  ٹاؤن مکمل  مدرسہ گلزار مدینہ، اللہ والی مسجد</v>
      </c>
      <c r="B10" s="176">
        <f>'UC Basic Data Page-1-6'!D13</f>
        <v>0</v>
      </c>
      <c r="C10" s="176">
        <f>'UC Basic Data Page-1-6'!E13</f>
        <v>40</v>
      </c>
      <c r="D10" s="176">
        <f>'UC Basic Data Page-1-6'!F13</f>
        <v>5</v>
      </c>
      <c r="E10" s="176">
        <f>'UC Basic Data Page-1-6'!G13</f>
        <v>45</v>
      </c>
      <c r="F10" s="177" t="str">
        <f>'UC Basic Data Page-1-6'!H13</f>
        <v>حمیدہ بیگم</v>
      </c>
      <c r="G10" s="179" t="str">
        <f>'UC Basic Data Page-1-6'!I13</f>
        <v xml:space="preserve">  مدرسہ گلزار مدینہ,حسام ٹاؤن</v>
      </c>
      <c r="H10" s="176">
        <f t="shared" si="0"/>
        <v>45</v>
      </c>
      <c r="I10" s="177">
        <f>'UC Basic Data Page-1-6'!K13</f>
        <v>15</v>
      </c>
      <c r="J10" s="178">
        <f>'UC Basic Data Page-1-6'!L13</f>
        <v>30</v>
      </c>
      <c r="K10" s="49">
        <v>2</v>
      </c>
    </row>
    <row r="11" spans="1:11" s="156" customFormat="1" ht="44.45" customHeight="1">
      <c r="A11" s="268" t="str">
        <f>'UC Basic Data Page-1-6'!C14</f>
        <v>فضل کریم ٹاؤن  گلی 3 تا 7، ہائی ونٹ سکول، عل پبلک سکول</v>
      </c>
      <c r="B11" s="176">
        <f>'UC Basic Data Page-1-6'!D14</f>
        <v>0</v>
      </c>
      <c r="C11" s="176">
        <f>'UC Basic Data Page-1-6'!E14</f>
        <v>60</v>
      </c>
      <c r="D11" s="176">
        <f>'UC Basic Data Page-1-6'!F14</f>
        <v>3</v>
      </c>
      <c r="E11" s="176">
        <f>'UC Basic Data Page-1-6'!G14</f>
        <v>63</v>
      </c>
      <c r="F11" s="177" t="str">
        <f>'UC Basic Data Page-1-6'!H14</f>
        <v>فوزیہ تسنیم</v>
      </c>
      <c r="G11" s="179" t="str">
        <f>'UC Basic Data Page-1-6'!I14</f>
        <v>، ہائی ونٹ سکول، عل پبلک سکول,فضل کریم ٹاؤن</v>
      </c>
      <c r="H11" s="176">
        <f t="shared" si="0"/>
        <v>63</v>
      </c>
      <c r="I11" s="177">
        <f>'UC Basic Data Page-1-6'!K14</f>
        <v>63</v>
      </c>
      <c r="J11" s="178">
        <f>'UC Basic Data Page-1-6'!L14</f>
        <v>0</v>
      </c>
      <c r="K11" s="156">
        <v>2</v>
      </c>
    </row>
    <row r="12" spans="1:11" s="49" customFormat="1" ht="44.45" customHeight="1">
      <c r="A12" s="268" t="str">
        <f>'UC Basic Data Page-1-6'!C17</f>
        <v xml:space="preserve">رحمٰن  آباد مین گلی+بھٹہ والی سائیڈ, مکی مسجد، </v>
      </c>
      <c r="B12" s="176">
        <f>'UC Basic Data Page-1-6'!D17</f>
        <v>0</v>
      </c>
      <c r="C12" s="176">
        <f>'UC Basic Data Page-1-6'!E17</f>
        <v>60</v>
      </c>
      <c r="D12" s="176">
        <f>'UC Basic Data Page-1-6'!F17</f>
        <v>15</v>
      </c>
      <c r="E12" s="176">
        <f>'UC Basic Data Page-1-6'!G17</f>
        <v>75</v>
      </c>
      <c r="F12" s="177" t="str">
        <f>'UC Basic Data Page-1-6'!H17</f>
        <v>محمدرشید</v>
      </c>
      <c r="G12" s="179" t="str">
        <f>'UC Basic Data Page-1-6'!I17</f>
        <v>رحمٰن آباد</v>
      </c>
      <c r="H12" s="176">
        <f t="shared" si="0"/>
        <v>75</v>
      </c>
      <c r="I12" s="177">
        <f>'UC Basic Data Page-1-6'!K17</f>
        <v>30</v>
      </c>
      <c r="J12" s="178">
        <f>'UC Basic Data Page-1-6'!L17</f>
        <v>45</v>
      </c>
      <c r="K12" s="49">
        <v>3</v>
      </c>
    </row>
    <row r="13" spans="1:11" s="156" customFormat="1" ht="44.45" customHeight="1">
      <c r="A13" s="268" t="str">
        <f>'UC Basic Data Page-1-6'!C18</f>
        <v>رحمٰن آباد بھانے والی گلی سے مسجد رحمت اللعالمین</v>
      </c>
      <c r="B13" s="176">
        <f>'UC Basic Data Page-1-6'!D18</f>
        <v>0</v>
      </c>
      <c r="C13" s="176">
        <f>'UC Basic Data Page-1-6'!E18</f>
        <v>20</v>
      </c>
      <c r="D13" s="176">
        <f>'UC Basic Data Page-1-6'!F18</f>
        <v>15</v>
      </c>
      <c r="E13" s="176">
        <f>'UC Basic Data Page-1-6'!G18</f>
        <v>35</v>
      </c>
      <c r="F13" s="177" t="str">
        <f>'UC Basic Data Page-1-6'!H18</f>
        <v>اسد احمد</v>
      </c>
      <c r="G13" s="179" t="str">
        <f>'UC Basic Data Page-1-6'!I18</f>
        <v>رحمٰن آباد</v>
      </c>
      <c r="H13" s="176">
        <f t="shared" si="0"/>
        <v>35</v>
      </c>
      <c r="I13" s="177">
        <f>'UC Basic Data Page-1-6'!K18</f>
        <v>20</v>
      </c>
      <c r="J13" s="178">
        <f>'UC Basic Data Page-1-6'!L18</f>
        <v>15</v>
      </c>
      <c r="K13" s="156">
        <v>3</v>
      </c>
    </row>
    <row r="14" spans="1:11" s="49" customFormat="1" ht="44.45" customHeight="1">
      <c r="A14" s="268" t="str">
        <f>'UC Basic Data Page-1-6'!C21</f>
        <v>کاظمی سٹریٹ+مین شجاع آباد روڈ مسجد الفرقان، ملتان سکالر سکول</v>
      </c>
      <c r="B14" s="176">
        <f>'UC Basic Data Page-1-6'!D21</f>
        <v>0</v>
      </c>
      <c r="C14" s="176">
        <f>'UC Basic Data Page-1-6'!E21</f>
        <v>66</v>
      </c>
      <c r="D14" s="176">
        <f>'UC Basic Data Page-1-6'!F21</f>
        <v>13</v>
      </c>
      <c r="E14" s="176">
        <f>'UC Basic Data Page-1-6'!G21</f>
        <v>79</v>
      </c>
      <c r="F14" s="177" t="str">
        <f>'UC Basic Data Page-1-6'!H21</f>
        <v>ملک ساجدنواز</v>
      </c>
      <c r="G14" s="179" t="str">
        <f>'UC Basic Data Page-1-6'!I21</f>
        <v xml:space="preserve"> ملتان سکالر سکول,کاظمی سٹریٹ</v>
      </c>
      <c r="H14" s="176">
        <f t="shared" si="0"/>
        <v>79</v>
      </c>
      <c r="I14" s="177">
        <f>'UC Basic Data Page-1-6'!K21</f>
        <v>66</v>
      </c>
      <c r="J14" s="178">
        <f>'UC Basic Data Page-1-6'!L21</f>
        <v>13</v>
      </c>
      <c r="K14" s="49">
        <v>4</v>
      </c>
    </row>
    <row r="15" spans="1:11" s="156" customFormat="1" ht="44.45" customHeight="1">
      <c r="A15" s="268" t="str">
        <f>'UC Basic Data Page-1-6'!C22</f>
        <v>مکی مسجد سرفراز آبادگلی نمبر4تا6، اللہ وال مسجد؎</v>
      </c>
      <c r="B15" s="176">
        <f>'UC Basic Data Page-1-6'!D22</f>
        <v>0</v>
      </c>
      <c r="C15" s="176">
        <f>'UC Basic Data Page-1-6'!E22</f>
        <v>20</v>
      </c>
      <c r="D15" s="176">
        <f>'UC Basic Data Page-1-6'!F22</f>
        <v>15</v>
      </c>
      <c r="E15" s="176">
        <f>'UC Basic Data Page-1-6'!G22</f>
        <v>35</v>
      </c>
      <c r="F15" s="177" t="str">
        <f>'UC Basic Data Page-1-6'!H22</f>
        <v>ساجدہ  جبیں</v>
      </c>
      <c r="G15" s="179" t="str">
        <f>'UC Basic Data Page-1-6'!I22</f>
        <v>سرفراز آباد</v>
      </c>
      <c r="H15" s="176">
        <f t="shared" si="0"/>
        <v>35</v>
      </c>
      <c r="I15" s="177">
        <f>'UC Basic Data Page-1-6'!K22</f>
        <v>35</v>
      </c>
      <c r="J15" s="178">
        <f>'UC Basic Data Page-1-6'!L22</f>
        <v>0</v>
      </c>
      <c r="K15" s="156">
        <v>4</v>
      </c>
    </row>
    <row r="16" spans="1:11" s="49" customFormat="1" ht="44.25" customHeight="1">
      <c r="A16" s="268" t="str">
        <f>'UC Basic Data Page-1-6'!C25</f>
        <v>محمود آباد گلی نمبر8تا 9 +بخاری سٹریٹ، نیو آئیڈیل سکول، غوثیہ مسجد</v>
      </c>
      <c r="B16" s="176">
        <f>'UC Basic Data Page-1-6'!D25</f>
        <v>0</v>
      </c>
      <c r="C16" s="176">
        <f>'UC Basic Data Page-1-6'!E25</f>
        <v>45</v>
      </c>
      <c r="D16" s="176">
        <f>'UC Basic Data Page-1-6'!F25</f>
        <v>25</v>
      </c>
      <c r="E16" s="176">
        <f>'UC Basic Data Page-1-6'!G25</f>
        <v>70</v>
      </c>
      <c r="F16" s="177" t="str">
        <f>'UC Basic Data Page-1-6'!H25</f>
        <v>شہناز گل</v>
      </c>
      <c r="G16" s="179" t="str">
        <f>'UC Basic Data Page-1-6'!I25</f>
        <v xml:space="preserve"> ، نیو آئیڈیل سکول محمود آباد</v>
      </c>
      <c r="H16" s="176">
        <f t="shared" si="0"/>
        <v>70</v>
      </c>
      <c r="I16" s="177">
        <f>'UC Basic Data Page-1-6'!K25</f>
        <v>47</v>
      </c>
      <c r="J16" s="178">
        <f>'UC Basic Data Page-1-6'!L25</f>
        <v>23</v>
      </c>
      <c r="K16" s="49">
        <v>5</v>
      </c>
    </row>
    <row r="17" spans="1:11" s="156" customFormat="1" ht="44.45" customHeight="1">
      <c r="A17" s="268" t="str">
        <f>'UC Basic Data Page-1-6'!C26</f>
        <v xml:space="preserve">لیاقت آباد گلی نمبر6تا12، گریٹ اجوکیشن سکول ، نوری مسجد </v>
      </c>
      <c r="B17" s="176">
        <f>'UC Basic Data Page-1-6'!D26</f>
        <v>0</v>
      </c>
      <c r="C17" s="176">
        <f>'UC Basic Data Page-1-6'!E26</f>
        <v>26</v>
      </c>
      <c r="D17" s="176">
        <f>'UC Basic Data Page-1-6'!F26</f>
        <v>20</v>
      </c>
      <c r="E17" s="176">
        <f>'UC Basic Data Page-1-6'!G26</f>
        <v>46</v>
      </c>
      <c r="F17" s="177" t="str">
        <f>'UC Basic Data Page-1-6'!H26</f>
        <v>ندیم احمد</v>
      </c>
      <c r="G17" s="179" t="str">
        <f>'UC Basic Data Page-1-6'!I26</f>
        <v>گریٹ اجوکیشن سکول ,لیاقت آباد</v>
      </c>
      <c r="H17" s="176">
        <f t="shared" si="0"/>
        <v>46</v>
      </c>
      <c r="I17" s="177">
        <f>'UC Basic Data Page-1-6'!K26</f>
        <v>28</v>
      </c>
      <c r="J17" s="178">
        <f>'UC Basic Data Page-1-6'!L26</f>
        <v>18</v>
      </c>
      <c r="K17" s="156">
        <v>5</v>
      </c>
    </row>
    <row r="18" spans="1:11" s="49" customFormat="1" ht="44.45" customHeight="1" thickBot="1">
      <c r="A18" s="239" t="s">
        <v>82</v>
      </c>
      <c r="B18" s="149">
        <f>SUM(B8:B17)</f>
        <v>0</v>
      </c>
      <c r="C18" s="149">
        <f t="shared" ref="C18:E18" si="1">SUM(C8:C17)</f>
        <v>437</v>
      </c>
      <c r="D18" s="149">
        <f t="shared" si="1"/>
        <v>119</v>
      </c>
      <c r="E18" s="150">
        <f t="shared" si="1"/>
        <v>556</v>
      </c>
      <c r="F18" s="197">
        <v>11</v>
      </c>
      <c r="G18" s="198"/>
      <c r="H18" s="176">
        <f t="shared" si="0"/>
        <v>556</v>
      </c>
      <c r="I18" s="743">
        <f>SUM(I8:J17)</f>
        <v>556</v>
      </c>
      <c r="J18" s="744"/>
    </row>
    <row r="19" spans="1:11" s="49" customFormat="1" ht="44.45" customHeight="1">
      <c r="A19" s="268" t="str">
        <f>'UC Basic Data Page-1-6'!C28</f>
        <v>لیاقت آباد گلی نمبر0تا 5+گاڑی بان، گورنمنٹ گرلز پرائمری سکول ، مدینہ مسجد</v>
      </c>
      <c r="B19" s="176">
        <f>'UC Basic Data Page-1-6'!D28</f>
        <v>0</v>
      </c>
      <c r="C19" s="176">
        <f>'UC Basic Data Page-1-6'!E28</f>
        <v>92</v>
      </c>
      <c r="D19" s="176">
        <f>'UC Basic Data Page-1-6'!F28</f>
        <v>20</v>
      </c>
      <c r="E19" s="177">
        <f>'UC Basic Data Page-1-6'!G28</f>
        <v>112</v>
      </c>
      <c r="F19" s="177" t="str">
        <f>'UC Basic Data Page-1-6'!H28</f>
        <v>راحیلہ سلیم</v>
      </c>
      <c r="G19" s="179" t="str">
        <f>'UC Basic Data Page-1-6'!I28</f>
        <v>گورنمنٹ گرلز پرائمری سکول,لیاقت آباد</v>
      </c>
      <c r="H19" s="176">
        <f t="shared" si="0"/>
        <v>112</v>
      </c>
      <c r="I19" s="177">
        <f>'UC Basic Data Page-1-6'!K28</f>
        <v>88</v>
      </c>
      <c r="J19" s="178">
        <f>'UC Basic Data Page-1-6'!L28</f>
        <v>24</v>
      </c>
      <c r="K19" s="175" t="e">
        <f>'UC Basic Data Page-1-6'!#REF!</f>
        <v>#REF!</v>
      </c>
    </row>
    <row r="20" spans="1:11" s="155" customFormat="1" ht="44.45" customHeight="1">
      <c r="A20" s="268">
        <f>'UC Basic Data Page-1-6'!C29</f>
        <v>0</v>
      </c>
      <c r="B20" s="176">
        <f>'UC Basic Data Page-1-6'!D29</f>
        <v>0</v>
      </c>
      <c r="C20" s="176">
        <f>'UC Basic Data Page-1-6'!E29</f>
        <v>0</v>
      </c>
      <c r="D20" s="176">
        <f>'UC Basic Data Page-1-6'!F29</f>
        <v>0</v>
      </c>
      <c r="E20" s="176">
        <f>'UC Basic Data Page-1-6'!G29</f>
        <v>0</v>
      </c>
      <c r="F20" s="177">
        <f>'UC Basic Data Page-1-6'!H29</f>
        <v>0</v>
      </c>
      <c r="G20" s="179">
        <f>'UC Basic Data Page-1-6'!I29</f>
        <v>0</v>
      </c>
      <c r="H20" s="176">
        <f t="shared" si="0"/>
        <v>0</v>
      </c>
      <c r="I20" s="177">
        <f>'UC Basic Data Page-1-6'!K29</f>
        <v>0</v>
      </c>
      <c r="J20" s="178">
        <f>'UC Basic Data Page-1-6'!L29</f>
        <v>0</v>
      </c>
      <c r="K20" s="54" t="e">
        <f>'UC Basic Data Page-1-6'!#REF!</f>
        <v>#REF!</v>
      </c>
    </row>
    <row r="21" spans="1:11" s="49" customFormat="1" ht="44.45" customHeight="1">
      <c r="A21" s="268" t="str">
        <f>'UC Basic Data Page-7-12'!C9</f>
        <v>غریب آباد چھولے والی گلی، گورنمنٹ پرائمری سکول، محمدی مسجد</v>
      </c>
      <c r="B21" s="176">
        <f>'UC Basic Data Page-7-12'!D9</f>
        <v>0</v>
      </c>
      <c r="C21" s="176">
        <f>'UC Basic Data Page-7-12'!E9</f>
        <v>30</v>
      </c>
      <c r="D21" s="176">
        <f>'UC Basic Data Page-7-12'!F9</f>
        <v>30</v>
      </c>
      <c r="E21" s="176">
        <f>'UC Basic Data Page-7-12'!G9</f>
        <v>60</v>
      </c>
      <c r="F21" s="177" t="str">
        <f>'UC Basic Data Page-7-12'!H9</f>
        <v>نذر حسین</v>
      </c>
      <c r="G21" s="179" t="str">
        <f>'UC Basic Data Page-7-12'!I9</f>
        <v xml:space="preserve"> گورنمنٹ پرائمری سکول،  غریب آباد</v>
      </c>
      <c r="H21" s="176">
        <f t="shared" si="0"/>
        <v>60</v>
      </c>
      <c r="I21" s="177">
        <f>'UC Basic Data Page-7-12'!L9</f>
        <v>30</v>
      </c>
      <c r="J21" s="178">
        <f>'UC Basic Data Page-7-12'!M9</f>
        <v>30</v>
      </c>
      <c r="K21" s="54" t="e">
        <f>'UC Basic Data Page-7-12'!#REF!</f>
        <v>#REF!</v>
      </c>
    </row>
    <row r="22" spans="1:11" s="156" customFormat="1" ht="44.45" customHeight="1">
      <c r="A22" s="268" t="str">
        <f>'UC Basic Data Page-7-12'!C10</f>
        <v>غریب آباد سکول والی گلی،ملت سکول</v>
      </c>
      <c r="B22" s="176">
        <f>'UC Basic Data Page-7-12'!D10</f>
        <v>0</v>
      </c>
      <c r="C22" s="176">
        <f>'UC Basic Data Page-7-12'!E10</f>
        <v>10</v>
      </c>
      <c r="D22" s="176">
        <f>'UC Basic Data Page-7-12'!F10</f>
        <v>35</v>
      </c>
      <c r="E22" s="176">
        <f>'UC Basic Data Page-7-12'!G10</f>
        <v>45</v>
      </c>
      <c r="F22" s="177" t="str">
        <f>'UC Basic Data Page-7-12'!H10</f>
        <v>شہناز بیگم</v>
      </c>
      <c r="G22" s="179" t="str">
        <f>'UC Basic Data Page-7-12'!I10</f>
        <v>ملت سکول, غریب آباد</v>
      </c>
      <c r="H22" s="176">
        <f t="shared" si="0"/>
        <v>45</v>
      </c>
      <c r="I22" s="177">
        <f>'UC Basic Data Page-7-12'!L10</f>
        <v>10</v>
      </c>
      <c r="J22" s="178">
        <f>'UC Basic Data Page-7-12'!M10</f>
        <v>35</v>
      </c>
      <c r="K22" s="54" t="e">
        <f>'UC Basic Data Page-7-12'!#REF!</f>
        <v>#REF!</v>
      </c>
    </row>
    <row r="23" spans="1:11" s="49" customFormat="1" ht="44.45" customHeight="1">
      <c r="A23" s="268" t="str">
        <f>'UC Basic Data Page-7-12'!C13</f>
        <v>جھوک مٹھا آرائیں مدرسہ قاسم سعیدی</v>
      </c>
      <c r="B23" s="176">
        <f>'UC Basic Data Page-7-12'!D13</f>
        <v>0</v>
      </c>
      <c r="C23" s="176">
        <f>'UC Basic Data Page-7-12'!E13</f>
        <v>75</v>
      </c>
      <c r="D23" s="176">
        <f>'UC Basic Data Page-7-12'!F13</f>
        <v>7</v>
      </c>
      <c r="E23" s="176">
        <f>'UC Basic Data Page-7-12'!G13</f>
        <v>82</v>
      </c>
      <c r="F23" s="177" t="str">
        <f>'UC Basic Data Page-7-12'!H13</f>
        <v>مسرت شاہین</v>
      </c>
      <c r="G23" s="179" t="str">
        <f>'UC Basic Data Page-7-12'!I13</f>
        <v xml:space="preserve"> مدرسہ قاسم سعیدی, جھوک مٹھا آرائیں</v>
      </c>
      <c r="H23" s="176">
        <f t="shared" si="0"/>
        <v>82</v>
      </c>
      <c r="I23" s="177">
        <f>'UC Basic Data Page-7-12'!L13</f>
        <v>75</v>
      </c>
      <c r="J23" s="178">
        <f>'UC Basic Data Page-7-12'!M13</f>
        <v>7</v>
      </c>
      <c r="K23" s="54" t="e">
        <f>'UC Basic Data Page-7-12'!#REF!</f>
        <v>#REF!</v>
      </c>
    </row>
    <row r="24" spans="1:11" s="156" customFormat="1" ht="44.45" customHeight="1">
      <c r="A24" s="268" t="str">
        <f>'UC Basic Data Page-7-12'!C14</f>
        <v>فیروز ٹاؤن مکمل؎</v>
      </c>
      <c r="B24" s="176">
        <f>'UC Basic Data Page-7-12'!D14</f>
        <v>0</v>
      </c>
      <c r="C24" s="176">
        <f>'UC Basic Data Page-7-12'!E14</f>
        <v>50</v>
      </c>
      <c r="D24" s="176">
        <f>'UC Basic Data Page-7-12'!F14</f>
        <v>2</v>
      </c>
      <c r="E24" s="176">
        <f>'UC Basic Data Page-7-12'!G14</f>
        <v>52</v>
      </c>
      <c r="F24" s="177" t="str">
        <f>'UC Basic Data Page-7-12'!H14</f>
        <v>ملک فیروز</v>
      </c>
      <c r="G24" s="179" t="str">
        <f>'UC Basic Data Page-7-12'!I14</f>
        <v>فیروز ٹاؤن</v>
      </c>
      <c r="H24" s="176">
        <f t="shared" si="0"/>
        <v>52</v>
      </c>
      <c r="I24" s="177">
        <f>'UC Basic Data Page-7-12'!L14</f>
        <v>52</v>
      </c>
      <c r="J24" s="178">
        <f>'UC Basic Data Page-7-12'!M14</f>
        <v>0</v>
      </c>
      <c r="K24" s="54" t="e">
        <f>'UC Basic Data Page-7-12'!#REF!</f>
        <v>#REF!</v>
      </c>
    </row>
    <row r="25" spans="1:11" s="49" customFormat="1" ht="44.45" customHeight="1">
      <c r="A25" s="268" t="str">
        <f>'UC Basic Data Page-7-12'!C17</f>
        <v>گراس منڈی، مسجد مدینہ</v>
      </c>
      <c r="B25" s="176">
        <f>'UC Basic Data Page-7-12'!D17</f>
        <v>0</v>
      </c>
      <c r="C25" s="176">
        <f>'UC Basic Data Page-7-12'!E17</f>
        <v>76</v>
      </c>
      <c r="D25" s="176">
        <f>'UC Basic Data Page-7-12'!F17</f>
        <v>5</v>
      </c>
      <c r="E25" s="176">
        <f>'UC Basic Data Page-7-12'!G17</f>
        <v>81</v>
      </c>
      <c r="F25" s="177" t="str">
        <f>'UC Basic Data Page-7-12'!H17</f>
        <v>ڈاکٹر حسین</v>
      </c>
      <c r="G25" s="179" t="str">
        <f>'UC Basic Data Page-7-12'!I17</f>
        <v>گراس منڈی</v>
      </c>
      <c r="H25" s="176">
        <f t="shared" si="0"/>
        <v>81</v>
      </c>
      <c r="I25" s="177">
        <f>'UC Basic Data Page-7-12'!L17</f>
        <v>76</v>
      </c>
      <c r="J25" s="178">
        <f>'UC Basic Data Page-7-12'!M17</f>
        <v>5</v>
      </c>
      <c r="K25" s="54" t="e">
        <f>'UC Basic Data Page-7-12'!#REF!</f>
        <v>#REF!</v>
      </c>
    </row>
    <row r="26" spans="1:11" s="156" customFormat="1" ht="44.45" customHeight="1">
      <c r="A26" s="268" t="str">
        <f>'UC Basic Data Page-7-12'!C18</f>
        <v>داتا کالونی گلی نمبر1 تا 4</v>
      </c>
      <c r="B26" s="176">
        <f>'UC Basic Data Page-7-12'!D18</f>
        <v>0</v>
      </c>
      <c r="C26" s="176">
        <f>'UC Basic Data Page-7-12'!E18</f>
        <v>62</v>
      </c>
      <c r="D26" s="176">
        <f>'UC Basic Data Page-7-12'!F18</f>
        <v>6</v>
      </c>
      <c r="E26" s="176">
        <f>'UC Basic Data Page-7-12'!G18</f>
        <v>68</v>
      </c>
      <c r="F26" s="177" t="str">
        <f>'UC Basic Data Page-7-12'!H18</f>
        <v xml:space="preserve">جمیل </v>
      </c>
      <c r="G26" s="179" t="str">
        <f>'UC Basic Data Page-7-12'!I18</f>
        <v>داتا کالونی</v>
      </c>
      <c r="H26" s="176">
        <f t="shared" si="0"/>
        <v>68</v>
      </c>
      <c r="I26" s="177">
        <f>'UC Basic Data Page-7-12'!L18</f>
        <v>68</v>
      </c>
      <c r="J26" s="178">
        <f>'UC Basic Data Page-7-12'!M18</f>
        <v>0</v>
      </c>
      <c r="K26" s="54" t="e">
        <f>'UC Basic Data Page-7-12'!#REF!</f>
        <v>#REF!</v>
      </c>
    </row>
    <row r="27" spans="1:11" s="49" customFormat="1" ht="44.25" customHeight="1">
      <c r="A27" s="268" t="str">
        <f>'UC Basic Data Page-7-12'!C21</f>
        <v>محمد پورہ محمدی مسجد والی گلی</v>
      </c>
      <c r="B27" s="176">
        <f>'UC Basic Data Page-7-12'!D21</f>
        <v>0</v>
      </c>
      <c r="C27" s="176">
        <f>'UC Basic Data Page-7-12'!E21</f>
        <v>32</v>
      </c>
      <c r="D27" s="176">
        <f>'UC Basic Data Page-7-12'!F21</f>
        <v>30</v>
      </c>
      <c r="E27" s="176">
        <f>'UC Basic Data Page-7-12'!G21</f>
        <v>62</v>
      </c>
      <c r="F27" s="177" t="str">
        <f>'UC Basic Data Page-7-12'!H21</f>
        <v>تعظیم اختر</v>
      </c>
      <c r="G27" s="179" t="str">
        <f>'UC Basic Data Page-7-12'!I21</f>
        <v>محمد پورہ</v>
      </c>
      <c r="H27" s="176">
        <f t="shared" si="0"/>
        <v>62</v>
      </c>
      <c r="I27" s="177">
        <f>'UC Basic Data Page-7-12'!L21</f>
        <v>32</v>
      </c>
      <c r="J27" s="178">
        <f>'UC Basic Data Page-7-12'!M21</f>
        <v>30</v>
      </c>
      <c r="K27" s="54" t="e">
        <f>'UC Basic Data Page-7-12'!#REF!</f>
        <v>#REF!</v>
      </c>
    </row>
    <row r="28" spans="1:11" s="156" customFormat="1" ht="44.45" customHeight="1">
      <c r="A28" s="268" t="str">
        <f>'UC Basic Data Page-7-12'!C22</f>
        <v>محمد پورہ، محمدی مسجد</v>
      </c>
      <c r="B28" s="176">
        <f>'UC Basic Data Page-7-12'!D22</f>
        <v>0</v>
      </c>
      <c r="C28" s="176">
        <f>'UC Basic Data Page-7-12'!E22</f>
        <v>20</v>
      </c>
      <c r="D28" s="176">
        <f>'UC Basic Data Page-7-12'!F22</f>
        <v>16</v>
      </c>
      <c r="E28" s="176">
        <f>'UC Basic Data Page-7-12'!G22</f>
        <v>36</v>
      </c>
      <c r="F28" s="177" t="str">
        <f>'UC Basic Data Page-7-12'!H22</f>
        <v>تعظیم اختر</v>
      </c>
      <c r="G28" s="179" t="str">
        <f>'UC Basic Data Page-7-12'!I22</f>
        <v>محمد پورہ</v>
      </c>
      <c r="H28" s="176">
        <f t="shared" si="0"/>
        <v>36</v>
      </c>
      <c r="I28" s="177">
        <f>'UC Basic Data Page-7-12'!L22</f>
        <v>28</v>
      </c>
      <c r="J28" s="178">
        <f>'UC Basic Data Page-7-12'!M22</f>
        <v>8</v>
      </c>
      <c r="K28" s="54" t="e">
        <f>'UC Basic Data Page-7-12'!#REF!</f>
        <v>#REF!</v>
      </c>
    </row>
    <row r="29" spans="1:11" ht="44.45" customHeight="1" thickBot="1">
      <c r="A29" s="239" t="s">
        <v>82</v>
      </c>
      <c r="B29" s="149">
        <f t="shared" ref="B29:E29" si="2">SUM(B19:B28)</f>
        <v>0</v>
      </c>
      <c r="C29" s="149">
        <f t="shared" si="2"/>
        <v>447</v>
      </c>
      <c r="D29" s="149">
        <f t="shared" si="2"/>
        <v>151</v>
      </c>
      <c r="E29" s="149">
        <f t="shared" si="2"/>
        <v>598</v>
      </c>
      <c r="F29" s="197">
        <v>10</v>
      </c>
      <c r="G29" s="198"/>
      <c r="H29" s="176">
        <f t="shared" si="0"/>
        <v>598</v>
      </c>
      <c r="I29" s="743">
        <f>SUM(I19:J28)</f>
        <v>598</v>
      </c>
      <c r="J29" s="744"/>
    </row>
    <row r="30" spans="1:11" s="49" customFormat="1" ht="44.45" customHeight="1">
      <c r="A30" s="268" t="str">
        <f>'UC Basic Data Page-7-12'!C25</f>
        <v>اسلام پورہ گلی نمبر8، ہیلتھ ہاؤس والی گلی</v>
      </c>
      <c r="B30" s="176">
        <f>'UC Basic Data Page-7-12'!D25</f>
        <v>0</v>
      </c>
      <c r="C30" s="176">
        <f>'UC Basic Data Page-7-12'!E25</f>
        <v>25</v>
      </c>
      <c r="D30" s="176">
        <f>'UC Basic Data Page-7-12'!F25</f>
        <v>30</v>
      </c>
      <c r="E30" s="177">
        <f>'UC Basic Data Page-7-12'!G25</f>
        <v>55</v>
      </c>
      <c r="F30" s="177" t="str">
        <f>'UC Basic Data Page-7-12'!H25</f>
        <v>ارشاد بیگم</v>
      </c>
      <c r="G30" s="179" t="str">
        <f>'UC Basic Data Page-7-12'!I25</f>
        <v>اسلام پورہ</v>
      </c>
      <c r="H30" s="176">
        <f t="shared" si="0"/>
        <v>55</v>
      </c>
      <c r="I30" s="177">
        <f>'UC Basic Data Page-7-12'!L25</f>
        <v>40</v>
      </c>
      <c r="J30" s="178">
        <f>'UC Basic Data Page-7-12'!M25</f>
        <v>15</v>
      </c>
      <c r="K30" s="49">
        <v>1</v>
      </c>
    </row>
    <row r="31" spans="1:11" s="155" customFormat="1" ht="44.45" customHeight="1">
      <c r="A31" s="268" t="str">
        <f>'UC Basic Data Page-7-12'!C26</f>
        <v xml:space="preserve">اسلام پورہ گلی نمبر2تا 3، القریش مسجد </v>
      </c>
      <c r="B31" s="176">
        <f>'UC Basic Data Page-7-12'!D26</f>
        <v>0</v>
      </c>
      <c r="C31" s="176">
        <f>'UC Basic Data Page-7-12'!E26</f>
        <v>49</v>
      </c>
      <c r="D31" s="176">
        <f>'UC Basic Data Page-7-12'!F26</f>
        <v>25</v>
      </c>
      <c r="E31" s="176">
        <f>'UC Basic Data Page-7-12'!G26</f>
        <v>74</v>
      </c>
      <c r="F31" s="177" t="str">
        <f>'UC Basic Data Page-7-12'!H26</f>
        <v>فرحانہ</v>
      </c>
      <c r="G31" s="179" t="str">
        <f>'UC Basic Data Page-7-12'!I26</f>
        <v>اسلام پورہ</v>
      </c>
      <c r="H31" s="176">
        <f t="shared" si="0"/>
        <v>74</v>
      </c>
      <c r="I31" s="177">
        <f>'UC Basic Data Page-7-12'!L26</f>
        <v>49</v>
      </c>
      <c r="J31" s="178">
        <f>'UC Basic Data Page-7-12'!M26</f>
        <v>25</v>
      </c>
      <c r="K31" s="155">
        <v>1</v>
      </c>
    </row>
    <row r="32" spans="1:11" s="49" customFormat="1" ht="44.45" customHeight="1">
      <c r="A32" s="268" t="str">
        <f>'UC Basic Data Page-7-12'!C28</f>
        <v>اسلام پورہ گلی نمبر0، بلال مسجد</v>
      </c>
      <c r="B32" s="176">
        <f>'UC Basic Data Page-7-12'!D28</f>
        <v>0</v>
      </c>
      <c r="C32" s="176">
        <f>'UC Basic Data Page-7-12'!E28</f>
        <v>136</v>
      </c>
      <c r="D32" s="176">
        <f>'UC Basic Data Page-7-12'!F28</f>
        <v>20</v>
      </c>
      <c r="E32" s="176">
        <f>'UC Basic Data Page-7-12'!G28</f>
        <v>156</v>
      </c>
      <c r="F32" s="177" t="str">
        <f>'UC Basic Data Page-7-12'!H28</f>
        <v>فرحانہ</v>
      </c>
      <c r="G32" s="424" t="str">
        <f>'UC Basic Data Page-7-12'!I28</f>
        <v>اسلام پورہ</v>
      </c>
      <c r="H32" s="176">
        <f t="shared" si="0"/>
        <v>156</v>
      </c>
      <c r="I32" s="177">
        <f>'UC Basic Data Page-7-12'!L28</f>
        <v>136</v>
      </c>
      <c r="J32" s="178">
        <f>'UC Basic Data Page-7-12'!M28</f>
        <v>20</v>
      </c>
      <c r="K32" s="49">
        <v>2</v>
      </c>
    </row>
    <row r="33" spans="1:11" s="156" customFormat="1" ht="44.45" customHeight="1">
      <c r="A33" s="268">
        <f>'UC Basic Data Page-7-12'!C29</f>
        <v>0</v>
      </c>
      <c r="B33" s="176">
        <f>'UC Basic Data Page-7-12'!D29</f>
        <v>0</v>
      </c>
      <c r="C33" s="176">
        <f>'UC Basic Data Page-7-12'!E29</f>
        <v>0</v>
      </c>
      <c r="D33" s="176">
        <f>'UC Basic Data Page-7-12'!F29</f>
        <v>0</v>
      </c>
      <c r="E33" s="176">
        <f>'UC Basic Data Page-7-12'!G29</f>
        <v>0</v>
      </c>
      <c r="F33" s="177">
        <f>'UC Basic Data Page-7-12'!H29</f>
        <v>0</v>
      </c>
      <c r="G33" s="179">
        <f>'UC Basic Data Page-7-12'!I29</f>
        <v>0</v>
      </c>
      <c r="H33" s="176">
        <f t="shared" si="0"/>
        <v>0</v>
      </c>
      <c r="I33" s="177">
        <f>'UC Basic Data Page-7-12'!L29</f>
        <v>0</v>
      </c>
      <c r="J33" s="178">
        <f>'UC Basic Data Page-7-12'!M29</f>
        <v>0</v>
      </c>
      <c r="K33" s="156">
        <v>2</v>
      </c>
    </row>
    <row r="34" spans="1:11" s="49" customFormat="1" ht="44.45" customHeight="1">
      <c r="A34" s="269"/>
      <c r="B34" s="146"/>
      <c r="C34" s="146"/>
      <c r="D34" s="146"/>
      <c r="E34" s="146"/>
      <c r="F34" s="153"/>
      <c r="G34" s="152"/>
      <c r="H34" s="272"/>
      <c r="I34" s="147"/>
      <c r="J34" s="148"/>
    </row>
    <row r="35" spans="1:11" s="280" customFormat="1" ht="44.45" customHeight="1">
      <c r="A35" s="273"/>
      <c r="B35" s="274"/>
      <c r="C35" s="274"/>
      <c r="D35" s="274"/>
      <c r="E35" s="274"/>
      <c r="F35" s="275"/>
      <c r="G35" s="276"/>
      <c r="H35" s="277"/>
      <c r="I35" s="278"/>
      <c r="J35" s="279"/>
    </row>
    <row r="36" spans="1:11" s="280" customFormat="1" ht="44.45" customHeight="1">
      <c r="A36" s="273"/>
      <c r="B36" s="274"/>
      <c r="C36" s="274"/>
      <c r="D36" s="274"/>
      <c r="E36" s="274"/>
      <c r="F36" s="275"/>
      <c r="G36" s="276"/>
      <c r="H36" s="277"/>
      <c r="I36" s="278"/>
      <c r="J36" s="279"/>
    </row>
    <row r="37" spans="1:11" s="280" customFormat="1" ht="44.45" customHeight="1">
      <c r="A37" s="273"/>
      <c r="B37" s="274"/>
      <c r="C37" s="274"/>
      <c r="D37" s="274"/>
      <c r="E37" s="274"/>
      <c r="F37" s="275"/>
      <c r="G37" s="276"/>
      <c r="H37" s="277"/>
      <c r="I37" s="278"/>
      <c r="J37" s="279"/>
    </row>
    <row r="38" spans="1:11" s="280" customFormat="1" ht="44.25" customHeight="1">
      <c r="A38" s="273"/>
      <c r="B38" s="274"/>
      <c r="C38" s="274"/>
      <c r="D38" s="274"/>
      <c r="E38" s="274"/>
      <c r="F38" s="275"/>
      <c r="G38" s="276"/>
      <c r="H38" s="277"/>
      <c r="I38" s="278"/>
      <c r="J38" s="279"/>
    </row>
    <row r="39" spans="1:11" s="280" customFormat="1" ht="44.45" customHeight="1">
      <c r="A39" s="273"/>
      <c r="B39" s="274"/>
      <c r="C39" s="274"/>
      <c r="D39" s="274"/>
      <c r="E39" s="274"/>
      <c r="F39" s="275"/>
      <c r="G39" s="276"/>
      <c r="H39" s="277"/>
      <c r="I39" s="278"/>
      <c r="J39" s="279"/>
    </row>
    <row r="40" spans="1:11" ht="39.950000000000003" customHeight="1" thickBot="1">
      <c r="A40" s="239" t="s">
        <v>82</v>
      </c>
      <c r="B40" s="149">
        <f>SUM(B30:B39)</f>
        <v>0</v>
      </c>
      <c r="C40" s="149">
        <f t="shared" ref="C40:E40" si="3">SUM(C30:C39)</f>
        <v>210</v>
      </c>
      <c r="D40" s="149">
        <f t="shared" si="3"/>
        <v>75</v>
      </c>
      <c r="E40" s="149">
        <f t="shared" si="3"/>
        <v>285</v>
      </c>
      <c r="F40" s="199">
        <v>3</v>
      </c>
      <c r="G40" s="200"/>
      <c r="H40" s="176">
        <f t="shared" ref="H40" si="4">E40</f>
        <v>285</v>
      </c>
      <c r="I40" s="745">
        <f>SUM(I30:J39)</f>
        <v>285</v>
      </c>
      <c r="J40" s="746"/>
    </row>
    <row r="41" spans="1:11" ht="39.950000000000003" customHeight="1" thickBot="1">
      <c r="A41" s="143" t="s">
        <v>199</v>
      </c>
      <c r="B41" s="566">
        <f>SUM(E40,E29,E18,)</f>
        <v>1439</v>
      </c>
      <c r="C41" s="567"/>
      <c r="D41" s="567"/>
      <c r="E41" s="563" t="s">
        <v>85</v>
      </c>
      <c r="F41" s="563"/>
      <c r="G41" s="563"/>
      <c r="H41" s="236"/>
      <c r="I41" s="566">
        <f>SUM(F40,F29,F18,)</f>
        <v>24</v>
      </c>
      <c r="J41" s="567"/>
    </row>
    <row r="42" spans="1:11" ht="31.5" customHeight="1" thickBot="1">
      <c r="A42" s="559" t="s">
        <v>200</v>
      </c>
      <c r="B42" s="560"/>
      <c r="C42" s="566">
        <f>SUM(C40,C29,C18,)</f>
        <v>1094</v>
      </c>
      <c r="D42" s="567"/>
      <c r="E42" s="151"/>
      <c r="F42" s="563" t="s">
        <v>87</v>
      </c>
      <c r="G42" s="563"/>
      <c r="H42" s="236"/>
      <c r="I42" s="566">
        <f>SUM(B40,B29,B18)</f>
        <v>0</v>
      </c>
      <c r="J42" s="567"/>
    </row>
    <row r="43" spans="1:11" ht="32.25" customHeight="1" thickBot="1">
      <c r="A43" s="691" t="s">
        <v>201</v>
      </c>
      <c r="B43" s="692"/>
      <c r="C43" s="692"/>
      <c r="D43" s="693">
        <f>SUM(D40,D29,D18)</f>
        <v>345</v>
      </c>
      <c r="E43" s="694"/>
      <c r="F43" s="144"/>
      <c r="G43" s="144"/>
      <c r="H43" s="144"/>
      <c r="I43" s="144"/>
      <c r="J43" s="144"/>
    </row>
    <row r="44" spans="1:11" ht="39.950000000000003" customHeight="1"/>
  </sheetData>
  <mergeCells count="22">
    <mergeCell ref="A42:B42"/>
    <mergeCell ref="C42:D42"/>
    <mergeCell ref="F42:G42"/>
    <mergeCell ref="I42:J42"/>
    <mergeCell ref="A43:C43"/>
    <mergeCell ref="D43:E43"/>
    <mergeCell ref="I18:J18"/>
    <mergeCell ref="I29:J29"/>
    <mergeCell ref="I40:J40"/>
    <mergeCell ref="B41:D41"/>
    <mergeCell ref="E41:G41"/>
    <mergeCell ref="I41:J41"/>
    <mergeCell ref="F7:G7"/>
    <mergeCell ref="I7:J7"/>
    <mergeCell ref="H5:H6"/>
    <mergeCell ref="A1:J1"/>
    <mergeCell ref="A2:J2"/>
    <mergeCell ref="A5:A6"/>
    <mergeCell ref="B5:B6"/>
    <mergeCell ref="C5:E5"/>
    <mergeCell ref="F5:G6"/>
    <mergeCell ref="I5:J6"/>
  </mergeCells>
  <printOptions horizontalCentered="1" verticalCentered="1"/>
  <pageMargins left="0" right="0" top="0" bottom="0" header="0" footer="0"/>
  <pageSetup paperSize="9" scale="77" fitToHeight="0" orientation="landscape" r:id="rId1"/>
  <headerFooter alignWithMargins="0">
    <oddFooter>&amp;CPrepare three copies. One for UC health facility, one for Tehsil/Taluka and one for District</oddFooter>
  </headerFooter>
  <rowBreaks count="2" manualBreakCount="2">
    <brk id="18" max="16383" man="1"/>
    <brk id="29" max="16383" man="1"/>
  </rowBreaks>
  <colBreaks count="1" manualBreakCount="1">
    <brk id="10" max="1048575" man="1"/>
  </colBreaks>
</worksheet>
</file>

<file path=xl/worksheets/sheet22.xml><?xml version="1.0" encoding="utf-8"?>
<worksheet xmlns="http://schemas.openxmlformats.org/spreadsheetml/2006/main" xmlns:r="http://schemas.openxmlformats.org/officeDocument/2006/relationships">
  <sheetPr>
    <tabColor rgb="FFFFFF00"/>
  </sheetPr>
  <dimension ref="A1:U60"/>
  <sheetViews>
    <sheetView tabSelected="1" view="pageBreakPreview" zoomScale="80" zoomScaleSheetLayoutView="80" workbookViewId="0">
      <selection activeCell="I12" sqref="I12:K12"/>
    </sheetView>
  </sheetViews>
  <sheetFormatPr defaultColWidth="9.140625" defaultRowHeight="12.75"/>
  <cols>
    <col min="1" max="1" width="8.42578125" style="203" customWidth="1"/>
    <col min="2" max="2" width="13.5703125" style="203" customWidth="1"/>
    <col min="3" max="3" width="20.5703125" style="203" customWidth="1"/>
    <col min="4" max="4" width="15.140625" style="203" customWidth="1"/>
    <col min="5" max="5" width="16.140625" style="203" customWidth="1"/>
    <col min="6" max="6" width="14.85546875" style="203" customWidth="1"/>
    <col min="7" max="7" width="12.5703125" style="203" customWidth="1"/>
    <col min="8" max="8" width="5" style="206" customWidth="1"/>
    <col min="9" max="9" width="8.85546875" style="206" customWidth="1"/>
    <col min="10" max="10" width="16.5703125" style="206" customWidth="1"/>
    <col min="11" max="11" width="9.7109375" style="206" customWidth="1"/>
    <col min="12" max="12" width="5.5703125" style="203" customWidth="1"/>
    <col min="13" max="13" width="35" style="203" customWidth="1"/>
    <col min="14" max="14" width="20" style="203" customWidth="1"/>
    <col min="15" max="15" width="18.42578125" style="203" customWidth="1"/>
    <col min="16" max="19" width="15.5703125" style="203" customWidth="1"/>
    <col min="20" max="16384" width="9.140625" style="203"/>
  </cols>
  <sheetData>
    <row r="1" spans="1:21" ht="35.1" customHeight="1">
      <c r="A1" s="747" t="s">
        <v>402</v>
      </c>
      <c r="B1" s="748"/>
      <c r="C1" s="748"/>
      <c r="D1" s="748"/>
      <c r="E1" s="748"/>
      <c r="F1" s="748"/>
      <c r="G1" s="748"/>
      <c r="H1" s="748"/>
      <c r="I1" s="748"/>
      <c r="J1" s="748"/>
      <c r="K1" s="748"/>
      <c r="L1" s="748"/>
      <c r="M1" s="748"/>
      <c r="N1" s="748"/>
      <c r="O1" s="748"/>
      <c r="P1" s="748"/>
      <c r="Q1" s="748"/>
      <c r="R1" s="748"/>
      <c r="S1" s="749"/>
    </row>
    <row r="2" spans="1:21" ht="20.25">
      <c r="A2" s="750" t="s">
        <v>202</v>
      </c>
      <c r="B2" s="751"/>
      <c r="C2" s="751"/>
      <c r="D2" s="751"/>
      <c r="E2" s="751"/>
      <c r="F2" s="751"/>
      <c r="G2" s="751"/>
      <c r="H2" s="751"/>
      <c r="I2" s="751"/>
      <c r="J2" s="751"/>
      <c r="K2" s="751"/>
      <c r="L2" s="751"/>
      <c r="M2" s="751"/>
      <c r="N2" s="751"/>
      <c r="O2" s="751"/>
      <c r="P2" s="751"/>
      <c r="Q2" s="751"/>
      <c r="R2" s="751"/>
      <c r="S2" s="752"/>
    </row>
    <row r="3" spans="1:21" ht="29.1" customHeight="1" thickBot="1">
      <c r="A3" s="207" t="s">
        <v>219</v>
      </c>
      <c r="B3" s="208"/>
      <c r="C3" s="208"/>
      <c r="D3" s="208"/>
      <c r="E3" s="208" t="str">
        <f>'Title UCMO'!D6</f>
        <v>34 Glass Factory</v>
      </c>
      <c r="F3" s="208"/>
      <c r="G3" s="208"/>
      <c r="H3" s="208"/>
      <c r="I3" s="208"/>
      <c r="J3" s="208"/>
      <c r="K3" s="208"/>
      <c r="L3" s="208"/>
      <c r="M3" s="208"/>
      <c r="N3" s="208"/>
      <c r="O3" s="208"/>
      <c r="P3" s="208"/>
      <c r="Q3" s="208"/>
      <c r="R3" s="208"/>
      <c r="S3" s="209"/>
    </row>
    <row r="4" spans="1:21" ht="38.450000000000003" customHeight="1">
      <c r="A4" s="753" t="s">
        <v>203</v>
      </c>
      <c r="B4" s="754" t="s">
        <v>204</v>
      </c>
      <c r="C4" s="754"/>
      <c r="D4" s="754"/>
      <c r="E4" s="754" t="s">
        <v>205</v>
      </c>
      <c r="F4" s="754"/>
      <c r="G4" s="754"/>
      <c r="H4" s="754" t="s">
        <v>206</v>
      </c>
      <c r="I4" s="754"/>
      <c r="J4" s="754"/>
      <c r="K4" s="754"/>
      <c r="L4" s="754"/>
      <c r="M4" s="754"/>
      <c r="N4" s="754" t="s">
        <v>207</v>
      </c>
      <c r="O4" s="754"/>
      <c r="P4" s="695" t="s">
        <v>453</v>
      </c>
      <c r="Q4" s="695"/>
      <c r="R4" s="754" t="s">
        <v>210</v>
      </c>
      <c r="S4" s="755" t="s">
        <v>211</v>
      </c>
      <c r="T4" s="204"/>
      <c r="U4" s="204"/>
    </row>
    <row r="5" spans="1:21" ht="45.6" customHeight="1" thickBot="1">
      <c r="A5" s="753"/>
      <c r="B5" s="754"/>
      <c r="C5" s="754"/>
      <c r="D5" s="754"/>
      <c r="E5" s="754"/>
      <c r="F5" s="754"/>
      <c r="G5" s="754"/>
      <c r="H5" s="754"/>
      <c r="I5" s="754"/>
      <c r="J5" s="754"/>
      <c r="K5" s="754"/>
      <c r="L5" s="754"/>
      <c r="M5" s="754"/>
      <c r="N5" s="754"/>
      <c r="O5" s="754"/>
      <c r="P5" s="462" t="s">
        <v>454</v>
      </c>
      <c r="Q5" s="462" t="s">
        <v>215</v>
      </c>
      <c r="R5" s="754"/>
      <c r="S5" s="755"/>
      <c r="T5" s="204"/>
      <c r="U5" s="204"/>
    </row>
    <row r="6" spans="1:21" s="341" customFormat="1" ht="45" customHeight="1">
      <c r="A6" s="700">
        <v>1</v>
      </c>
      <c r="B6" s="756" t="str">
        <f>'Team Basic Data Team 2'!A8</f>
        <v>فاروق پورہ نیچے کا علاقہ، مسجد اسماعیل</v>
      </c>
      <c r="C6" s="757"/>
      <c r="D6" s="758"/>
      <c r="E6" s="762" t="str">
        <f>'UC Consolidated Sheet Page-1'!B11</f>
        <v>رانا محمد صدیق</v>
      </c>
      <c r="F6" s="763"/>
      <c r="G6" s="764"/>
      <c r="H6" s="342" t="s">
        <v>216</v>
      </c>
      <c r="I6" s="723" t="s">
        <v>295</v>
      </c>
      <c r="J6" s="723"/>
      <c r="K6" s="723"/>
      <c r="L6" s="513" t="s">
        <v>217</v>
      </c>
      <c r="M6" s="330" t="s">
        <v>310</v>
      </c>
      <c r="N6" s="329"/>
      <c r="O6" s="330"/>
      <c r="P6" s="315">
        <f>'UC Consolidated Sheet Page-1'!D11</f>
        <v>27</v>
      </c>
      <c r="Q6" s="492">
        <f>ROUNDUP(SUM(P6*1.05),0)</f>
        <v>29</v>
      </c>
      <c r="R6" s="317"/>
      <c r="S6" s="337" t="s">
        <v>236</v>
      </c>
      <c r="T6" s="340"/>
      <c r="U6" s="340"/>
    </row>
    <row r="7" spans="1:21" s="341" customFormat="1" ht="45" customHeight="1">
      <c r="A7" s="700"/>
      <c r="B7" s="759"/>
      <c r="C7" s="760"/>
      <c r="D7" s="761"/>
      <c r="E7" s="762" t="str">
        <f>'UC Consolidated Sheet Page-1'!B12</f>
        <v>فاروق پورہ</v>
      </c>
      <c r="F7" s="763"/>
      <c r="G7" s="764"/>
      <c r="H7" s="342" t="s">
        <v>216</v>
      </c>
      <c r="I7" s="723" t="s">
        <v>296</v>
      </c>
      <c r="J7" s="723"/>
      <c r="K7" s="723"/>
      <c r="L7" s="513" t="s">
        <v>217</v>
      </c>
      <c r="M7" s="330" t="s">
        <v>274</v>
      </c>
      <c r="N7" s="329"/>
      <c r="O7" s="330"/>
      <c r="P7" s="315">
        <f>'UC Consolidated Sheet Page-1'!D12</f>
        <v>15</v>
      </c>
      <c r="Q7" s="315">
        <f>ROUNDUP(SUM(P7*1.05),0)</f>
        <v>16</v>
      </c>
      <c r="R7" s="317"/>
      <c r="S7" s="337" t="s">
        <v>236</v>
      </c>
      <c r="T7" s="340"/>
      <c r="U7" s="340"/>
    </row>
    <row r="8" spans="1:21" s="341" customFormat="1" ht="45" customHeight="1">
      <c r="A8" s="700"/>
      <c r="B8" s="765" t="str">
        <f>'Team Basic Data Team 2'!A9</f>
        <v>فاروق پور ہ مین روڈ+شام لاٹ، فاروقیہ مسجد</v>
      </c>
      <c r="C8" s="760"/>
      <c r="D8" s="761"/>
      <c r="E8" s="762" t="str">
        <f>'UC Consolidated Sheet Page-1'!B13</f>
        <v>نسرین اختر</v>
      </c>
      <c r="F8" s="763"/>
      <c r="G8" s="764"/>
      <c r="H8" s="342" t="s">
        <v>216</v>
      </c>
      <c r="I8" s="723" t="s">
        <v>297</v>
      </c>
      <c r="J8" s="723"/>
      <c r="K8" s="723"/>
      <c r="L8" s="513" t="s">
        <v>217</v>
      </c>
      <c r="M8" s="330" t="s">
        <v>264</v>
      </c>
      <c r="N8" s="329"/>
      <c r="O8" s="330"/>
      <c r="P8" s="315">
        <f>'UC Consolidated Sheet Page-1'!D13</f>
        <v>66</v>
      </c>
      <c r="Q8" s="315">
        <f t="shared" ref="Q8:Q53" si="0">ROUNDUP(SUM(P8*1.05),0)</f>
        <v>70</v>
      </c>
      <c r="R8" s="317"/>
      <c r="S8" s="337" t="s">
        <v>236</v>
      </c>
    </row>
    <row r="9" spans="1:21" s="341" customFormat="1" ht="45" customHeight="1">
      <c r="A9" s="700"/>
      <c r="B9" s="766"/>
      <c r="C9" s="767"/>
      <c r="D9" s="768"/>
      <c r="E9" s="762" t="str">
        <f>'UC Consolidated Sheet Page-1'!B14</f>
        <v>فاروق پورہ</v>
      </c>
      <c r="F9" s="763"/>
      <c r="G9" s="764"/>
      <c r="H9" s="342" t="s">
        <v>216</v>
      </c>
      <c r="I9" s="723"/>
      <c r="J9" s="723"/>
      <c r="K9" s="723"/>
      <c r="L9" s="513" t="s">
        <v>217</v>
      </c>
      <c r="M9" s="330"/>
      <c r="N9" s="329"/>
      <c r="O9" s="330"/>
      <c r="P9" s="315">
        <f>'UC Consolidated Sheet Page-1'!D14</f>
        <v>0</v>
      </c>
      <c r="Q9" s="315">
        <f t="shared" si="0"/>
        <v>0</v>
      </c>
      <c r="R9" s="317"/>
      <c r="S9" s="337" t="s">
        <v>236</v>
      </c>
    </row>
    <row r="10" spans="1:21" s="341" customFormat="1" ht="45" customHeight="1">
      <c r="A10" s="700">
        <v>2</v>
      </c>
      <c r="B10" s="756" t="str">
        <f>'Team Basic Data Team 2'!A10</f>
        <v>حسام  ٹاؤن مکمل  مدرسہ گلزار مدینہ، اللہ والی مسجد</v>
      </c>
      <c r="C10" s="757"/>
      <c r="D10" s="758"/>
      <c r="E10" s="762" t="str">
        <f>'UC Consolidated Sheet Page-1'!E11</f>
        <v>حمیدہ بیگم</v>
      </c>
      <c r="F10" s="763"/>
      <c r="G10" s="764"/>
      <c r="H10" s="342" t="s">
        <v>216</v>
      </c>
      <c r="I10" s="723" t="s">
        <v>298</v>
      </c>
      <c r="J10" s="723"/>
      <c r="K10" s="723"/>
      <c r="L10" s="513" t="s">
        <v>217</v>
      </c>
      <c r="M10" s="330" t="s">
        <v>311</v>
      </c>
      <c r="N10" s="329"/>
      <c r="O10" s="330"/>
      <c r="P10" s="315">
        <f>'UC Consolidated Sheet Page-1'!G11</f>
        <v>15</v>
      </c>
      <c r="Q10" s="315">
        <f t="shared" si="0"/>
        <v>16</v>
      </c>
      <c r="R10" s="317"/>
      <c r="S10" s="337" t="s">
        <v>236</v>
      </c>
    </row>
    <row r="11" spans="1:21" s="341" customFormat="1" ht="45" customHeight="1">
      <c r="A11" s="700"/>
      <c r="B11" s="759"/>
      <c r="C11" s="760"/>
      <c r="D11" s="761"/>
      <c r="E11" s="762" t="str">
        <f>'UC Consolidated Sheet Page-1'!E12</f>
        <v xml:space="preserve">  مدرسہ گلزار مدینہ,حسام ٹاؤن</v>
      </c>
      <c r="F11" s="763"/>
      <c r="G11" s="764"/>
      <c r="H11" s="342" t="s">
        <v>216</v>
      </c>
      <c r="I11" s="723" t="s">
        <v>299</v>
      </c>
      <c r="J11" s="723"/>
      <c r="K11" s="723"/>
      <c r="L11" s="513" t="s">
        <v>217</v>
      </c>
      <c r="M11" s="330" t="s">
        <v>312</v>
      </c>
      <c r="N11" s="329"/>
      <c r="O11" s="330"/>
      <c r="P11" s="315">
        <f>'UC Consolidated Sheet Page-1'!G12</f>
        <v>30</v>
      </c>
      <c r="Q11" s="315">
        <f t="shared" si="0"/>
        <v>32</v>
      </c>
      <c r="R11" s="317"/>
      <c r="S11" s="337" t="s">
        <v>236</v>
      </c>
    </row>
    <row r="12" spans="1:21" s="341" customFormat="1" ht="45" customHeight="1">
      <c r="A12" s="700"/>
      <c r="B12" s="765" t="str">
        <f>'Team Basic Data Team 2'!A11</f>
        <v>فضل کریم ٹاؤن  گلی 3 تا 7، ہائی ونٹ سکول، عل پبلک سکول</v>
      </c>
      <c r="C12" s="760"/>
      <c r="D12" s="761"/>
      <c r="E12" s="762" t="str">
        <f>'UC Consolidated Sheet Page-1'!E13</f>
        <v>فوزیہ تسنیم</v>
      </c>
      <c r="F12" s="763"/>
      <c r="G12" s="764"/>
      <c r="H12" s="342" t="s">
        <v>216</v>
      </c>
      <c r="I12" s="723"/>
      <c r="J12" s="723"/>
      <c r="K12" s="723"/>
      <c r="L12" s="513" t="s">
        <v>217</v>
      </c>
      <c r="M12" s="330"/>
      <c r="N12" s="329"/>
      <c r="O12" s="330"/>
      <c r="P12" s="315">
        <f>'UC Consolidated Sheet Page-1'!G13</f>
        <v>63</v>
      </c>
      <c r="Q12" s="315">
        <f t="shared" si="0"/>
        <v>67</v>
      </c>
      <c r="R12" s="317"/>
      <c r="S12" s="337" t="s">
        <v>236</v>
      </c>
    </row>
    <row r="13" spans="1:21" s="341" customFormat="1" ht="45" customHeight="1">
      <c r="A13" s="700"/>
      <c r="B13" s="766"/>
      <c r="C13" s="767"/>
      <c r="D13" s="768"/>
      <c r="E13" s="762" t="str">
        <f>'UC Consolidated Sheet Page-1'!E14</f>
        <v>، ہائی ونٹ سکول، عل پبلک سکول,فضل کریم ٹاؤن</v>
      </c>
      <c r="F13" s="763"/>
      <c r="G13" s="764"/>
      <c r="H13" s="342" t="s">
        <v>216</v>
      </c>
      <c r="I13" s="723"/>
      <c r="J13" s="723"/>
      <c r="K13" s="723"/>
      <c r="L13" s="513" t="s">
        <v>217</v>
      </c>
      <c r="M13" s="330"/>
      <c r="N13" s="329"/>
      <c r="O13" s="330"/>
      <c r="P13" s="315">
        <f>'UC Consolidated Sheet Page-1'!G14</f>
        <v>0</v>
      </c>
      <c r="Q13" s="315">
        <f t="shared" si="0"/>
        <v>0</v>
      </c>
      <c r="R13" s="317"/>
      <c r="S13" s="337" t="s">
        <v>236</v>
      </c>
    </row>
    <row r="14" spans="1:21" s="341" customFormat="1" ht="45" customHeight="1">
      <c r="A14" s="700">
        <v>3</v>
      </c>
      <c r="B14" s="756" t="str">
        <f>'Team Basic Data Team 2'!A12</f>
        <v xml:space="preserve">رحمٰن  آباد مین گلی+بھٹہ والی سائیڈ, مکی مسجد، </v>
      </c>
      <c r="C14" s="757"/>
      <c r="D14" s="758"/>
      <c r="E14" s="762" t="str">
        <f>'UC Consolidated Sheet Page-1'!H11</f>
        <v>محمدرشید</v>
      </c>
      <c r="F14" s="763"/>
      <c r="G14" s="764"/>
      <c r="H14" s="342" t="s">
        <v>216</v>
      </c>
      <c r="I14" s="723" t="s">
        <v>300</v>
      </c>
      <c r="J14" s="723"/>
      <c r="K14" s="723"/>
      <c r="L14" s="513" t="s">
        <v>217</v>
      </c>
      <c r="M14" s="330" t="s">
        <v>313</v>
      </c>
      <c r="N14" s="329"/>
      <c r="O14" s="330"/>
      <c r="P14" s="315">
        <f>'UC Consolidated Sheet Page-1'!J11</f>
        <v>30</v>
      </c>
      <c r="Q14" s="315">
        <f t="shared" si="0"/>
        <v>32</v>
      </c>
      <c r="R14" s="317"/>
      <c r="S14" s="337" t="s">
        <v>236</v>
      </c>
    </row>
    <row r="15" spans="1:21" s="341" customFormat="1" ht="45" customHeight="1">
      <c r="A15" s="700"/>
      <c r="B15" s="759"/>
      <c r="C15" s="760"/>
      <c r="D15" s="761"/>
      <c r="E15" s="762" t="str">
        <f>'UC Consolidated Sheet Page-1'!H12</f>
        <v>رحمٰن آباد</v>
      </c>
      <c r="F15" s="763"/>
      <c r="G15" s="764"/>
      <c r="H15" s="342" t="s">
        <v>216</v>
      </c>
      <c r="I15" s="723" t="s">
        <v>301</v>
      </c>
      <c r="J15" s="723"/>
      <c r="K15" s="723"/>
      <c r="L15" s="513" t="s">
        <v>217</v>
      </c>
      <c r="M15" s="330" t="s">
        <v>314</v>
      </c>
      <c r="N15" s="329"/>
      <c r="O15" s="330"/>
      <c r="P15" s="315">
        <f>'UC Consolidated Sheet Page-1'!J12</f>
        <v>45</v>
      </c>
      <c r="Q15" s="315">
        <f t="shared" si="0"/>
        <v>48</v>
      </c>
      <c r="R15" s="317"/>
      <c r="S15" s="337" t="s">
        <v>236</v>
      </c>
    </row>
    <row r="16" spans="1:21" s="341" customFormat="1" ht="45" customHeight="1">
      <c r="A16" s="700"/>
      <c r="B16" s="765" t="str">
        <f>'Team Basic Data Team 2'!A13</f>
        <v>رحمٰن آباد بھانے والی گلی سے مسجد رحمت اللعالمین</v>
      </c>
      <c r="C16" s="760"/>
      <c r="D16" s="761"/>
      <c r="E16" s="762" t="str">
        <f>'UC Consolidated Sheet Page-1'!H13</f>
        <v>اسد احمد</v>
      </c>
      <c r="F16" s="763"/>
      <c r="G16" s="764"/>
      <c r="H16" s="342" t="s">
        <v>216</v>
      </c>
      <c r="I16" s="723"/>
      <c r="J16" s="723"/>
      <c r="K16" s="723"/>
      <c r="L16" s="513" t="s">
        <v>217</v>
      </c>
      <c r="M16" s="823"/>
      <c r="N16" s="329"/>
      <c r="O16" s="330"/>
      <c r="P16" s="315">
        <f>'UC Consolidated Sheet Page-1'!J13</f>
        <v>20</v>
      </c>
      <c r="Q16" s="315">
        <f t="shared" si="0"/>
        <v>21</v>
      </c>
      <c r="R16" s="317"/>
      <c r="S16" s="337" t="s">
        <v>236</v>
      </c>
    </row>
    <row r="17" spans="1:21" s="341" customFormat="1" ht="45" customHeight="1">
      <c r="A17" s="700"/>
      <c r="B17" s="766"/>
      <c r="C17" s="767"/>
      <c r="D17" s="768"/>
      <c r="E17" s="762" t="str">
        <f>'UC Consolidated Sheet Page-1'!H14</f>
        <v>رحمٰن آباد</v>
      </c>
      <c r="F17" s="763"/>
      <c r="G17" s="764"/>
      <c r="H17" s="342" t="s">
        <v>216</v>
      </c>
      <c r="I17" s="723"/>
      <c r="J17" s="723"/>
      <c r="K17" s="723"/>
      <c r="L17" s="513" t="s">
        <v>217</v>
      </c>
      <c r="M17" s="330"/>
      <c r="N17" s="329"/>
      <c r="O17" s="330"/>
      <c r="P17" s="315">
        <f>'UC Consolidated Sheet Page-1'!J14</f>
        <v>15</v>
      </c>
      <c r="Q17" s="315">
        <f t="shared" si="0"/>
        <v>16</v>
      </c>
      <c r="R17" s="317"/>
      <c r="S17" s="337" t="s">
        <v>236</v>
      </c>
    </row>
    <row r="18" spans="1:21" s="341" customFormat="1" ht="45" customHeight="1">
      <c r="A18" s="700">
        <v>4</v>
      </c>
      <c r="B18" s="756" t="str">
        <f>'Team Basic Data Team 2'!A14</f>
        <v>کاظمی سٹریٹ+مین شجاع آباد روڈ مسجد الفرقان، ملتان سکالر سکول</v>
      </c>
      <c r="C18" s="757"/>
      <c r="D18" s="758"/>
      <c r="E18" s="762" t="str">
        <f>'UC Consolidated Sheet Page-2'!B11</f>
        <v>ملک ساجدنواز</v>
      </c>
      <c r="F18" s="763"/>
      <c r="G18" s="764"/>
      <c r="H18" s="342" t="s">
        <v>216</v>
      </c>
      <c r="I18" s="723" t="s">
        <v>302</v>
      </c>
      <c r="J18" s="723"/>
      <c r="K18" s="723"/>
      <c r="L18" s="513" t="s">
        <v>217</v>
      </c>
      <c r="M18" s="330" t="s">
        <v>315</v>
      </c>
      <c r="N18" s="329"/>
      <c r="O18" s="330"/>
      <c r="P18" s="315">
        <f>'UC Consolidated Sheet Page-2'!D11</f>
        <v>66</v>
      </c>
      <c r="Q18" s="315">
        <f t="shared" si="0"/>
        <v>70</v>
      </c>
      <c r="R18" s="317"/>
      <c r="S18" s="337" t="s">
        <v>236</v>
      </c>
    </row>
    <row r="19" spans="1:21" s="341" customFormat="1" ht="45" customHeight="1">
      <c r="A19" s="700"/>
      <c r="B19" s="759"/>
      <c r="C19" s="760"/>
      <c r="D19" s="761"/>
      <c r="E19" s="762" t="str">
        <f>'UC Consolidated Sheet Page-2'!B12</f>
        <v xml:space="preserve"> ملتان سکالر سکول,کاظمی سٹریٹ</v>
      </c>
      <c r="F19" s="763"/>
      <c r="G19" s="764"/>
      <c r="H19" s="342" t="s">
        <v>216</v>
      </c>
      <c r="I19" s="723" t="s">
        <v>300</v>
      </c>
      <c r="J19" s="723"/>
      <c r="K19" s="723"/>
      <c r="L19" s="513" t="s">
        <v>217</v>
      </c>
      <c r="M19" s="330" t="s">
        <v>316</v>
      </c>
      <c r="N19" s="329"/>
      <c r="O19" s="330"/>
      <c r="P19" s="315">
        <f>'UC Consolidated Sheet Page-2'!D12</f>
        <v>13</v>
      </c>
      <c r="Q19" s="315">
        <f t="shared" si="0"/>
        <v>14</v>
      </c>
      <c r="R19" s="317"/>
      <c r="S19" s="337" t="s">
        <v>236</v>
      </c>
    </row>
    <row r="20" spans="1:21" s="341" customFormat="1" ht="45" customHeight="1">
      <c r="A20" s="700"/>
      <c r="B20" s="765" t="str">
        <f>'Team Basic Data Team 2'!A15</f>
        <v>مکی مسجد سرفراز آبادگلی نمبر4تا6، اللہ وال مسجد؎</v>
      </c>
      <c r="C20" s="760"/>
      <c r="D20" s="761"/>
      <c r="E20" s="762" t="str">
        <f>'UC Consolidated Sheet Page-2'!B13</f>
        <v>ساجدہ  جبیں</v>
      </c>
      <c r="F20" s="763"/>
      <c r="G20" s="764"/>
      <c r="H20" s="342" t="s">
        <v>216</v>
      </c>
      <c r="I20" s="723" t="s">
        <v>303</v>
      </c>
      <c r="J20" s="723"/>
      <c r="K20" s="723"/>
      <c r="L20" s="513" t="s">
        <v>217</v>
      </c>
      <c r="M20" s="330" t="s">
        <v>317</v>
      </c>
      <c r="N20" s="329"/>
      <c r="O20" s="330"/>
      <c r="P20" s="315">
        <f>'UC Consolidated Sheet Page-2'!D13</f>
        <v>35</v>
      </c>
      <c r="Q20" s="315">
        <f t="shared" si="0"/>
        <v>37</v>
      </c>
      <c r="R20" s="317"/>
      <c r="S20" s="337" t="s">
        <v>236</v>
      </c>
    </row>
    <row r="21" spans="1:21" s="341" customFormat="1" ht="45" customHeight="1">
      <c r="A21" s="700"/>
      <c r="B21" s="766"/>
      <c r="C21" s="767"/>
      <c r="D21" s="768"/>
      <c r="E21" s="762" t="str">
        <f>'UC Consolidated Sheet Page-2'!B14</f>
        <v>سرفراز آباد</v>
      </c>
      <c r="F21" s="763"/>
      <c r="G21" s="764"/>
      <c r="H21" s="342" t="s">
        <v>216</v>
      </c>
      <c r="I21" s="723"/>
      <c r="J21" s="723"/>
      <c r="K21" s="723"/>
      <c r="L21" s="513" t="s">
        <v>217</v>
      </c>
      <c r="M21" s="330"/>
      <c r="N21" s="329"/>
      <c r="O21" s="330"/>
      <c r="P21" s="824">
        <f>'UC Consolidated Sheet Page-2'!D14</f>
        <v>0</v>
      </c>
      <c r="Q21" s="315">
        <f t="shared" si="0"/>
        <v>0</v>
      </c>
      <c r="R21" s="317"/>
      <c r="S21" s="337" t="s">
        <v>236</v>
      </c>
    </row>
    <row r="22" spans="1:21" s="341" customFormat="1" ht="45" customHeight="1">
      <c r="A22" s="700">
        <v>5</v>
      </c>
      <c r="B22" s="756" t="str">
        <f>'Team Basic Data Team 2'!A16</f>
        <v>محمود آباد گلی نمبر8تا 9 +بخاری سٹریٹ، نیو آئیڈیل سکول، غوثیہ مسجد</v>
      </c>
      <c r="C22" s="757"/>
      <c r="D22" s="758"/>
      <c r="E22" s="762" t="str">
        <f>'UC Consolidated Sheet Page-2'!E11</f>
        <v>شہناز گل</v>
      </c>
      <c r="F22" s="763"/>
      <c r="G22" s="764"/>
      <c r="H22" s="342" t="s">
        <v>216</v>
      </c>
      <c r="I22" s="723" t="s">
        <v>304</v>
      </c>
      <c r="J22" s="723"/>
      <c r="K22" s="723"/>
      <c r="L22" s="513" t="s">
        <v>217</v>
      </c>
      <c r="M22" s="330" t="s">
        <v>275</v>
      </c>
      <c r="N22" s="329"/>
      <c r="O22" s="330"/>
      <c r="P22" s="315">
        <f>'UC Consolidated Sheet Page-2'!G11</f>
        <v>47</v>
      </c>
      <c r="Q22" s="315">
        <f t="shared" si="0"/>
        <v>50</v>
      </c>
      <c r="R22" s="317"/>
      <c r="S22" s="337" t="s">
        <v>236</v>
      </c>
    </row>
    <row r="23" spans="1:21" s="341" customFormat="1" ht="45" customHeight="1">
      <c r="A23" s="700"/>
      <c r="B23" s="759"/>
      <c r="C23" s="760"/>
      <c r="D23" s="761"/>
      <c r="E23" s="762" t="str">
        <f>'UC Consolidated Sheet Page-2'!E12</f>
        <v xml:space="preserve"> ، نیو آئیڈیل سکول محمود آباد</v>
      </c>
      <c r="F23" s="763"/>
      <c r="G23" s="764"/>
      <c r="H23" s="342" t="s">
        <v>216</v>
      </c>
      <c r="I23" s="723" t="s">
        <v>305</v>
      </c>
      <c r="J23" s="723"/>
      <c r="K23" s="723"/>
      <c r="L23" s="513" t="s">
        <v>217</v>
      </c>
      <c r="M23" s="330" t="s">
        <v>318</v>
      </c>
      <c r="N23" s="329"/>
      <c r="O23" s="330"/>
      <c r="P23" s="315">
        <f>'UC Consolidated Sheet Page-2'!G12</f>
        <v>23</v>
      </c>
      <c r="Q23" s="315">
        <f t="shared" si="0"/>
        <v>25</v>
      </c>
      <c r="R23" s="317"/>
      <c r="S23" s="337" t="s">
        <v>236</v>
      </c>
    </row>
    <row r="24" spans="1:21" s="341" customFormat="1" ht="45" customHeight="1">
      <c r="A24" s="700"/>
      <c r="B24" s="765" t="str">
        <f>'Team Basic Data Team 2'!A17</f>
        <v xml:space="preserve">لیاقت آباد گلی نمبر6تا12، گریٹ اجوکیشن سکول ، نوری مسجد </v>
      </c>
      <c r="C24" s="760"/>
      <c r="D24" s="761"/>
      <c r="E24" s="762" t="str">
        <f>'UC Consolidated Sheet Page-2'!E13</f>
        <v>ندیم احمد</v>
      </c>
      <c r="F24" s="763"/>
      <c r="G24" s="764"/>
      <c r="H24" s="342" t="s">
        <v>216</v>
      </c>
      <c r="I24" s="723"/>
      <c r="J24" s="723"/>
      <c r="K24" s="723"/>
      <c r="L24" s="513" t="s">
        <v>217</v>
      </c>
      <c r="M24" s="330"/>
      <c r="N24" s="329"/>
      <c r="O24" s="330"/>
      <c r="P24" s="315">
        <f>'UC Consolidated Sheet Page-2'!G13</f>
        <v>28</v>
      </c>
      <c r="Q24" s="315">
        <f t="shared" si="0"/>
        <v>30</v>
      </c>
      <c r="R24" s="317"/>
      <c r="S24" s="337" t="s">
        <v>236</v>
      </c>
    </row>
    <row r="25" spans="1:21" s="341" customFormat="1" ht="45" customHeight="1">
      <c r="A25" s="700"/>
      <c r="B25" s="766"/>
      <c r="C25" s="767"/>
      <c r="D25" s="768"/>
      <c r="E25" s="762" t="str">
        <f>'UC Consolidated Sheet Page-2'!E14</f>
        <v>گریٹ اجوکیشن سکول ,لیاقت آباد</v>
      </c>
      <c r="F25" s="763"/>
      <c r="G25" s="764"/>
      <c r="H25" s="342" t="s">
        <v>216</v>
      </c>
      <c r="I25" s="723"/>
      <c r="J25" s="723"/>
      <c r="K25" s="723"/>
      <c r="L25" s="513" t="s">
        <v>217</v>
      </c>
      <c r="M25" s="330"/>
      <c r="N25" s="329"/>
      <c r="O25" s="330"/>
      <c r="P25" s="315">
        <f>'UC Consolidated Sheet Page-2'!G14</f>
        <v>18</v>
      </c>
      <c r="Q25" s="315">
        <f t="shared" si="0"/>
        <v>19</v>
      </c>
      <c r="R25" s="317"/>
      <c r="S25" s="337" t="s">
        <v>236</v>
      </c>
    </row>
    <row r="26" spans="1:21" s="341" customFormat="1" ht="45" customHeight="1">
      <c r="A26" s="700">
        <v>6</v>
      </c>
      <c r="B26" s="756" t="str">
        <f>'Team Basic Data Team 2'!A19</f>
        <v>لیاقت آباد گلی نمبر0تا 5+گاڑی بان، گورنمنٹ گرلز پرائمری سکول ، مدینہ مسجد</v>
      </c>
      <c r="C26" s="757"/>
      <c r="D26" s="758"/>
      <c r="E26" s="762" t="str">
        <f>'UC Consolidated Sheet Page-2'!H11</f>
        <v>راحیلہ سلیم</v>
      </c>
      <c r="F26" s="763"/>
      <c r="G26" s="764"/>
      <c r="H26" s="342" t="s">
        <v>216</v>
      </c>
      <c r="I26" s="723" t="s">
        <v>306</v>
      </c>
      <c r="J26" s="723"/>
      <c r="K26" s="723"/>
      <c r="L26" s="513" t="s">
        <v>217</v>
      </c>
      <c r="M26" s="330" t="s">
        <v>319</v>
      </c>
      <c r="N26" s="329"/>
      <c r="O26" s="330"/>
      <c r="P26" s="315">
        <f>'UC Consolidated Sheet Page-2'!J11</f>
        <v>88</v>
      </c>
      <c r="Q26" s="315">
        <f t="shared" si="0"/>
        <v>93</v>
      </c>
      <c r="R26" s="317"/>
      <c r="S26" s="337" t="s">
        <v>236</v>
      </c>
    </row>
    <row r="27" spans="1:21" s="341" customFormat="1" ht="45" customHeight="1">
      <c r="A27" s="700"/>
      <c r="B27" s="759"/>
      <c r="C27" s="760"/>
      <c r="D27" s="761"/>
      <c r="E27" s="762" t="str">
        <f>'UC Consolidated Sheet Page-2'!H12</f>
        <v>گورنمنٹ گرلز پرائمری سکول,لیاقت آباد</v>
      </c>
      <c r="F27" s="763"/>
      <c r="G27" s="764"/>
      <c r="H27" s="342" t="s">
        <v>216</v>
      </c>
      <c r="I27" s="723" t="s">
        <v>307</v>
      </c>
      <c r="J27" s="723"/>
      <c r="K27" s="723"/>
      <c r="L27" s="513" t="s">
        <v>217</v>
      </c>
      <c r="M27" s="330" t="s">
        <v>320</v>
      </c>
      <c r="N27" s="329"/>
      <c r="O27" s="330"/>
      <c r="P27" s="315">
        <f>'UC Consolidated Sheet Page-2'!J12</f>
        <v>24</v>
      </c>
      <c r="Q27" s="315">
        <f t="shared" si="0"/>
        <v>26</v>
      </c>
      <c r="R27" s="317"/>
      <c r="S27" s="337" t="s">
        <v>236</v>
      </c>
    </row>
    <row r="28" spans="1:21" s="341" customFormat="1" ht="45" customHeight="1">
      <c r="A28" s="700"/>
      <c r="B28" s="765">
        <f>'Team Basic Data Team 2'!A20</f>
        <v>0</v>
      </c>
      <c r="C28" s="760"/>
      <c r="D28" s="761"/>
      <c r="E28" s="762">
        <f>'UC Consolidated Sheet Page-2'!H13</f>
        <v>0</v>
      </c>
      <c r="F28" s="763"/>
      <c r="G28" s="764"/>
      <c r="H28" s="342" t="s">
        <v>216</v>
      </c>
      <c r="I28" s="723"/>
      <c r="J28" s="723"/>
      <c r="K28" s="723"/>
      <c r="L28" s="513" t="s">
        <v>217</v>
      </c>
      <c r="M28" s="330"/>
      <c r="N28" s="329"/>
      <c r="O28" s="330"/>
      <c r="P28" s="315">
        <f>'UC Consolidated Sheet Page-2'!J13</f>
        <v>0</v>
      </c>
      <c r="Q28" s="315">
        <f t="shared" si="0"/>
        <v>0</v>
      </c>
      <c r="R28" s="317"/>
      <c r="S28" s="337" t="s">
        <v>236</v>
      </c>
    </row>
    <row r="29" spans="1:21" s="341" customFormat="1" ht="45" customHeight="1" thickBot="1">
      <c r="A29" s="701"/>
      <c r="B29" s="766"/>
      <c r="C29" s="767"/>
      <c r="D29" s="768"/>
      <c r="E29" s="762">
        <f>'UC Consolidated Sheet Page-2'!H14</f>
        <v>0</v>
      </c>
      <c r="F29" s="763"/>
      <c r="G29" s="764"/>
      <c r="H29" s="342" t="s">
        <v>216</v>
      </c>
      <c r="I29" s="723"/>
      <c r="J29" s="723"/>
      <c r="K29" s="723"/>
      <c r="L29" s="513" t="s">
        <v>217</v>
      </c>
      <c r="M29" s="330"/>
      <c r="N29" s="335"/>
      <c r="O29" s="336"/>
      <c r="P29" s="315">
        <f>'UC Consolidated Sheet Page-2'!J14</f>
        <v>0</v>
      </c>
      <c r="Q29" s="315">
        <f t="shared" si="0"/>
        <v>0</v>
      </c>
      <c r="R29" s="325"/>
      <c r="S29" s="337" t="s">
        <v>236</v>
      </c>
    </row>
    <row r="30" spans="1:21" s="341" customFormat="1" ht="45" customHeight="1">
      <c r="A30" s="700">
        <v>7</v>
      </c>
      <c r="B30" s="756" t="str">
        <f>'Team Basic Data Team 2'!A21</f>
        <v>غریب آباد چھولے والی گلی، گورنمنٹ پرائمری سکول، محمدی مسجد</v>
      </c>
      <c r="C30" s="757"/>
      <c r="D30" s="758"/>
      <c r="E30" s="762" t="str">
        <f>'UC Consolidated Sheet Page-3'!B11</f>
        <v>نذر حسین</v>
      </c>
      <c r="F30" s="763"/>
      <c r="G30" s="764"/>
      <c r="H30" s="342" t="s">
        <v>216</v>
      </c>
      <c r="I30" s="723" t="s">
        <v>308</v>
      </c>
      <c r="J30" s="723"/>
      <c r="K30" s="723"/>
      <c r="L30" s="513" t="s">
        <v>217</v>
      </c>
      <c r="M30" s="330" t="s">
        <v>311</v>
      </c>
      <c r="N30" s="329"/>
      <c r="O30" s="330"/>
      <c r="P30" s="315">
        <f>'UC Consolidated Sheet Page-3'!D11</f>
        <v>30</v>
      </c>
      <c r="Q30" s="315">
        <f t="shared" si="0"/>
        <v>32</v>
      </c>
      <c r="R30" s="317"/>
      <c r="S30" s="337" t="s">
        <v>236</v>
      </c>
      <c r="T30" s="340"/>
      <c r="U30" s="340"/>
    </row>
    <row r="31" spans="1:21" s="341" customFormat="1" ht="45" customHeight="1">
      <c r="A31" s="700"/>
      <c r="B31" s="759"/>
      <c r="C31" s="760"/>
      <c r="D31" s="761"/>
      <c r="E31" s="762" t="str">
        <f>'UC Consolidated Sheet Page-3'!B12</f>
        <v xml:space="preserve"> گورنمنٹ پرائمری سکول،  غریب آباد</v>
      </c>
      <c r="F31" s="763"/>
      <c r="G31" s="764"/>
      <c r="H31" s="342" t="s">
        <v>216</v>
      </c>
      <c r="I31" s="723" t="s">
        <v>309</v>
      </c>
      <c r="J31" s="723"/>
      <c r="K31" s="723"/>
      <c r="L31" s="513" t="s">
        <v>217</v>
      </c>
      <c r="M31" s="330" t="s">
        <v>321</v>
      </c>
      <c r="N31" s="329"/>
      <c r="O31" s="330"/>
      <c r="P31" s="315">
        <f>'UC Consolidated Sheet Page-3'!D12</f>
        <v>30</v>
      </c>
      <c r="Q31" s="315">
        <f t="shared" si="0"/>
        <v>32</v>
      </c>
      <c r="R31" s="317"/>
      <c r="S31" s="337" t="s">
        <v>236</v>
      </c>
      <c r="T31" s="340"/>
      <c r="U31" s="340"/>
    </row>
    <row r="32" spans="1:21" s="341" customFormat="1" ht="45" customHeight="1">
      <c r="A32" s="700"/>
      <c r="B32" s="765" t="str">
        <f>'Team Basic Data Team 2'!A22</f>
        <v>غریب آباد سکول والی گلی،ملت سکول</v>
      </c>
      <c r="C32" s="760"/>
      <c r="D32" s="761"/>
      <c r="E32" s="762" t="str">
        <f>'UC Consolidated Sheet Page-3'!B13</f>
        <v>شہناز بیگم</v>
      </c>
      <c r="F32" s="763"/>
      <c r="G32" s="764"/>
      <c r="H32" s="342" t="s">
        <v>216</v>
      </c>
      <c r="I32" s="723"/>
      <c r="J32" s="723"/>
      <c r="K32" s="723"/>
      <c r="L32" s="513" t="s">
        <v>217</v>
      </c>
      <c r="M32" s="330"/>
      <c r="N32" s="329"/>
      <c r="O32" s="330"/>
      <c r="P32" s="315">
        <f>'UC Consolidated Sheet Page-3'!D13</f>
        <v>10</v>
      </c>
      <c r="Q32" s="315">
        <f t="shared" si="0"/>
        <v>11</v>
      </c>
      <c r="R32" s="317"/>
      <c r="S32" s="337" t="s">
        <v>236</v>
      </c>
    </row>
    <row r="33" spans="1:19" s="341" customFormat="1" ht="45" customHeight="1">
      <c r="A33" s="700"/>
      <c r="B33" s="766"/>
      <c r="C33" s="767"/>
      <c r="D33" s="768"/>
      <c r="E33" s="762" t="str">
        <f>'UC Consolidated Sheet Page-3'!B14</f>
        <v>ملت سکول, غریب آباد</v>
      </c>
      <c r="F33" s="763"/>
      <c r="G33" s="764"/>
      <c r="H33" s="342" t="s">
        <v>216</v>
      </c>
      <c r="I33" s="723"/>
      <c r="J33" s="723"/>
      <c r="K33" s="723"/>
      <c r="L33" s="513" t="s">
        <v>217</v>
      </c>
      <c r="M33" s="330"/>
      <c r="N33" s="329"/>
      <c r="O33" s="330"/>
      <c r="P33" s="309">
        <f t="shared" ref="P33" si="1">SUM(P6:P32)</f>
        <v>738</v>
      </c>
      <c r="Q33" s="315">
        <f t="shared" si="0"/>
        <v>775</v>
      </c>
      <c r="R33" s="317"/>
      <c r="S33" s="337" t="s">
        <v>236</v>
      </c>
    </row>
    <row r="34" spans="1:19" s="341" customFormat="1" ht="45" customHeight="1">
      <c r="A34" s="700">
        <v>8</v>
      </c>
      <c r="B34" s="756" t="str">
        <f>'Team Basic Data Team 2'!A23</f>
        <v>جھوک مٹھا آرائیں مدرسہ قاسم سعیدی</v>
      </c>
      <c r="C34" s="757"/>
      <c r="D34" s="758"/>
      <c r="E34" s="762" t="str">
        <f>'UC Consolidated Sheet Page-3'!E11</f>
        <v>مسرت شاہین</v>
      </c>
      <c r="F34" s="763"/>
      <c r="G34" s="764"/>
      <c r="H34" s="342" t="s">
        <v>216</v>
      </c>
      <c r="I34" s="733" t="s">
        <v>273</v>
      </c>
      <c r="J34" s="733"/>
      <c r="K34" s="733"/>
      <c r="L34" s="513" t="s">
        <v>217</v>
      </c>
      <c r="M34" s="330" t="s">
        <v>329</v>
      </c>
      <c r="N34" s="329"/>
      <c r="O34" s="330"/>
      <c r="P34" s="315">
        <f>'UC Consolidated Sheet Page-3'!G11</f>
        <v>75</v>
      </c>
      <c r="Q34" s="315">
        <f t="shared" si="0"/>
        <v>79</v>
      </c>
      <c r="R34" s="317"/>
      <c r="S34" s="337" t="s">
        <v>236</v>
      </c>
    </row>
    <row r="35" spans="1:19" s="341" customFormat="1" ht="45" customHeight="1">
      <c r="A35" s="700"/>
      <c r="B35" s="759"/>
      <c r="C35" s="760"/>
      <c r="D35" s="761"/>
      <c r="E35" s="762" t="str">
        <f>'UC Consolidated Sheet Page-3'!E12</f>
        <v xml:space="preserve"> مدرسہ قاسم سعیدی, جھوک مٹھا آرائیں</v>
      </c>
      <c r="F35" s="763"/>
      <c r="G35" s="764"/>
      <c r="H35" s="342" t="s">
        <v>216</v>
      </c>
      <c r="I35" s="723" t="s">
        <v>322</v>
      </c>
      <c r="J35" s="723"/>
      <c r="K35" s="723"/>
      <c r="L35" s="513" t="s">
        <v>217</v>
      </c>
      <c r="M35" s="330" t="s">
        <v>330</v>
      </c>
      <c r="N35" s="329"/>
      <c r="O35" s="330"/>
      <c r="P35" s="315">
        <f>'UC Consolidated Sheet Page-3'!G12</f>
        <v>7</v>
      </c>
      <c r="Q35" s="315">
        <f t="shared" si="0"/>
        <v>8</v>
      </c>
      <c r="R35" s="317"/>
      <c r="S35" s="337" t="s">
        <v>236</v>
      </c>
    </row>
    <row r="36" spans="1:19" s="341" customFormat="1" ht="45" customHeight="1">
      <c r="A36" s="700"/>
      <c r="B36" s="765" t="str">
        <f>'Team Basic Data Team 2'!A24</f>
        <v>فیروز ٹاؤن مکمل؎</v>
      </c>
      <c r="C36" s="760"/>
      <c r="D36" s="761"/>
      <c r="E36" s="762" t="str">
        <f>'UC Consolidated Sheet Page-3'!E13</f>
        <v>ملک فیروز</v>
      </c>
      <c r="F36" s="763"/>
      <c r="G36" s="764"/>
      <c r="H36" s="342" t="s">
        <v>216</v>
      </c>
      <c r="I36" s="723"/>
      <c r="J36" s="723"/>
      <c r="K36" s="723"/>
      <c r="L36" s="513" t="s">
        <v>217</v>
      </c>
      <c r="M36" s="330"/>
      <c r="N36" s="329"/>
      <c r="O36" s="330"/>
      <c r="P36" s="315">
        <f>'UC Consolidated Sheet Page-3'!G13</f>
        <v>52</v>
      </c>
      <c r="Q36" s="315">
        <f t="shared" si="0"/>
        <v>55</v>
      </c>
      <c r="R36" s="317"/>
      <c r="S36" s="337" t="s">
        <v>236</v>
      </c>
    </row>
    <row r="37" spans="1:19" s="341" customFormat="1" ht="45" customHeight="1" thickBot="1">
      <c r="A37" s="700"/>
      <c r="B37" s="766"/>
      <c r="C37" s="767"/>
      <c r="D37" s="768"/>
      <c r="E37" s="762" t="str">
        <f>'UC Consolidated Sheet Page-3'!E14</f>
        <v>فیروز ٹاؤن</v>
      </c>
      <c r="F37" s="763"/>
      <c r="G37" s="764"/>
      <c r="H37" s="342" t="s">
        <v>216</v>
      </c>
      <c r="I37" s="741"/>
      <c r="J37" s="741"/>
      <c r="K37" s="741"/>
      <c r="L37" s="513" t="s">
        <v>217</v>
      </c>
      <c r="M37" s="330"/>
      <c r="N37" s="329"/>
      <c r="O37" s="330"/>
      <c r="P37" s="315">
        <f>'UC Consolidated Sheet Page-3'!G14</f>
        <v>0</v>
      </c>
      <c r="Q37" s="315">
        <f t="shared" si="0"/>
        <v>0</v>
      </c>
      <c r="R37" s="317"/>
      <c r="S37" s="337" t="s">
        <v>236</v>
      </c>
    </row>
    <row r="38" spans="1:19" s="341" customFormat="1" ht="45" customHeight="1">
      <c r="A38" s="700">
        <v>9</v>
      </c>
      <c r="B38" s="756" t="str">
        <f>'Team Basic Data Team 2'!A25</f>
        <v>گراس منڈی، مسجد مدینہ</v>
      </c>
      <c r="C38" s="757"/>
      <c r="D38" s="758"/>
      <c r="E38" s="762" t="str">
        <f>'UC Consolidated Sheet Page-3'!H11</f>
        <v>ڈاکٹر حسین</v>
      </c>
      <c r="F38" s="763"/>
      <c r="G38" s="764"/>
      <c r="H38" s="342" t="s">
        <v>216</v>
      </c>
      <c r="I38" s="742" t="s">
        <v>323</v>
      </c>
      <c r="J38" s="742"/>
      <c r="K38" s="742"/>
      <c r="L38" s="513" t="s">
        <v>217</v>
      </c>
      <c r="M38" s="330" t="s">
        <v>331</v>
      </c>
      <c r="N38" s="329"/>
      <c r="O38" s="330"/>
      <c r="P38" s="315">
        <f>'UC Consolidated Sheet Page-3'!J11</f>
        <v>76</v>
      </c>
      <c r="Q38" s="315">
        <f t="shared" si="0"/>
        <v>80</v>
      </c>
      <c r="R38" s="317"/>
      <c r="S38" s="337" t="s">
        <v>236</v>
      </c>
    </row>
    <row r="39" spans="1:19" s="341" customFormat="1" ht="45" customHeight="1">
      <c r="A39" s="700"/>
      <c r="B39" s="759"/>
      <c r="C39" s="760"/>
      <c r="D39" s="761"/>
      <c r="E39" s="762" t="str">
        <f>'UC Consolidated Sheet Page-3'!H12</f>
        <v>گراس منڈی</v>
      </c>
      <c r="F39" s="763"/>
      <c r="G39" s="764"/>
      <c r="H39" s="342" t="s">
        <v>216</v>
      </c>
      <c r="I39" s="723" t="s">
        <v>324</v>
      </c>
      <c r="J39" s="723"/>
      <c r="K39" s="723"/>
      <c r="L39" s="513" t="s">
        <v>217</v>
      </c>
      <c r="M39" s="330" t="s">
        <v>238</v>
      </c>
      <c r="N39" s="329"/>
      <c r="O39" s="330"/>
      <c r="P39" s="315">
        <f>'UC Consolidated Sheet Page-3'!J12</f>
        <v>5</v>
      </c>
      <c r="Q39" s="315">
        <f t="shared" si="0"/>
        <v>6</v>
      </c>
      <c r="R39" s="317"/>
      <c r="S39" s="337" t="s">
        <v>236</v>
      </c>
    </row>
    <row r="40" spans="1:19" s="341" customFormat="1" ht="45" customHeight="1">
      <c r="A40" s="700"/>
      <c r="B40" s="765" t="str">
        <f>'Team Basic Data Team 2'!A26</f>
        <v>داتا کالونی گلی نمبر1 تا 4</v>
      </c>
      <c r="C40" s="760"/>
      <c r="D40" s="761"/>
      <c r="E40" s="762" t="str">
        <f>'UC Consolidated Sheet Page-3'!H13</f>
        <v xml:space="preserve">جمیل </v>
      </c>
      <c r="F40" s="763"/>
      <c r="G40" s="764"/>
      <c r="H40" s="342" t="s">
        <v>216</v>
      </c>
      <c r="I40" s="723"/>
      <c r="J40" s="723"/>
      <c r="K40" s="723"/>
      <c r="L40" s="513" t="s">
        <v>217</v>
      </c>
      <c r="M40" s="330"/>
      <c r="N40" s="329"/>
      <c r="O40" s="330"/>
      <c r="P40" s="315">
        <f>'UC Consolidated Sheet Page-3'!J13</f>
        <v>68</v>
      </c>
      <c r="Q40" s="315">
        <f t="shared" si="0"/>
        <v>72</v>
      </c>
      <c r="R40" s="317"/>
      <c r="S40" s="337" t="s">
        <v>236</v>
      </c>
    </row>
    <row r="41" spans="1:19" s="341" customFormat="1" ht="45" customHeight="1" thickBot="1">
      <c r="A41" s="700"/>
      <c r="B41" s="766"/>
      <c r="C41" s="767"/>
      <c r="D41" s="768"/>
      <c r="E41" s="762" t="str">
        <f>'UC Consolidated Sheet Page-3'!H14</f>
        <v>داتا کالونی</v>
      </c>
      <c r="F41" s="763"/>
      <c r="G41" s="764"/>
      <c r="H41" s="342" t="s">
        <v>216</v>
      </c>
      <c r="I41" s="737"/>
      <c r="J41" s="737"/>
      <c r="K41" s="737"/>
      <c r="L41" s="513" t="s">
        <v>217</v>
      </c>
      <c r="M41" s="330"/>
      <c r="N41" s="329"/>
      <c r="O41" s="330"/>
      <c r="P41" s="315">
        <f>'UC Consolidated Sheet Page-3'!J14</f>
        <v>0</v>
      </c>
      <c r="Q41" s="315">
        <f t="shared" si="0"/>
        <v>0</v>
      </c>
      <c r="R41" s="317"/>
      <c r="S41" s="337" t="s">
        <v>236</v>
      </c>
    </row>
    <row r="42" spans="1:19" s="341" customFormat="1" ht="45" customHeight="1">
      <c r="A42" s="700">
        <v>10</v>
      </c>
      <c r="B42" s="756" t="str">
        <f>'Team Basic Data Team 2'!A27</f>
        <v>محمد پورہ محمدی مسجد والی گلی</v>
      </c>
      <c r="C42" s="757"/>
      <c r="D42" s="758"/>
      <c r="E42" s="762" t="str">
        <f>'UC Consolidated Sheet Page-4'!B11</f>
        <v>تعظیم اختر</v>
      </c>
      <c r="F42" s="763"/>
      <c r="G42" s="764"/>
      <c r="H42" s="342" t="s">
        <v>216</v>
      </c>
      <c r="I42" s="733" t="s">
        <v>325</v>
      </c>
      <c r="J42" s="733"/>
      <c r="K42" s="733"/>
      <c r="L42" s="513" t="s">
        <v>217</v>
      </c>
      <c r="M42" s="330" t="s">
        <v>332</v>
      </c>
      <c r="N42" s="329"/>
      <c r="O42" s="330"/>
      <c r="P42" s="315">
        <f>'UC Consolidated Sheet Page-4'!D11</f>
        <v>32</v>
      </c>
      <c r="Q42" s="315">
        <f t="shared" si="0"/>
        <v>34</v>
      </c>
      <c r="R42" s="317"/>
      <c r="S42" s="337" t="s">
        <v>236</v>
      </c>
    </row>
    <row r="43" spans="1:19" s="341" customFormat="1" ht="45" customHeight="1">
      <c r="A43" s="700"/>
      <c r="B43" s="759"/>
      <c r="C43" s="760"/>
      <c r="D43" s="761"/>
      <c r="E43" s="762" t="str">
        <f>'UC Consolidated Sheet Page-4'!B12</f>
        <v>محمد پورہ</v>
      </c>
      <c r="F43" s="763"/>
      <c r="G43" s="764"/>
      <c r="H43" s="342" t="s">
        <v>216</v>
      </c>
      <c r="I43" s="723" t="s">
        <v>260</v>
      </c>
      <c r="J43" s="723"/>
      <c r="K43" s="723"/>
      <c r="L43" s="513" t="s">
        <v>217</v>
      </c>
      <c r="M43" s="330" t="s">
        <v>333</v>
      </c>
      <c r="N43" s="329"/>
      <c r="O43" s="330"/>
      <c r="P43" s="315">
        <f>'UC Consolidated Sheet Page-4'!D12</f>
        <v>30</v>
      </c>
      <c r="Q43" s="315">
        <f t="shared" si="0"/>
        <v>32</v>
      </c>
      <c r="R43" s="317"/>
      <c r="S43" s="337" t="s">
        <v>236</v>
      </c>
    </row>
    <row r="44" spans="1:19" s="341" customFormat="1" ht="45" customHeight="1">
      <c r="A44" s="700"/>
      <c r="B44" s="765" t="str">
        <f>'Team Basic Data Team 2'!A28</f>
        <v>محمد پورہ، محمدی مسجد</v>
      </c>
      <c r="C44" s="760"/>
      <c r="D44" s="761"/>
      <c r="E44" s="762" t="str">
        <f>'UC Consolidated Sheet Page-4'!B13</f>
        <v>تعظیم اختر</v>
      </c>
      <c r="F44" s="763"/>
      <c r="G44" s="764"/>
      <c r="H44" s="342" t="s">
        <v>216</v>
      </c>
      <c r="I44" s="723"/>
      <c r="J44" s="723"/>
      <c r="K44" s="723"/>
      <c r="L44" s="513" t="s">
        <v>217</v>
      </c>
      <c r="M44" s="330"/>
      <c r="N44" s="329"/>
      <c r="O44" s="330"/>
      <c r="P44" s="315">
        <f>'UC Consolidated Sheet Page-4'!D13</f>
        <v>28</v>
      </c>
      <c r="Q44" s="315">
        <f t="shared" si="0"/>
        <v>30</v>
      </c>
      <c r="R44" s="317"/>
      <c r="S44" s="337" t="s">
        <v>236</v>
      </c>
    </row>
    <row r="45" spans="1:19" s="341" customFormat="1" ht="45" customHeight="1">
      <c r="A45" s="700"/>
      <c r="B45" s="766"/>
      <c r="C45" s="767"/>
      <c r="D45" s="768"/>
      <c r="E45" s="762" t="str">
        <f>'UC Consolidated Sheet Page-4'!B14</f>
        <v>محمد پورہ</v>
      </c>
      <c r="F45" s="763"/>
      <c r="G45" s="764"/>
      <c r="H45" s="342" t="s">
        <v>216</v>
      </c>
      <c r="I45" s="741"/>
      <c r="J45" s="741"/>
      <c r="K45" s="741"/>
      <c r="L45" s="513" t="s">
        <v>217</v>
      </c>
      <c r="M45" s="330"/>
      <c r="N45" s="329"/>
      <c r="O45" s="330"/>
      <c r="P45" s="315">
        <f>'UC Consolidated Sheet Page-4'!D14</f>
        <v>8</v>
      </c>
      <c r="Q45" s="315">
        <f t="shared" si="0"/>
        <v>9</v>
      </c>
      <c r="R45" s="317"/>
      <c r="S45" s="337" t="s">
        <v>236</v>
      </c>
    </row>
    <row r="46" spans="1:19" s="341" customFormat="1" ht="45" customHeight="1">
      <c r="A46" s="700">
        <v>11</v>
      </c>
      <c r="B46" s="756" t="str">
        <f>'Team Basic Data Team 2'!A30</f>
        <v>اسلام پورہ گلی نمبر8، ہیلتھ ہاؤس والی گلی</v>
      </c>
      <c r="C46" s="757"/>
      <c r="D46" s="758"/>
      <c r="E46" s="762" t="str">
        <f>'UC Consolidated Sheet Page-4'!E11</f>
        <v>ارشاد بیگم</v>
      </c>
      <c r="F46" s="763"/>
      <c r="G46" s="764"/>
      <c r="H46" s="342" t="s">
        <v>216</v>
      </c>
      <c r="I46" s="733" t="s">
        <v>326</v>
      </c>
      <c r="J46" s="733"/>
      <c r="K46" s="733"/>
      <c r="L46" s="513" t="s">
        <v>217</v>
      </c>
      <c r="M46" s="330" t="s">
        <v>334</v>
      </c>
      <c r="N46" s="329"/>
      <c r="O46" s="330"/>
      <c r="P46" s="315">
        <f>'UC Consolidated Sheet Page-4'!G11</f>
        <v>40</v>
      </c>
      <c r="Q46" s="315">
        <f t="shared" si="0"/>
        <v>42</v>
      </c>
      <c r="R46" s="317"/>
      <c r="S46" s="337" t="s">
        <v>236</v>
      </c>
    </row>
    <row r="47" spans="1:19" s="341" customFormat="1" ht="45" customHeight="1">
      <c r="A47" s="700"/>
      <c r="B47" s="759"/>
      <c r="C47" s="760"/>
      <c r="D47" s="761"/>
      <c r="E47" s="762" t="str">
        <f>'UC Consolidated Sheet Page-4'!E12</f>
        <v>اسلام پورہ</v>
      </c>
      <c r="F47" s="763"/>
      <c r="G47" s="764"/>
      <c r="H47" s="342" t="s">
        <v>216</v>
      </c>
      <c r="I47" s="723" t="s">
        <v>327</v>
      </c>
      <c r="J47" s="723"/>
      <c r="K47" s="723"/>
      <c r="L47" s="513" t="s">
        <v>217</v>
      </c>
      <c r="M47" s="330" t="s">
        <v>257</v>
      </c>
      <c r="N47" s="329"/>
      <c r="O47" s="330"/>
      <c r="P47" s="315">
        <f>'UC Consolidated Sheet Page-4'!G12</f>
        <v>15</v>
      </c>
      <c r="Q47" s="315">
        <f t="shared" si="0"/>
        <v>16</v>
      </c>
      <c r="R47" s="317"/>
      <c r="S47" s="337" t="s">
        <v>236</v>
      </c>
    </row>
    <row r="48" spans="1:19" s="341" customFormat="1" ht="45" customHeight="1">
      <c r="A48" s="700"/>
      <c r="B48" s="765" t="str">
        <f>'Team Basic Data Team 2'!A31</f>
        <v xml:space="preserve">اسلام پورہ گلی نمبر2تا 3، القریش مسجد </v>
      </c>
      <c r="C48" s="760"/>
      <c r="D48" s="761"/>
      <c r="E48" s="762" t="str">
        <f>'UC Consolidated Sheet Page-4'!E13</f>
        <v>فرحانہ</v>
      </c>
      <c r="F48" s="763"/>
      <c r="G48" s="764"/>
      <c r="H48" s="342" t="s">
        <v>216</v>
      </c>
      <c r="I48" s="723"/>
      <c r="J48" s="723"/>
      <c r="K48" s="723"/>
      <c r="L48" s="513" t="s">
        <v>217</v>
      </c>
      <c r="M48" s="330"/>
      <c r="N48" s="329"/>
      <c r="O48" s="330"/>
      <c r="P48" s="315">
        <f>'UC Consolidated Sheet Page-4'!G13</f>
        <v>49</v>
      </c>
      <c r="Q48" s="315">
        <f t="shared" si="0"/>
        <v>52</v>
      </c>
      <c r="R48" s="317"/>
      <c r="S48" s="337" t="s">
        <v>236</v>
      </c>
    </row>
    <row r="49" spans="1:19" s="341" customFormat="1" ht="45" customHeight="1">
      <c r="A49" s="700"/>
      <c r="B49" s="766"/>
      <c r="C49" s="767"/>
      <c r="D49" s="768"/>
      <c r="E49" s="762" t="str">
        <f>'UC Consolidated Sheet Page-4'!E14</f>
        <v>اسلام پورہ</v>
      </c>
      <c r="F49" s="763"/>
      <c r="G49" s="764"/>
      <c r="H49" s="342" t="s">
        <v>216</v>
      </c>
      <c r="I49" s="741"/>
      <c r="J49" s="741"/>
      <c r="K49" s="741"/>
      <c r="L49" s="513" t="s">
        <v>217</v>
      </c>
      <c r="M49" s="330"/>
      <c r="N49" s="329"/>
      <c r="O49" s="330"/>
      <c r="P49" s="315">
        <f>'UC Consolidated Sheet Page-4'!G14</f>
        <v>25</v>
      </c>
      <c r="Q49" s="315">
        <f t="shared" si="0"/>
        <v>27</v>
      </c>
      <c r="R49" s="317"/>
      <c r="S49" s="337" t="s">
        <v>236</v>
      </c>
    </row>
    <row r="50" spans="1:19" s="341" customFormat="1" ht="45" customHeight="1">
      <c r="A50" s="700">
        <v>12</v>
      </c>
      <c r="B50" s="756" t="str">
        <f>'Team Basic Data Team 2'!A32</f>
        <v>اسلام پورہ گلی نمبر0، بلال مسجد</v>
      </c>
      <c r="C50" s="757"/>
      <c r="D50" s="758"/>
      <c r="E50" s="762" t="str">
        <f>'UC Consolidated Sheet Page-4'!H11</f>
        <v>فرحانہ</v>
      </c>
      <c r="F50" s="763"/>
      <c r="G50" s="764"/>
      <c r="H50" s="342" t="s">
        <v>216</v>
      </c>
      <c r="I50" s="723" t="s">
        <v>328</v>
      </c>
      <c r="J50" s="723"/>
      <c r="K50" s="723"/>
      <c r="L50" s="513" t="s">
        <v>217</v>
      </c>
      <c r="M50" s="330" t="s">
        <v>335</v>
      </c>
      <c r="N50" s="329"/>
      <c r="O50" s="330"/>
      <c r="P50" s="315">
        <f>'UC Consolidated Sheet Page-4'!J11</f>
        <v>136</v>
      </c>
      <c r="Q50" s="315">
        <f t="shared" si="0"/>
        <v>143</v>
      </c>
      <c r="R50" s="317"/>
      <c r="S50" s="337" t="s">
        <v>236</v>
      </c>
    </row>
    <row r="51" spans="1:19" s="341" customFormat="1" ht="45" customHeight="1">
      <c r="A51" s="700"/>
      <c r="B51" s="759"/>
      <c r="C51" s="760"/>
      <c r="D51" s="761"/>
      <c r="E51" s="762" t="str">
        <f>'UC Consolidated Sheet Page-4'!H12</f>
        <v>اسلام پورہ</v>
      </c>
      <c r="F51" s="763"/>
      <c r="G51" s="764"/>
      <c r="H51" s="342" t="s">
        <v>216</v>
      </c>
      <c r="I51" s="510"/>
      <c r="J51" s="510"/>
      <c r="K51" s="510"/>
      <c r="L51" s="513" t="s">
        <v>217</v>
      </c>
      <c r="M51" s="330"/>
      <c r="N51" s="329"/>
      <c r="O51" s="330"/>
      <c r="P51" s="315">
        <f>'UC Consolidated Sheet Page-4'!J12</f>
        <v>20</v>
      </c>
      <c r="Q51" s="315">
        <f t="shared" si="0"/>
        <v>21</v>
      </c>
      <c r="R51" s="317"/>
      <c r="S51" s="337" t="s">
        <v>236</v>
      </c>
    </row>
    <row r="52" spans="1:19" s="341" customFormat="1" ht="45" customHeight="1">
      <c r="A52" s="700"/>
      <c r="B52" s="765">
        <f>'Team Basic Data Team 2'!A33</f>
        <v>0</v>
      </c>
      <c r="C52" s="760"/>
      <c r="D52" s="761"/>
      <c r="E52" s="762">
        <f>'UC Consolidated Sheet Page-4'!H13</f>
        <v>0</v>
      </c>
      <c r="F52" s="763"/>
      <c r="G52" s="764"/>
      <c r="H52" s="342" t="s">
        <v>216</v>
      </c>
      <c r="I52" s="510"/>
      <c r="J52" s="510"/>
      <c r="K52" s="510"/>
      <c r="L52" s="513" t="s">
        <v>217</v>
      </c>
      <c r="M52" s="330"/>
      <c r="N52" s="329"/>
      <c r="O52" s="330"/>
      <c r="P52" s="315">
        <f>'UC Consolidated Sheet Page-4'!J13</f>
        <v>0</v>
      </c>
      <c r="Q52" s="324">
        <f t="shared" si="0"/>
        <v>0</v>
      </c>
      <c r="R52" s="317"/>
      <c r="S52" s="337" t="s">
        <v>236</v>
      </c>
    </row>
    <row r="53" spans="1:19" s="341" customFormat="1" ht="45" customHeight="1" thickBot="1">
      <c r="A53" s="701"/>
      <c r="B53" s="766"/>
      <c r="C53" s="767"/>
      <c r="D53" s="768"/>
      <c r="E53" s="762">
        <f>'UC Consolidated Sheet Page-4'!H14</f>
        <v>0</v>
      </c>
      <c r="F53" s="763"/>
      <c r="G53" s="764"/>
      <c r="H53" s="342" t="s">
        <v>216</v>
      </c>
      <c r="I53" s="511"/>
      <c r="J53" s="511"/>
      <c r="K53" s="511"/>
      <c r="L53" s="513" t="s">
        <v>217</v>
      </c>
      <c r="M53" s="330"/>
      <c r="N53" s="331"/>
      <c r="O53" s="332"/>
      <c r="P53" s="309">
        <f t="shared" ref="P53" si="2">SUM(P34:P52)</f>
        <v>666</v>
      </c>
      <c r="Q53" s="825">
        <f t="shared" si="0"/>
        <v>700</v>
      </c>
      <c r="R53" s="321"/>
      <c r="S53" s="337" t="s">
        <v>236</v>
      </c>
    </row>
    <row r="54" spans="1:19" ht="15">
      <c r="A54"/>
      <c r="B54"/>
      <c r="C54"/>
      <c r="D54"/>
      <c r="E54"/>
      <c r="F54"/>
      <c r="G54"/>
      <c r="H54"/>
      <c r="I54"/>
      <c r="J54"/>
      <c r="K54"/>
      <c r="L54"/>
      <c r="M54"/>
      <c r="N54"/>
      <c r="O54"/>
      <c r="P54"/>
      <c r="Q54"/>
      <c r="R54"/>
      <c r="S54"/>
    </row>
    <row r="55" spans="1:19" ht="15">
      <c r="A55"/>
      <c r="B55"/>
      <c r="C55"/>
      <c r="D55"/>
      <c r="E55"/>
      <c r="F55"/>
      <c r="G55"/>
      <c r="H55"/>
      <c r="I55"/>
      <c r="J55"/>
      <c r="K55"/>
      <c r="L55"/>
      <c r="M55"/>
      <c r="N55"/>
      <c r="O55"/>
      <c r="P55"/>
      <c r="Q55"/>
      <c r="R55"/>
      <c r="S55"/>
    </row>
    <row r="56" spans="1:19" ht="15">
      <c r="A56"/>
      <c r="B56"/>
      <c r="C56"/>
      <c r="D56"/>
      <c r="E56"/>
      <c r="F56"/>
      <c r="G56"/>
      <c r="H56"/>
      <c r="I56"/>
      <c r="J56"/>
      <c r="K56"/>
      <c r="L56"/>
      <c r="M56"/>
      <c r="N56"/>
      <c r="O56"/>
      <c r="P56"/>
      <c r="Q56"/>
      <c r="R56"/>
      <c r="S56"/>
    </row>
    <row r="57" spans="1:19" ht="15">
      <c r="A57"/>
      <c r="B57"/>
      <c r="C57"/>
      <c r="D57"/>
      <c r="E57"/>
      <c r="F57"/>
      <c r="G57"/>
      <c r="H57"/>
      <c r="I57"/>
      <c r="J57"/>
      <c r="K57"/>
      <c r="L57"/>
      <c r="M57"/>
      <c r="N57"/>
      <c r="O57"/>
      <c r="P57"/>
      <c r="Q57"/>
      <c r="R57"/>
      <c r="S57"/>
    </row>
    <row r="58" spans="1:19" ht="15">
      <c r="A58"/>
      <c r="B58"/>
      <c r="C58"/>
      <c r="D58"/>
      <c r="E58"/>
      <c r="F58"/>
      <c r="G58"/>
      <c r="H58"/>
      <c r="I58"/>
      <c r="J58"/>
      <c r="K58"/>
      <c r="L58"/>
      <c r="M58"/>
      <c r="N58"/>
      <c r="O58"/>
      <c r="P58"/>
      <c r="Q58"/>
      <c r="R58"/>
      <c r="S58"/>
    </row>
    <row r="59" spans="1:19" ht="15">
      <c r="A59"/>
      <c r="B59"/>
      <c r="C59"/>
      <c r="D59"/>
      <c r="E59"/>
      <c r="F59"/>
      <c r="G59"/>
      <c r="H59"/>
      <c r="I59"/>
      <c r="J59"/>
      <c r="K59"/>
      <c r="L59"/>
      <c r="M59"/>
      <c r="N59"/>
      <c r="O59"/>
      <c r="P59"/>
      <c r="Q59"/>
      <c r="R59"/>
      <c r="S59"/>
    </row>
    <row r="60" spans="1:19" ht="15">
      <c r="A60"/>
      <c r="B60"/>
      <c r="C60"/>
      <c r="D60"/>
      <c r="E60"/>
      <c r="F60"/>
      <c r="G60"/>
      <c r="H60"/>
      <c r="I60"/>
      <c r="J60"/>
      <c r="K60"/>
      <c r="L60"/>
      <c r="M60"/>
      <c r="N60"/>
      <c r="O60"/>
      <c r="P60"/>
      <c r="Q60"/>
      <c r="R60"/>
      <c r="S60"/>
    </row>
  </sheetData>
  <mergeCells count="139">
    <mergeCell ref="A50:A53"/>
    <mergeCell ref="B50:D51"/>
    <mergeCell ref="E50:G50"/>
    <mergeCell ref="E51:G51"/>
    <mergeCell ref="B52:D53"/>
    <mergeCell ref="E52:G52"/>
    <mergeCell ref="E53:G53"/>
    <mergeCell ref="E48:G48"/>
    <mergeCell ref="I48:K48"/>
    <mergeCell ref="E49:G49"/>
    <mergeCell ref="I49:K49"/>
    <mergeCell ref="A46:A49"/>
    <mergeCell ref="B46:D47"/>
    <mergeCell ref="E46:G46"/>
    <mergeCell ref="I46:K46"/>
    <mergeCell ref="E47:G47"/>
    <mergeCell ref="I47:K47"/>
    <mergeCell ref="B48:D49"/>
    <mergeCell ref="I50:K50"/>
    <mergeCell ref="B44:D45"/>
    <mergeCell ref="E44:G44"/>
    <mergeCell ref="I44:K44"/>
    <mergeCell ref="E45:G45"/>
    <mergeCell ref="I45:K45"/>
    <mergeCell ref="A38:A41"/>
    <mergeCell ref="B38:D39"/>
    <mergeCell ref="E38:G38"/>
    <mergeCell ref="I38:K38"/>
    <mergeCell ref="E39:G39"/>
    <mergeCell ref="I39:K39"/>
    <mergeCell ref="B40:D41"/>
    <mergeCell ref="E40:G40"/>
    <mergeCell ref="I40:K40"/>
    <mergeCell ref="E41:G41"/>
    <mergeCell ref="I41:K41"/>
    <mergeCell ref="A42:A45"/>
    <mergeCell ref="B42:D43"/>
    <mergeCell ref="E42:G42"/>
    <mergeCell ref="I42:K42"/>
    <mergeCell ref="E43:G43"/>
    <mergeCell ref="I43:K43"/>
    <mergeCell ref="A34:A37"/>
    <mergeCell ref="B34:D35"/>
    <mergeCell ref="E34:G34"/>
    <mergeCell ref="I34:K34"/>
    <mergeCell ref="E35:G35"/>
    <mergeCell ref="I35:K35"/>
    <mergeCell ref="B36:D37"/>
    <mergeCell ref="E36:G36"/>
    <mergeCell ref="I36:K36"/>
    <mergeCell ref="E37:G37"/>
    <mergeCell ref="I37:K37"/>
    <mergeCell ref="I29:K29"/>
    <mergeCell ref="A30:A33"/>
    <mergeCell ref="B30:D31"/>
    <mergeCell ref="E30:G30"/>
    <mergeCell ref="I30:K30"/>
    <mergeCell ref="E31:G31"/>
    <mergeCell ref="I31:K31"/>
    <mergeCell ref="B32:D33"/>
    <mergeCell ref="E32:G32"/>
    <mergeCell ref="I32:K32"/>
    <mergeCell ref="A26:A29"/>
    <mergeCell ref="B26:D27"/>
    <mergeCell ref="E26:G26"/>
    <mergeCell ref="I26:K26"/>
    <mergeCell ref="E27:G27"/>
    <mergeCell ref="I27:K27"/>
    <mergeCell ref="B28:D29"/>
    <mergeCell ref="E28:G28"/>
    <mergeCell ref="I28:K28"/>
    <mergeCell ref="E29:G29"/>
    <mergeCell ref="E33:G33"/>
    <mergeCell ref="I33:K33"/>
    <mergeCell ref="E24:G24"/>
    <mergeCell ref="I24:K24"/>
    <mergeCell ref="E25:G25"/>
    <mergeCell ref="I25:K25"/>
    <mergeCell ref="B20:D21"/>
    <mergeCell ref="E20:G20"/>
    <mergeCell ref="I20:K20"/>
    <mergeCell ref="E21:G21"/>
    <mergeCell ref="I21:K21"/>
    <mergeCell ref="A14:A17"/>
    <mergeCell ref="B14:D15"/>
    <mergeCell ref="E14:G14"/>
    <mergeCell ref="I14:K14"/>
    <mergeCell ref="E15:G15"/>
    <mergeCell ref="I15:K15"/>
    <mergeCell ref="B16:D17"/>
    <mergeCell ref="A22:A25"/>
    <mergeCell ref="B22:D23"/>
    <mergeCell ref="E22:G22"/>
    <mergeCell ref="I22:K22"/>
    <mergeCell ref="E23:G23"/>
    <mergeCell ref="E16:G16"/>
    <mergeCell ref="I16:K16"/>
    <mergeCell ref="E17:G17"/>
    <mergeCell ref="I17:K17"/>
    <mergeCell ref="A18:A21"/>
    <mergeCell ref="B18:D19"/>
    <mergeCell ref="E18:G18"/>
    <mergeCell ref="I18:K18"/>
    <mergeCell ref="E19:G19"/>
    <mergeCell ref="I19:K19"/>
    <mergeCell ref="I23:K23"/>
    <mergeCell ref="B24:D25"/>
    <mergeCell ref="A10:A13"/>
    <mergeCell ref="B10:D11"/>
    <mergeCell ref="E10:G10"/>
    <mergeCell ref="I10:K10"/>
    <mergeCell ref="E11:G11"/>
    <mergeCell ref="I11:K11"/>
    <mergeCell ref="B12:D13"/>
    <mergeCell ref="E12:G12"/>
    <mergeCell ref="I12:K12"/>
    <mergeCell ref="E13:G13"/>
    <mergeCell ref="I13:K13"/>
    <mergeCell ref="A6:A9"/>
    <mergeCell ref="B6:D7"/>
    <mergeCell ref="E6:G6"/>
    <mergeCell ref="I6:K6"/>
    <mergeCell ref="E7:G7"/>
    <mergeCell ref="I7:K7"/>
    <mergeCell ref="B8:D9"/>
    <mergeCell ref="E8:G8"/>
    <mergeCell ref="I8:K8"/>
    <mergeCell ref="E9:G9"/>
    <mergeCell ref="I9:K9"/>
    <mergeCell ref="A1:S1"/>
    <mergeCell ref="A2:S2"/>
    <mergeCell ref="A4:A5"/>
    <mergeCell ref="B4:D5"/>
    <mergeCell ref="E4:G5"/>
    <mergeCell ref="H4:M5"/>
    <mergeCell ref="N4:O5"/>
    <mergeCell ref="P4:Q4"/>
    <mergeCell ref="R4:R5"/>
    <mergeCell ref="S4:S5"/>
  </mergeCells>
  <printOptions horizontalCentered="1" verticalCentered="1"/>
  <pageMargins left="0" right="0" top="0" bottom="0" header="0" footer="0"/>
  <pageSetup scale="40" orientation="landscape" r:id="rId1"/>
  <rowBreaks count="1" manualBreakCount="1">
    <brk id="33" max="16383" man="1"/>
  </rowBreaks>
  <colBreaks count="1" manualBreakCount="1">
    <brk id="19" max="1048575" man="1"/>
  </colBreaks>
</worksheet>
</file>

<file path=xl/worksheets/sheet23.xml><?xml version="1.0" encoding="utf-8"?>
<worksheet xmlns="http://schemas.openxmlformats.org/spreadsheetml/2006/main" xmlns:r="http://schemas.openxmlformats.org/officeDocument/2006/relationships">
  <dimension ref="A1:K44"/>
  <sheetViews>
    <sheetView view="pageBreakPreview" zoomScale="90" zoomScaleSheetLayoutView="90" workbookViewId="0">
      <selection activeCell="F14" sqref="F14"/>
    </sheetView>
  </sheetViews>
  <sheetFormatPr defaultColWidth="9.140625" defaultRowHeight="15"/>
  <cols>
    <col min="1" max="1" width="32.5703125" style="271" customWidth="1"/>
    <col min="2" max="2" width="17.85546875" style="47" customWidth="1"/>
    <col min="3" max="3" width="14" style="47" customWidth="1"/>
    <col min="4" max="5" width="14.85546875" style="47" customWidth="1"/>
    <col min="6" max="6" width="36.85546875" style="47" customWidth="1"/>
    <col min="7" max="7" width="31.85546875" style="47" customWidth="1"/>
    <col min="8" max="8" width="18.5703125" style="47" customWidth="1"/>
    <col min="9" max="9" width="7.140625" style="47" hidden="1" customWidth="1"/>
    <col min="10" max="10" width="6.7109375" style="47" hidden="1" customWidth="1"/>
    <col min="11" max="11" width="0.140625" style="47" customWidth="1"/>
    <col min="12" max="260" width="9.140625" style="47"/>
    <col min="261" max="261" width="32.5703125" style="47" customWidth="1"/>
    <col min="262" max="262" width="17.85546875" style="47" customWidth="1"/>
    <col min="263" max="263" width="14" style="47" customWidth="1"/>
    <col min="264" max="264" width="14.85546875" style="47" customWidth="1"/>
    <col min="265" max="265" width="72.42578125" style="47" customWidth="1"/>
    <col min="266" max="266" width="14" style="47" customWidth="1"/>
    <col min="267" max="516" width="9.140625" style="47"/>
    <col min="517" max="517" width="32.5703125" style="47" customWidth="1"/>
    <col min="518" max="518" width="17.85546875" style="47" customWidth="1"/>
    <col min="519" max="519" width="14" style="47" customWidth="1"/>
    <col min="520" max="520" width="14.85546875" style="47" customWidth="1"/>
    <col min="521" max="521" width="72.42578125" style="47" customWidth="1"/>
    <col min="522" max="522" width="14" style="47" customWidth="1"/>
    <col min="523" max="772" width="9.140625" style="47"/>
    <col min="773" max="773" width="32.5703125" style="47" customWidth="1"/>
    <col min="774" max="774" width="17.85546875" style="47" customWidth="1"/>
    <col min="775" max="775" width="14" style="47" customWidth="1"/>
    <col min="776" max="776" width="14.85546875" style="47" customWidth="1"/>
    <col min="777" max="777" width="72.42578125" style="47" customWidth="1"/>
    <col min="778" max="778" width="14" style="47" customWidth="1"/>
    <col min="779" max="1028" width="9.140625" style="47"/>
    <col min="1029" max="1029" width="32.5703125" style="47" customWidth="1"/>
    <col min="1030" max="1030" width="17.85546875" style="47" customWidth="1"/>
    <col min="1031" max="1031" width="14" style="47" customWidth="1"/>
    <col min="1032" max="1032" width="14.85546875" style="47" customWidth="1"/>
    <col min="1033" max="1033" width="72.42578125" style="47" customWidth="1"/>
    <col min="1034" max="1034" width="14" style="47" customWidth="1"/>
    <col min="1035" max="1284" width="9.140625" style="47"/>
    <col min="1285" max="1285" width="32.5703125" style="47" customWidth="1"/>
    <col min="1286" max="1286" width="17.85546875" style="47" customWidth="1"/>
    <col min="1287" max="1287" width="14" style="47" customWidth="1"/>
    <col min="1288" max="1288" width="14.85546875" style="47" customWidth="1"/>
    <col min="1289" max="1289" width="72.42578125" style="47" customWidth="1"/>
    <col min="1290" max="1290" width="14" style="47" customWidth="1"/>
    <col min="1291" max="1540" width="9.140625" style="47"/>
    <col min="1541" max="1541" width="32.5703125" style="47" customWidth="1"/>
    <col min="1542" max="1542" width="17.85546875" style="47" customWidth="1"/>
    <col min="1543" max="1543" width="14" style="47" customWidth="1"/>
    <col min="1544" max="1544" width="14.85546875" style="47" customWidth="1"/>
    <col min="1545" max="1545" width="72.42578125" style="47" customWidth="1"/>
    <col min="1546" max="1546" width="14" style="47" customWidth="1"/>
    <col min="1547" max="1796" width="9.140625" style="47"/>
    <col min="1797" max="1797" width="32.5703125" style="47" customWidth="1"/>
    <col min="1798" max="1798" width="17.85546875" style="47" customWidth="1"/>
    <col min="1799" max="1799" width="14" style="47" customWidth="1"/>
    <col min="1800" max="1800" width="14.85546875" style="47" customWidth="1"/>
    <col min="1801" max="1801" width="72.42578125" style="47" customWidth="1"/>
    <col min="1802" max="1802" width="14" style="47" customWidth="1"/>
    <col min="1803" max="2052" width="9.140625" style="47"/>
    <col min="2053" max="2053" width="32.5703125" style="47" customWidth="1"/>
    <col min="2054" max="2054" width="17.85546875" style="47" customWidth="1"/>
    <col min="2055" max="2055" width="14" style="47" customWidth="1"/>
    <col min="2056" max="2056" width="14.85546875" style="47" customWidth="1"/>
    <col min="2057" max="2057" width="72.42578125" style="47" customWidth="1"/>
    <col min="2058" max="2058" width="14" style="47" customWidth="1"/>
    <col min="2059" max="2308" width="9.140625" style="47"/>
    <col min="2309" max="2309" width="32.5703125" style="47" customWidth="1"/>
    <col min="2310" max="2310" width="17.85546875" style="47" customWidth="1"/>
    <col min="2311" max="2311" width="14" style="47" customWidth="1"/>
    <col min="2312" max="2312" width="14.85546875" style="47" customWidth="1"/>
    <col min="2313" max="2313" width="72.42578125" style="47" customWidth="1"/>
    <col min="2314" max="2314" width="14" style="47" customWidth="1"/>
    <col min="2315" max="2564" width="9.140625" style="47"/>
    <col min="2565" max="2565" width="32.5703125" style="47" customWidth="1"/>
    <col min="2566" max="2566" width="17.85546875" style="47" customWidth="1"/>
    <col min="2567" max="2567" width="14" style="47" customWidth="1"/>
    <col min="2568" max="2568" width="14.85546875" style="47" customWidth="1"/>
    <col min="2569" max="2569" width="72.42578125" style="47" customWidth="1"/>
    <col min="2570" max="2570" width="14" style="47" customWidth="1"/>
    <col min="2571" max="2820" width="9.140625" style="47"/>
    <col min="2821" max="2821" width="32.5703125" style="47" customWidth="1"/>
    <col min="2822" max="2822" width="17.85546875" style="47" customWidth="1"/>
    <col min="2823" max="2823" width="14" style="47" customWidth="1"/>
    <col min="2824" max="2824" width="14.85546875" style="47" customWidth="1"/>
    <col min="2825" max="2825" width="72.42578125" style="47" customWidth="1"/>
    <col min="2826" max="2826" width="14" style="47" customWidth="1"/>
    <col min="2827" max="3076" width="9.140625" style="47"/>
    <col min="3077" max="3077" width="32.5703125" style="47" customWidth="1"/>
    <col min="3078" max="3078" width="17.85546875" style="47" customWidth="1"/>
    <col min="3079" max="3079" width="14" style="47" customWidth="1"/>
    <col min="3080" max="3080" width="14.85546875" style="47" customWidth="1"/>
    <col min="3081" max="3081" width="72.42578125" style="47" customWidth="1"/>
    <col min="3082" max="3082" width="14" style="47" customWidth="1"/>
    <col min="3083" max="3332" width="9.140625" style="47"/>
    <col min="3333" max="3333" width="32.5703125" style="47" customWidth="1"/>
    <col min="3334" max="3334" width="17.85546875" style="47" customWidth="1"/>
    <col min="3335" max="3335" width="14" style="47" customWidth="1"/>
    <col min="3336" max="3336" width="14.85546875" style="47" customWidth="1"/>
    <col min="3337" max="3337" width="72.42578125" style="47" customWidth="1"/>
    <col min="3338" max="3338" width="14" style="47" customWidth="1"/>
    <col min="3339" max="3588" width="9.140625" style="47"/>
    <col min="3589" max="3589" width="32.5703125" style="47" customWidth="1"/>
    <col min="3590" max="3590" width="17.85546875" style="47" customWidth="1"/>
    <col min="3591" max="3591" width="14" style="47" customWidth="1"/>
    <col min="3592" max="3592" width="14.85546875" style="47" customWidth="1"/>
    <col min="3593" max="3593" width="72.42578125" style="47" customWidth="1"/>
    <col min="3594" max="3594" width="14" style="47" customWidth="1"/>
    <col min="3595" max="3844" width="9.140625" style="47"/>
    <col min="3845" max="3845" width="32.5703125" style="47" customWidth="1"/>
    <col min="3846" max="3846" width="17.85546875" style="47" customWidth="1"/>
    <col min="3847" max="3847" width="14" style="47" customWidth="1"/>
    <col min="3848" max="3848" width="14.85546875" style="47" customWidth="1"/>
    <col min="3849" max="3849" width="72.42578125" style="47" customWidth="1"/>
    <col min="3850" max="3850" width="14" style="47" customWidth="1"/>
    <col min="3851" max="4100" width="9.140625" style="47"/>
    <col min="4101" max="4101" width="32.5703125" style="47" customWidth="1"/>
    <col min="4102" max="4102" width="17.85546875" style="47" customWidth="1"/>
    <col min="4103" max="4103" width="14" style="47" customWidth="1"/>
    <col min="4104" max="4104" width="14.85546875" style="47" customWidth="1"/>
    <col min="4105" max="4105" width="72.42578125" style="47" customWidth="1"/>
    <col min="4106" max="4106" width="14" style="47" customWidth="1"/>
    <col min="4107" max="4356" width="9.140625" style="47"/>
    <col min="4357" max="4357" width="32.5703125" style="47" customWidth="1"/>
    <col min="4358" max="4358" width="17.85546875" style="47" customWidth="1"/>
    <col min="4359" max="4359" width="14" style="47" customWidth="1"/>
    <col min="4360" max="4360" width="14.85546875" style="47" customWidth="1"/>
    <col min="4361" max="4361" width="72.42578125" style="47" customWidth="1"/>
    <col min="4362" max="4362" width="14" style="47" customWidth="1"/>
    <col min="4363" max="4612" width="9.140625" style="47"/>
    <col min="4613" max="4613" width="32.5703125" style="47" customWidth="1"/>
    <col min="4614" max="4614" width="17.85546875" style="47" customWidth="1"/>
    <col min="4615" max="4615" width="14" style="47" customWidth="1"/>
    <col min="4616" max="4616" width="14.85546875" style="47" customWidth="1"/>
    <col min="4617" max="4617" width="72.42578125" style="47" customWidth="1"/>
    <col min="4618" max="4618" width="14" style="47" customWidth="1"/>
    <col min="4619" max="4868" width="9.140625" style="47"/>
    <col min="4869" max="4869" width="32.5703125" style="47" customWidth="1"/>
    <col min="4870" max="4870" width="17.85546875" style="47" customWidth="1"/>
    <col min="4871" max="4871" width="14" style="47" customWidth="1"/>
    <col min="4872" max="4872" width="14.85546875" style="47" customWidth="1"/>
    <col min="4873" max="4873" width="72.42578125" style="47" customWidth="1"/>
    <col min="4874" max="4874" width="14" style="47" customWidth="1"/>
    <col min="4875" max="5124" width="9.140625" style="47"/>
    <col min="5125" max="5125" width="32.5703125" style="47" customWidth="1"/>
    <col min="5126" max="5126" width="17.85546875" style="47" customWidth="1"/>
    <col min="5127" max="5127" width="14" style="47" customWidth="1"/>
    <col min="5128" max="5128" width="14.85546875" style="47" customWidth="1"/>
    <col min="5129" max="5129" width="72.42578125" style="47" customWidth="1"/>
    <col min="5130" max="5130" width="14" style="47" customWidth="1"/>
    <col min="5131" max="5380" width="9.140625" style="47"/>
    <col min="5381" max="5381" width="32.5703125" style="47" customWidth="1"/>
    <col min="5382" max="5382" width="17.85546875" style="47" customWidth="1"/>
    <col min="5383" max="5383" width="14" style="47" customWidth="1"/>
    <col min="5384" max="5384" width="14.85546875" style="47" customWidth="1"/>
    <col min="5385" max="5385" width="72.42578125" style="47" customWidth="1"/>
    <col min="5386" max="5386" width="14" style="47" customWidth="1"/>
    <col min="5387" max="5636" width="9.140625" style="47"/>
    <col min="5637" max="5637" width="32.5703125" style="47" customWidth="1"/>
    <col min="5638" max="5638" width="17.85546875" style="47" customWidth="1"/>
    <col min="5639" max="5639" width="14" style="47" customWidth="1"/>
    <col min="5640" max="5640" width="14.85546875" style="47" customWidth="1"/>
    <col min="5641" max="5641" width="72.42578125" style="47" customWidth="1"/>
    <col min="5642" max="5642" width="14" style="47" customWidth="1"/>
    <col min="5643" max="5892" width="9.140625" style="47"/>
    <col min="5893" max="5893" width="32.5703125" style="47" customWidth="1"/>
    <col min="5894" max="5894" width="17.85546875" style="47" customWidth="1"/>
    <col min="5895" max="5895" width="14" style="47" customWidth="1"/>
    <col min="5896" max="5896" width="14.85546875" style="47" customWidth="1"/>
    <col min="5897" max="5897" width="72.42578125" style="47" customWidth="1"/>
    <col min="5898" max="5898" width="14" style="47" customWidth="1"/>
    <col min="5899" max="6148" width="9.140625" style="47"/>
    <col min="6149" max="6149" width="32.5703125" style="47" customWidth="1"/>
    <col min="6150" max="6150" width="17.85546875" style="47" customWidth="1"/>
    <col min="6151" max="6151" width="14" style="47" customWidth="1"/>
    <col min="6152" max="6152" width="14.85546875" style="47" customWidth="1"/>
    <col min="6153" max="6153" width="72.42578125" style="47" customWidth="1"/>
    <col min="6154" max="6154" width="14" style="47" customWidth="1"/>
    <col min="6155" max="6404" width="9.140625" style="47"/>
    <col min="6405" max="6405" width="32.5703125" style="47" customWidth="1"/>
    <col min="6406" max="6406" width="17.85546875" style="47" customWidth="1"/>
    <col min="6407" max="6407" width="14" style="47" customWidth="1"/>
    <col min="6408" max="6408" width="14.85546875" style="47" customWidth="1"/>
    <col min="6409" max="6409" width="72.42578125" style="47" customWidth="1"/>
    <col min="6410" max="6410" width="14" style="47" customWidth="1"/>
    <col min="6411" max="6660" width="9.140625" style="47"/>
    <col min="6661" max="6661" width="32.5703125" style="47" customWidth="1"/>
    <col min="6662" max="6662" width="17.85546875" style="47" customWidth="1"/>
    <col min="6663" max="6663" width="14" style="47" customWidth="1"/>
    <col min="6664" max="6664" width="14.85546875" style="47" customWidth="1"/>
    <col min="6665" max="6665" width="72.42578125" style="47" customWidth="1"/>
    <col min="6666" max="6666" width="14" style="47" customWidth="1"/>
    <col min="6667" max="6916" width="9.140625" style="47"/>
    <col min="6917" max="6917" width="32.5703125" style="47" customWidth="1"/>
    <col min="6918" max="6918" width="17.85546875" style="47" customWidth="1"/>
    <col min="6919" max="6919" width="14" style="47" customWidth="1"/>
    <col min="6920" max="6920" width="14.85546875" style="47" customWidth="1"/>
    <col min="6921" max="6921" width="72.42578125" style="47" customWidth="1"/>
    <col min="6922" max="6922" width="14" style="47" customWidth="1"/>
    <col min="6923" max="7172" width="9.140625" style="47"/>
    <col min="7173" max="7173" width="32.5703125" style="47" customWidth="1"/>
    <col min="7174" max="7174" width="17.85546875" style="47" customWidth="1"/>
    <col min="7175" max="7175" width="14" style="47" customWidth="1"/>
    <col min="7176" max="7176" width="14.85546875" style="47" customWidth="1"/>
    <col min="7177" max="7177" width="72.42578125" style="47" customWidth="1"/>
    <col min="7178" max="7178" width="14" style="47" customWidth="1"/>
    <col min="7179" max="7428" width="9.140625" style="47"/>
    <col min="7429" max="7429" width="32.5703125" style="47" customWidth="1"/>
    <col min="7430" max="7430" width="17.85546875" style="47" customWidth="1"/>
    <col min="7431" max="7431" width="14" style="47" customWidth="1"/>
    <col min="7432" max="7432" width="14.85546875" style="47" customWidth="1"/>
    <col min="7433" max="7433" width="72.42578125" style="47" customWidth="1"/>
    <col min="7434" max="7434" width="14" style="47" customWidth="1"/>
    <col min="7435" max="7684" width="9.140625" style="47"/>
    <col min="7685" max="7685" width="32.5703125" style="47" customWidth="1"/>
    <col min="7686" max="7686" width="17.85546875" style="47" customWidth="1"/>
    <col min="7687" max="7687" width="14" style="47" customWidth="1"/>
    <col min="7688" max="7688" width="14.85546875" style="47" customWidth="1"/>
    <col min="7689" max="7689" width="72.42578125" style="47" customWidth="1"/>
    <col min="7690" max="7690" width="14" style="47" customWidth="1"/>
    <col min="7691" max="7940" width="9.140625" style="47"/>
    <col min="7941" max="7941" width="32.5703125" style="47" customWidth="1"/>
    <col min="7942" max="7942" width="17.85546875" style="47" customWidth="1"/>
    <col min="7943" max="7943" width="14" style="47" customWidth="1"/>
    <col min="7944" max="7944" width="14.85546875" style="47" customWidth="1"/>
    <col min="7945" max="7945" width="72.42578125" style="47" customWidth="1"/>
    <col min="7946" max="7946" width="14" style="47" customWidth="1"/>
    <col min="7947" max="8196" width="9.140625" style="47"/>
    <col min="8197" max="8197" width="32.5703125" style="47" customWidth="1"/>
    <col min="8198" max="8198" width="17.85546875" style="47" customWidth="1"/>
    <col min="8199" max="8199" width="14" style="47" customWidth="1"/>
    <col min="8200" max="8200" width="14.85546875" style="47" customWidth="1"/>
    <col min="8201" max="8201" width="72.42578125" style="47" customWidth="1"/>
    <col min="8202" max="8202" width="14" style="47" customWidth="1"/>
    <col min="8203" max="8452" width="9.140625" style="47"/>
    <col min="8453" max="8453" width="32.5703125" style="47" customWidth="1"/>
    <col min="8454" max="8454" width="17.85546875" style="47" customWidth="1"/>
    <col min="8455" max="8455" width="14" style="47" customWidth="1"/>
    <col min="8456" max="8456" width="14.85546875" style="47" customWidth="1"/>
    <col min="8457" max="8457" width="72.42578125" style="47" customWidth="1"/>
    <col min="8458" max="8458" width="14" style="47" customWidth="1"/>
    <col min="8459" max="8708" width="9.140625" style="47"/>
    <col min="8709" max="8709" width="32.5703125" style="47" customWidth="1"/>
    <col min="8710" max="8710" width="17.85546875" style="47" customWidth="1"/>
    <col min="8711" max="8711" width="14" style="47" customWidth="1"/>
    <col min="8712" max="8712" width="14.85546875" style="47" customWidth="1"/>
    <col min="8713" max="8713" width="72.42578125" style="47" customWidth="1"/>
    <col min="8714" max="8714" width="14" style="47" customWidth="1"/>
    <col min="8715" max="8964" width="9.140625" style="47"/>
    <col min="8965" max="8965" width="32.5703125" style="47" customWidth="1"/>
    <col min="8966" max="8966" width="17.85546875" style="47" customWidth="1"/>
    <col min="8967" max="8967" width="14" style="47" customWidth="1"/>
    <col min="8968" max="8968" width="14.85546875" style="47" customWidth="1"/>
    <col min="8969" max="8969" width="72.42578125" style="47" customWidth="1"/>
    <col min="8970" max="8970" width="14" style="47" customWidth="1"/>
    <col min="8971" max="9220" width="9.140625" style="47"/>
    <col min="9221" max="9221" width="32.5703125" style="47" customWidth="1"/>
    <col min="9222" max="9222" width="17.85546875" style="47" customWidth="1"/>
    <col min="9223" max="9223" width="14" style="47" customWidth="1"/>
    <col min="9224" max="9224" width="14.85546875" style="47" customWidth="1"/>
    <col min="9225" max="9225" width="72.42578125" style="47" customWidth="1"/>
    <col min="9226" max="9226" width="14" style="47" customWidth="1"/>
    <col min="9227" max="9476" width="9.140625" style="47"/>
    <col min="9477" max="9477" width="32.5703125" style="47" customWidth="1"/>
    <col min="9478" max="9478" width="17.85546875" style="47" customWidth="1"/>
    <col min="9479" max="9479" width="14" style="47" customWidth="1"/>
    <col min="9480" max="9480" width="14.85546875" style="47" customWidth="1"/>
    <col min="9481" max="9481" width="72.42578125" style="47" customWidth="1"/>
    <col min="9482" max="9482" width="14" style="47" customWidth="1"/>
    <col min="9483" max="9732" width="9.140625" style="47"/>
    <col min="9733" max="9733" width="32.5703125" style="47" customWidth="1"/>
    <col min="9734" max="9734" width="17.85546875" style="47" customWidth="1"/>
    <col min="9735" max="9735" width="14" style="47" customWidth="1"/>
    <col min="9736" max="9736" width="14.85546875" style="47" customWidth="1"/>
    <col min="9737" max="9737" width="72.42578125" style="47" customWidth="1"/>
    <col min="9738" max="9738" width="14" style="47" customWidth="1"/>
    <col min="9739" max="9988" width="9.140625" style="47"/>
    <col min="9989" max="9989" width="32.5703125" style="47" customWidth="1"/>
    <col min="9990" max="9990" width="17.85546875" style="47" customWidth="1"/>
    <col min="9991" max="9991" width="14" style="47" customWidth="1"/>
    <col min="9992" max="9992" width="14.85546875" style="47" customWidth="1"/>
    <col min="9993" max="9993" width="72.42578125" style="47" customWidth="1"/>
    <col min="9994" max="9994" width="14" style="47" customWidth="1"/>
    <col min="9995" max="10244" width="9.140625" style="47"/>
    <col min="10245" max="10245" width="32.5703125" style="47" customWidth="1"/>
    <col min="10246" max="10246" width="17.85546875" style="47" customWidth="1"/>
    <col min="10247" max="10247" width="14" style="47" customWidth="1"/>
    <col min="10248" max="10248" width="14.85546875" style="47" customWidth="1"/>
    <col min="10249" max="10249" width="72.42578125" style="47" customWidth="1"/>
    <col min="10250" max="10250" width="14" style="47" customWidth="1"/>
    <col min="10251" max="10500" width="9.140625" style="47"/>
    <col min="10501" max="10501" width="32.5703125" style="47" customWidth="1"/>
    <col min="10502" max="10502" width="17.85546875" style="47" customWidth="1"/>
    <col min="10503" max="10503" width="14" style="47" customWidth="1"/>
    <col min="10504" max="10504" width="14.85546875" style="47" customWidth="1"/>
    <col min="10505" max="10505" width="72.42578125" style="47" customWidth="1"/>
    <col min="10506" max="10506" width="14" style="47" customWidth="1"/>
    <col min="10507" max="10756" width="9.140625" style="47"/>
    <col min="10757" max="10757" width="32.5703125" style="47" customWidth="1"/>
    <col min="10758" max="10758" width="17.85546875" style="47" customWidth="1"/>
    <col min="10759" max="10759" width="14" style="47" customWidth="1"/>
    <col min="10760" max="10760" width="14.85546875" style="47" customWidth="1"/>
    <col min="10761" max="10761" width="72.42578125" style="47" customWidth="1"/>
    <col min="10762" max="10762" width="14" style="47" customWidth="1"/>
    <col min="10763" max="11012" width="9.140625" style="47"/>
    <col min="11013" max="11013" width="32.5703125" style="47" customWidth="1"/>
    <col min="11014" max="11014" width="17.85546875" style="47" customWidth="1"/>
    <col min="11015" max="11015" width="14" style="47" customWidth="1"/>
    <col min="11016" max="11016" width="14.85546875" style="47" customWidth="1"/>
    <col min="11017" max="11017" width="72.42578125" style="47" customWidth="1"/>
    <col min="11018" max="11018" width="14" style="47" customWidth="1"/>
    <col min="11019" max="11268" width="9.140625" style="47"/>
    <col min="11269" max="11269" width="32.5703125" style="47" customWidth="1"/>
    <col min="11270" max="11270" width="17.85546875" style="47" customWidth="1"/>
    <col min="11271" max="11271" width="14" style="47" customWidth="1"/>
    <col min="11272" max="11272" width="14.85546875" style="47" customWidth="1"/>
    <col min="11273" max="11273" width="72.42578125" style="47" customWidth="1"/>
    <col min="11274" max="11274" width="14" style="47" customWidth="1"/>
    <col min="11275" max="11524" width="9.140625" style="47"/>
    <col min="11525" max="11525" width="32.5703125" style="47" customWidth="1"/>
    <col min="11526" max="11526" width="17.85546875" style="47" customWidth="1"/>
    <col min="11527" max="11527" width="14" style="47" customWidth="1"/>
    <col min="11528" max="11528" width="14.85546875" style="47" customWidth="1"/>
    <col min="11529" max="11529" width="72.42578125" style="47" customWidth="1"/>
    <col min="11530" max="11530" width="14" style="47" customWidth="1"/>
    <col min="11531" max="11780" width="9.140625" style="47"/>
    <col min="11781" max="11781" width="32.5703125" style="47" customWidth="1"/>
    <col min="11782" max="11782" width="17.85546875" style="47" customWidth="1"/>
    <col min="11783" max="11783" width="14" style="47" customWidth="1"/>
    <col min="11784" max="11784" width="14.85546875" style="47" customWidth="1"/>
    <col min="11785" max="11785" width="72.42578125" style="47" customWidth="1"/>
    <col min="11786" max="11786" width="14" style="47" customWidth="1"/>
    <col min="11787" max="12036" width="9.140625" style="47"/>
    <col min="12037" max="12037" width="32.5703125" style="47" customWidth="1"/>
    <col min="12038" max="12038" width="17.85546875" style="47" customWidth="1"/>
    <col min="12039" max="12039" width="14" style="47" customWidth="1"/>
    <col min="12040" max="12040" width="14.85546875" style="47" customWidth="1"/>
    <col min="12041" max="12041" width="72.42578125" style="47" customWidth="1"/>
    <col min="12042" max="12042" width="14" style="47" customWidth="1"/>
    <col min="12043" max="12292" width="9.140625" style="47"/>
    <col min="12293" max="12293" width="32.5703125" style="47" customWidth="1"/>
    <col min="12294" max="12294" width="17.85546875" style="47" customWidth="1"/>
    <col min="12295" max="12295" width="14" style="47" customWidth="1"/>
    <col min="12296" max="12296" width="14.85546875" style="47" customWidth="1"/>
    <col min="12297" max="12297" width="72.42578125" style="47" customWidth="1"/>
    <col min="12298" max="12298" width="14" style="47" customWidth="1"/>
    <col min="12299" max="12548" width="9.140625" style="47"/>
    <col min="12549" max="12549" width="32.5703125" style="47" customWidth="1"/>
    <col min="12550" max="12550" width="17.85546875" style="47" customWidth="1"/>
    <col min="12551" max="12551" width="14" style="47" customWidth="1"/>
    <col min="12552" max="12552" width="14.85546875" style="47" customWidth="1"/>
    <col min="12553" max="12553" width="72.42578125" style="47" customWidth="1"/>
    <col min="12554" max="12554" width="14" style="47" customWidth="1"/>
    <col min="12555" max="12804" width="9.140625" style="47"/>
    <col min="12805" max="12805" width="32.5703125" style="47" customWidth="1"/>
    <col min="12806" max="12806" width="17.85546875" style="47" customWidth="1"/>
    <col min="12807" max="12807" width="14" style="47" customWidth="1"/>
    <col min="12808" max="12808" width="14.85546875" style="47" customWidth="1"/>
    <col min="12809" max="12809" width="72.42578125" style="47" customWidth="1"/>
    <col min="12810" max="12810" width="14" style="47" customWidth="1"/>
    <col min="12811" max="13060" width="9.140625" style="47"/>
    <col min="13061" max="13061" width="32.5703125" style="47" customWidth="1"/>
    <col min="13062" max="13062" width="17.85546875" style="47" customWidth="1"/>
    <col min="13063" max="13063" width="14" style="47" customWidth="1"/>
    <col min="13064" max="13064" width="14.85546875" style="47" customWidth="1"/>
    <col min="13065" max="13065" width="72.42578125" style="47" customWidth="1"/>
    <col min="13066" max="13066" width="14" style="47" customWidth="1"/>
    <col min="13067" max="13316" width="9.140625" style="47"/>
    <col min="13317" max="13317" width="32.5703125" style="47" customWidth="1"/>
    <col min="13318" max="13318" width="17.85546875" style="47" customWidth="1"/>
    <col min="13319" max="13319" width="14" style="47" customWidth="1"/>
    <col min="13320" max="13320" width="14.85546875" style="47" customWidth="1"/>
    <col min="13321" max="13321" width="72.42578125" style="47" customWidth="1"/>
    <col min="13322" max="13322" width="14" style="47" customWidth="1"/>
    <col min="13323" max="13572" width="9.140625" style="47"/>
    <col min="13573" max="13573" width="32.5703125" style="47" customWidth="1"/>
    <col min="13574" max="13574" width="17.85546875" style="47" customWidth="1"/>
    <col min="13575" max="13575" width="14" style="47" customWidth="1"/>
    <col min="13576" max="13576" width="14.85546875" style="47" customWidth="1"/>
    <col min="13577" max="13577" width="72.42578125" style="47" customWidth="1"/>
    <col min="13578" max="13578" width="14" style="47" customWidth="1"/>
    <col min="13579" max="13828" width="9.140625" style="47"/>
    <col min="13829" max="13829" width="32.5703125" style="47" customWidth="1"/>
    <col min="13830" max="13830" width="17.85546875" style="47" customWidth="1"/>
    <col min="13831" max="13831" width="14" style="47" customWidth="1"/>
    <col min="13832" max="13832" width="14.85546875" style="47" customWidth="1"/>
    <col min="13833" max="13833" width="72.42578125" style="47" customWidth="1"/>
    <col min="13834" max="13834" width="14" style="47" customWidth="1"/>
    <col min="13835" max="14084" width="9.140625" style="47"/>
    <col min="14085" max="14085" width="32.5703125" style="47" customWidth="1"/>
    <col min="14086" max="14086" width="17.85546875" style="47" customWidth="1"/>
    <col min="14087" max="14087" width="14" style="47" customWidth="1"/>
    <col min="14088" max="14088" width="14.85546875" style="47" customWidth="1"/>
    <col min="14089" max="14089" width="72.42578125" style="47" customWidth="1"/>
    <col min="14090" max="14090" width="14" style="47" customWidth="1"/>
    <col min="14091" max="14340" width="9.140625" style="47"/>
    <col min="14341" max="14341" width="32.5703125" style="47" customWidth="1"/>
    <col min="14342" max="14342" width="17.85546875" style="47" customWidth="1"/>
    <col min="14343" max="14343" width="14" style="47" customWidth="1"/>
    <col min="14344" max="14344" width="14.85546875" style="47" customWidth="1"/>
    <col min="14345" max="14345" width="72.42578125" style="47" customWidth="1"/>
    <col min="14346" max="14346" width="14" style="47" customWidth="1"/>
    <col min="14347" max="14596" width="9.140625" style="47"/>
    <col min="14597" max="14597" width="32.5703125" style="47" customWidth="1"/>
    <col min="14598" max="14598" width="17.85546875" style="47" customWidth="1"/>
    <col min="14599" max="14599" width="14" style="47" customWidth="1"/>
    <col min="14600" max="14600" width="14.85546875" style="47" customWidth="1"/>
    <col min="14601" max="14601" width="72.42578125" style="47" customWidth="1"/>
    <col min="14602" max="14602" width="14" style="47" customWidth="1"/>
    <col min="14603" max="14852" width="9.140625" style="47"/>
    <col min="14853" max="14853" width="32.5703125" style="47" customWidth="1"/>
    <col min="14854" max="14854" width="17.85546875" style="47" customWidth="1"/>
    <col min="14855" max="14855" width="14" style="47" customWidth="1"/>
    <col min="14856" max="14856" width="14.85546875" style="47" customWidth="1"/>
    <col min="14857" max="14857" width="72.42578125" style="47" customWidth="1"/>
    <col min="14858" max="14858" width="14" style="47" customWidth="1"/>
    <col min="14859" max="15108" width="9.140625" style="47"/>
    <col min="15109" max="15109" width="32.5703125" style="47" customWidth="1"/>
    <col min="15110" max="15110" width="17.85546875" style="47" customWidth="1"/>
    <col min="15111" max="15111" width="14" style="47" customWidth="1"/>
    <col min="15112" max="15112" width="14.85546875" style="47" customWidth="1"/>
    <col min="15113" max="15113" width="72.42578125" style="47" customWidth="1"/>
    <col min="15114" max="15114" width="14" style="47" customWidth="1"/>
    <col min="15115" max="15364" width="9.140625" style="47"/>
    <col min="15365" max="15365" width="32.5703125" style="47" customWidth="1"/>
    <col min="15366" max="15366" width="17.85546875" style="47" customWidth="1"/>
    <col min="15367" max="15367" width="14" style="47" customWidth="1"/>
    <col min="15368" max="15368" width="14.85546875" style="47" customWidth="1"/>
    <col min="15369" max="15369" width="72.42578125" style="47" customWidth="1"/>
    <col min="15370" max="15370" width="14" style="47" customWidth="1"/>
    <col min="15371" max="15620" width="9.140625" style="47"/>
    <col min="15621" max="15621" width="32.5703125" style="47" customWidth="1"/>
    <col min="15622" max="15622" width="17.85546875" style="47" customWidth="1"/>
    <col min="15623" max="15623" width="14" style="47" customWidth="1"/>
    <col min="15624" max="15624" width="14.85546875" style="47" customWidth="1"/>
    <col min="15625" max="15625" width="72.42578125" style="47" customWidth="1"/>
    <col min="15626" max="15626" width="14" style="47" customWidth="1"/>
    <col min="15627" max="15876" width="9.140625" style="47"/>
    <col min="15877" max="15877" width="32.5703125" style="47" customWidth="1"/>
    <col min="15878" max="15878" width="17.85546875" style="47" customWidth="1"/>
    <col min="15879" max="15879" width="14" style="47" customWidth="1"/>
    <col min="15880" max="15880" width="14.85546875" style="47" customWidth="1"/>
    <col min="15881" max="15881" width="72.42578125" style="47" customWidth="1"/>
    <col min="15882" max="15882" width="14" style="47" customWidth="1"/>
    <col min="15883" max="16132" width="9.140625" style="47"/>
    <col min="16133" max="16133" width="32.5703125" style="47" customWidth="1"/>
    <col min="16134" max="16134" width="17.85546875" style="47" customWidth="1"/>
    <col min="16135" max="16135" width="14" style="47" customWidth="1"/>
    <col min="16136" max="16136" width="14.85546875" style="47" customWidth="1"/>
    <col min="16137" max="16137" width="72.42578125" style="47" customWidth="1"/>
    <col min="16138" max="16138" width="14" style="47" customWidth="1"/>
    <col min="16139" max="16384" width="9.140625" style="47"/>
  </cols>
  <sheetData>
    <row r="1" spans="1:11" ht="18">
      <c r="A1" s="689" t="s">
        <v>402</v>
      </c>
      <c r="B1" s="689"/>
      <c r="C1" s="689"/>
      <c r="D1" s="689"/>
      <c r="E1" s="689"/>
      <c r="F1" s="689"/>
      <c r="G1" s="689"/>
      <c r="H1" s="689"/>
      <c r="I1" s="689"/>
      <c r="J1" s="689"/>
    </row>
    <row r="2" spans="1:11" ht="20.25">
      <c r="A2" s="690" t="s">
        <v>71</v>
      </c>
      <c r="B2" s="690"/>
      <c r="C2" s="690"/>
      <c r="D2" s="690"/>
      <c r="E2" s="690"/>
      <c r="F2" s="690"/>
      <c r="G2" s="690"/>
      <c r="H2" s="690"/>
      <c r="I2" s="690"/>
      <c r="J2" s="690"/>
    </row>
    <row r="4" spans="1:11" ht="15.75" thickBot="1">
      <c r="A4" s="237" t="s">
        <v>221</v>
      </c>
      <c r="B4" s="48"/>
      <c r="C4" s="48"/>
      <c r="D4" s="48"/>
      <c r="E4" s="48"/>
      <c r="F4" s="48"/>
      <c r="G4" s="48"/>
      <c r="H4" s="48"/>
      <c r="I4" s="48"/>
      <c r="J4" s="48"/>
    </row>
    <row r="5" spans="1:11" s="49" customFormat="1" ht="51.75" customHeight="1">
      <c r="A5" s="551" t="s">
        <v>72</v>
      </c>
      <c r="B5" s="553" t="s">
        <v>73</v>
      </c>
      <c r="C5" s="555" t="s">
        <v>74</v>
      </c>
      <c r="D5" s="556"/>
      <c r="E5" s="551"/>
      <c r="F5" s="545" t="s">
        <v>75</v>
      </c>
      <c r="G5" s="549"/>
      <c r="H5" s="557" t="s">
        <v>76</v>
      </c>
      <c r="I5" s="545"/>
      <c r="J5" s="546"/>
    </row>
    <row r="6" spans="1:11" s="49" customFormat="1" ht="32.25" thickBot="1">
      <c r="A6" s="552"/>
      <c r="B6" s="554"/>
      <c r="C6" s="50" t="s">
        <v>77</v>
      </c>
      <c r="D6" s="50" t="s">
        <v>78</v>
      </c>
      <c r="E6" s="50" t="s">
        <v>4</v>
      </c>
      <c r="F6" s="547"/>
      <c r="G6" s="550"/>
      <c r="H6" s="558"/>
      <c r="I6" s="547"/>
      <c r="J6" s="548"/>
    </row>
    <row r="7" spans="1:11" s="49" customFormat="1" ht="15.75">
      <c r="A7" s="51">
        <v>1</v>
      </c>
      <c r="B7" s="52">
        <v>2</v>
      </c>
      <c r="C7" s="52" t="s">
        <v>79</v>
      </c>
      <c r="D7" s="52" t="s">
        <v>80</v>
      </c>
      <c r="E7" s="52" t="s">
        <v>81</v>
      </c>
      <c r="F7" s="545">
        <v>4</v>
      </c>
      <c r="G7" s="549"/>
      <c r="H7" s="235">
        <v>5</v>
      </c>
      <c r="I7" s="545">
        <v>5</v>
      </c>
      <c r="J7" s="546"/>
    </row>
    <row r="8" spans="1:11" s="49" customFormat="1" ht="44.45" customHeight="1">
      <c r="A8" s="268" t="e">
        <f>'UC Basic Data Page-1-6'!#REF!</f>
        <v>#REF!</v>
      </c>
      <c r="B8" s="176" t="e">
        <f>'UC Basic Data Page-1-6'!#REF!</f>
        <v>#REF!</v>
      </c>
      <c r="C8" s="176" t="e">
        <f>'UC Basic Data Page-1-6'!#REF!</f>
        <v>#REF!</v>
      </c>
      <c r="D8" s="176" t="e">
        <f>'UC Basic Data Page-1-6'!#REF!</f>
        <v>#REF!</v>
      </c>
      <c r="E8" s="177" t="e">
        <f>'UC Basic Data Page-1-6'!#REF!</f>
        <v>#REF!</v>
      </c>
      <c r="F8" s="177" t="e">
        <f>'UC Basic Data Page-1-6'!#REF!</f>
        <v>#REF!</v>
      </c>
      <c r="G8" s="179" t="e">
        <f>'UC Basic Data Page-1-6'!#REF!</f>
        <v>#REF!</v>
      </c>
      <c r="H8" s="176" t="e">
        <f>E8</f>
        <v>#REF!</v>
      </c>
      <c r="I8" s="177" t="e">
        <f>'UC Basic Data Page-1-6'!#REF!</f>
        <v>#REF!</v>
      </c>
      <c r="J8" s="178" t="e">
        <f>'UC Basic Data Page-1-6'!#REF!</f>
        <v>#REF!</v>
      </c>
      <c r="K8" s="49">
        <v>1</v>
      </c>
    </row>
    <row r="9" spans="1:11" s="155" customFormat="1" ht="44.45" customHeight="1">
      <c r="A9" s="268" t="e">
        <f>'UC Basic Data Page-1-6'!#REF!</f>
        <v>#REF!</v>
      </c>
      <c r="B9" s="176" t="e">
        <f>'UC Basic Data Page-1-6'!#REF!</f>
        <v>#REF!</v>
      </c>
      <c r="C9" s="176" t="e">
        <f>'UC Basic Data Page-1-6'!#REF!</f>
        <v>#REF!</v>
      </c>
      <c r="D9" s="176" t="e">
        <f>'UC Basic Data Page-1-6'!#REF!</f>
        <v>#REF!</v>
      </c>
      <c r="E9" s="176" t="e">
        <f>'UC Basic Data Page-1-6'!#REF!</f>
        <v>#REF!</v>
      </c>
      <c r="F9" s="177" t="e">
        <f>'UC Basic Data Page-1-6'!#REF!</f>
        <v>#REF!</v>
      </c>
      <c r="G9" s="179" t="e">
        <f>'UC Basic Data Page-1-6'!#REF!</f>
        <v>#REF!</v>
      </c>
      <c r="H9" s="176" t="e">
        <f t="shared" ref="H9:H40" si="0">E9</f>
        <v>#REF!</v>
      </c>
      <c r="I9" s="177" t="e">
        <f>'UC Basic Data Page-1-6'!#REF!</f>
        <v>#REF!</v>
      </c>
      <c r="J9" s="178" t="e">
        <f>'UC Basic Data Page-1-6'!#REF!</f>
        <v>#REF!</v>
      </c>
      <c r="K9" s="155">
        <v>1</v>
      </c>
    </row>
    <row r="10" spans="1:11" s="49" customFormat="1" ht="44.45" customHeight="1">
      <c r="A10" s="268" t="e">
        <f>'UC Basic Data Page-1-6'!#REF!</f>
        <v>#REF!</v>
      </c>
      <c r="B10" s="176" t="e">
        <f>'UC Basic Data Page-1-6'!#REF!</f>
        <v>#REF!</v>
      </c>
      <c r="C10" s="176" t="e">
        <f>'UC Basic Data Page-1-6'!#REF!</f>
        <v>#REF!</v>
      </c>
      <c r="D10" s="176" t="e">
        <f>'UC Basic Data Page-1-6'!#REF!</f>
        <v>#REF!</v>
      </c>
      <c r="E10" s="176" t="e">
        <f>'UC Basic Data Page-1-6'!#REF!</f>
        <v>#REF!</v>
      </c>
      <c r="F10" s="177" t="e">
        <f>'UC Basic Data Page-1-6'!#REF!</f>
        <v>#REF!</v>
      </c>
      <c r="G10" s="179" t="e">
        <f>'UC Basic Data Page-1-6'!#REF!</f>
        <v>#REF!</v>
      </c>
      <c r="H10" s="176" t="e">
        <f t="shared" si="0"/>
        <v>#REF!</v>
      </c>
      <c r="I10" s="177" t="e">
        <f>'UC Basic Data Page-1-6'!#REF!</f>
        <v>#REF!</v>
      </c>
      <c r="J10" s="178" t="e">
        <f>'UC Basic Data Page-1-6'!#REF!</f>
        <v>#REF!</v>
      </c>
      <c r="K10" s="49">
        <v>2</v>
      </c>
    </row>
    <row r="11" spans="1:11" s="156" customFormat="1" ht="44.45" hidden="1" customHeight="1">
      <c r="A11" s="268" t="e">
        <f>'UC Basic Data Page-1-6'!#REF!</f>
        <v>#REF!</v>
      </c>
      <c r="B11" s="176" t="e">
        <f>'UC Basic Data Page-1-6'!#REF!</f>
        <v>#REF!</v>
      </c>
      <c r="C11" s="176" t="e">
        <f>'UC Basic Data Page-1-6'!#REF!</f>
        <v>#REF!</v>
      </c>
      <c r="D11" s="176" t="e">
        <f>'UC Basic Data Page-1-6'!#REF!</f>
        <v>#REF!</v>
      </c>
      <c r="E11" s="176" t="e">
        <f>'UC Basic Data Page-1-6'!#REF!</f>
        <v>#REF!</v>
      </c>
      <c r="F11" s="177" t="e">
        <f>'UC Basic Data Page-1-6'!#REF!</f>
        <v>#REF!</v>
      </c>
      <c r="G11" s="179" t="e">
        <f>'UC Basic Data Page-1-6'!#REF!</f>
        <v>#REF!</v>
      </c>
      <c r="H11" s="176" t="e">
        <f t="shared" si="0"/>
        <v>#REF!</v>
      </c>
      <c r="I11" s="177" t="e">
        <f>'UC Basic Data Page-1-6'!#REF!</f>
        <v>#REF!</v>
      </c>
      <c r="J11" s="178" t="e">
        <f>'UC Basic Data Page-1-6'!#REF!</f>
        <v>#REF!</v>
      </c>
      <c r="K11" s="156">
        <v>2</v>
      </c>
    </row>
    <row r="12" spans="1:11" s="49" customFormat="1" ht="44.45" customHeight="1">
      <c r="A12" s="268" t="e">
        <f>'UC Basic Data Page-1-6'!#REF!</f>
        <v>#REF!</v>
      </c>
      <c r="B12" s="176" t="e">
        <f>'UC Basic Data Page-1-6'!#REF!</f>
        <v>#REF!</v>
      </c>
      <c r="C12" s="176" t="e">
        <f>'UC Basic Data Page-1-6'!#REF!</f>
        <v>#REF!</v>
      </c>
      <c r="D12" s="176" t="e">
        <f>'UC Basic Data Page-1-6'!#REF!</f>
        <v>#REF!</v>
      </c>
      <c r="E12" s="176" t="e">
        <f>'UC Basic Data Page-1-6'!#REF!</f>
        <v>#REF!</v>
      </c>
      <c r="F12" s="177" t="e">
        <f>'UC Basic Data Page-1-6'!#REF!</f>
        <v>#REF!</v>
      </c>
      <c r="G12" s="179" t="e">
        <f>'UC Basic Data Page-1-6'!#REF!</f>
        <v>#REF!</v>
      </c>
      <c r="H12" s="176" t="e">
        <f t="shared" si="0"/>
        <v>#REF!</v>
      </c>
      <c r="I12" s="177" t="e">
        <f>'UC Basic Data Page-1-6'!#REF!</f>
        <v>#REF!</v>
      </c>
      <c r="J12" s="178" t="e">
        <f>'UC Basic Data Page-1-6'!#REF!</f>
        <v>#REF!</v>
      </c>
      <c r="K12" s="49">
        <v>3</v>
      </c>
    </row>
    <row r="13" spans="1:11" s="156" customFormat="1" ht="44.45" customHeight="1">
      <c r="A13" s="268" t="e">
        <f>'UC Basic Data Page-1-6'!#REF!</f>
        <v>#REF!</v>
      </c>
      <c r="B13" s="176" t="e">
        <f>'UC Basic Data Page-1-6'!#REF!</f>
        <v>#REF!</v>
      </c>
      <c r="C13" s="176" t="e">
        <f>'UC Basic Data Page-1-6'!#REF!</f>
        <v>#REF!</v>
      </c>
      <c r="D13" s="176" t="e">
        <f>'UC Basic Data Page-1-6'!#REF!</f>
        <v>#REF!</v>
      </c>
      <c r="E13" s="176" t="e">
        <f>'UC Basic Data Page-1-6'!#REF!</f>
        <v>#REF!</v>
      </c>
      <c r="F13" s="177" t="e">
        <f>'UC Basic Data Page-1-6'!#REF!</f>
        <v>#REF!</v>
      </c>
      <c r="G13" s="179" t="e">
        <f>'UC Basic Data Page-1-6'!#REF!</f>
        <v>#REF!</v>
      </c>
      <c r="H13" s="176" t="e">
        <f t="shared" si="0"/>
        <v>#REF!</v>
      </c>
      <c r="I13" s="177" t="e">
        <f>'UC Basic Data Page-1-6'!#REF!</f>
        <v>#REF!</v>
      </c>
      <c r="J13" s="178" t="e">
        <f>'UC Basic Data Page-1-6'!#REF!</f>
        <v>#REF!</v>
      </c>
      <c r="K13" s="156">
        <v>3</v>
      </c>
    </row>
    <row r="14" spans="1:11" s="49" customFormat="1" ht="44.45" customHeight="1">
      <c r="A14" s="268" t="e">
        <f>'UC Basic Data Page-1-6'!#REF!</f>
        <v>#REF!</v>
      </c>
      <c r="B14" s="176" t="e">
        <f>'UC Basic Data Page-1-6'!#REF!</f>
        <v>#REF!</v>
      </c>
      <c r="C14" s="176" t="e">
        <f>'UC Basic Data Page-1-6'!#REF!</f>
        <v>#REF!</v>
      </c>
      <c r="D14" s="176" t="e">
        <f>'UC Basic Data Page-1-6'!#REF!</f>
        <v>#REF!</v>
      </c>
      <c r="E14" s="176" t="e">
        <f>'UC Basic Data Page-1-6'!#REF!</f>
        <v>#REF!</v>
      </c>
      <c r="F14" s="177" t="e">
        <f>'UC Basic Data Page-1-6'!#REF!</f>
        <v>#REF!</v>
      </c>
      <c r="G14" s="179" t="e">
        <f>'UC Basic Data Page-1-6'!#REF!</f>
        <v>#REF!</v>
      </c>
      <c r="H14" s="176" t="e">
        <f t="shared" si="0"/>
        <v>#REF!</v>
      </c>
      <c r="I14" s="177" t="e">
        <f>'UC Basic Data Page-1-6'!#REF!</f>
        <v>#REF!</v>
      </c>
      <c r="J14" s="178" t="e">
        <f>'UC Basic Data Page-1-6'!#REF!</f>
        <v>#REF!</v>
      </c>
      <c r="K14" s="49">
        <v>4</v>
      </c>
    </row>
    <row r="15" spans="1:11" s="156" customFormat="1" ht="44.45" hidden="1" customHeight="1">
      <c r="A15" s="268" t="e">
        <f>'UC Basic Data Page-1-6'!#REF!</f>
        <v>#REF!</v>
      </c>
      <c r="B15" s="176" t="e">
        <f>'UC Basic Data Page-1-6'!#REF!</f>
        <v>#REF!</v>
      </c>
      <c r="C15" s="176" t="e">
        <f>'UC Basic Data Page-1-6'!#REF!</f>
        <v>#REF!</v>
      </c>
      <c r="D15" s="176" t="e">
        <f>'UC Basic Data Page-1-6'!#REF!</f>
        <v>#REF!</v>
      </c>
      <c r="E15" s="176" t="e">
        <f>'UC Basic Data Page-1-6'!#REF!</f>
        <v>#REF!</v>
      </c>
      <c r="F15" s="177" t="e">
        <f>'UC Basic Data Page-1-6'!#REF!</f>
        <v>#REF!</v>
      </c>
      <c r="G15" s="179" t="e">
        <f>'UC Basic Data Page-1-6'!#REF!</f>
        <v>#REF!</v>
      </c>
      <c r="H15" s="176" t="e">
        <f t="shared" si="0"/>
        <v>#REF!</v>
      </c>
      <c r="I15" s="177" t="e">
        <f>'UC Basic Data Page-1-6'!#REF!</f>
        <v>#REF!</v>
      </c>
      <c r="J15" s="178" t="e">
        <f>'UC Basic Data Page-1-6'!#REF!</f>
        <v>#REF!</v>
      </c>
      <c r="K15" s="156">
        <v>4</v>
      </c>
    </row>
    <row r="16" spans="1:11" s="49" customFormat="1" ht="44.25" customHeight="1">
      <c r="A16" s="268" t="e">
        <f>'UC Basic Data Page-1-6'!#REF!</f>
        <v>#REF!</v>
      </c>
      <c r="B16" s="176" t="e">
        <f>'UC Basic Data Page-1-6'!#REF!</f>
        <v>#REF!</v>
      </c>
      <c r="C16" s="176" t="e">
        <f>'UC Basic Data Page-1-6'!#REF!</f>
        <v>#REF!</v>
      </c>
      <c r="D16" s="176" t="e">
        <f>'UC Basic Data Page-1-6'!#REF!</f>
        <v>#REF!</v>
      </c>
      <c r="E16" s="176" t="e">
        <f>'UC Basic Data Page-1-6'!#REF!</f>
        <v>#REF!</v>
      </c>
      <c r="F16" s="177" t="e">
        <f>'UC Basic Data Page-1-6'!#REF!</f>
        <v>#REF!</v>
      </c>
      <c r="G16" s="179" t="e">
        <f>'UC Basic Data Page-1-6'!#REF!</f>
        <v>#REF!</v>
      </c>
      <c r="H16" s="176" t="e">
        <f t="shared" si="0"/>
        <v>#REF!</v>
      </c>
      <c r="I16" s="177" t="e">
        <f>'UC Basic Data Page-1-6'!#REF!</f>
        <v>#REF!</v>
      </c>
      <c r="J16" s="178" t="e">
        <f>'UC Basic Data Page-1-6'!#REF!</f>
        <v>#REF!</v>
      </c>
      <c r="K16" s="49">
        <v>5</v>
      </c>
    </row>
    <row r="17" spans="1:11" s="156" customFormat="1" ht="44.45" hidden="1" customHeight="1">
      <c r="A17" s="268" t="e">
        <f>'UC Basic Data Page-1-6'!#REF!</f>
        <v>#REF!</v>
      </c>
      <c r="B17" s="176" t="e">
        <f>'UC Basic Data Page-1-6'!#REF!</f>
        <v>#REF!</v>
      </c>
      <c r="C17" s="176" t="e">
        <f>'UC Basic Data Page-1-6'!#REF!</f>
        <v>#REF!</v>
      </c>
      <c r="D17" s="176" t="e">
        <f>'UC Basic Data Page-1-6'!#REF!</f>
        <v>#REF!</v>
      </c>
      <c r="E17" s="176" t="e">
        <f>'UC Basic Data Page-1-6'!#REF!</f>
        <v>#REF!</v>
      </c>
      <c r="F17" s="177" t="e">
        <f>'UC Basic Data Page-1-6'!#REF!</f>
        <v>#REF!</v>
      </c>
      <c r="G17" s="179" t="e">
        <f>'UC Basic Data Page-1-6'!#REF!</f>
        <v>#REF!</v>
      </c>
      <c r="H17" s="176" t="e">
        <f t="shared" si="0"/>
        <v>#REF!</v>
      </c>
      <c r="I17" s="177" t="e">
        <f>'UC Basic Data Page-1-6'!#REF!</f>
        <v>#REF!</v>
      </c>
      <c r="J17" s="178" t="e">
        <f>'UC Basic Data Page-1-6'!#REF!</f>
        <v>#REF!</v>
      </c>
      <c r="K17" s="156">
        <v>5</v>
      </c>
    </row>
    <row r="18" spans="1:11" s="49" customFormat="1" ht="44.45" customHeight="1" thickBot="1">
      <c r="A18" s="239" t="s">
        <v>82</v>
      </c>
      <c r="B18" s="149" t="e">
        <f>SUM(B8:B17)</f>
        <v>#REF!</v>
      </c>
      <c r="C18" s="149" t="e">
        <f t="shared" ref="C18:E18" si="1">SUM(C8:C17)</f>
        <v>#REF!</v>
      </c>
      <c r="D18" s="149" t="e">
        <f t="shared" si="1"/>
        <v>#REF!</v>
      </c>
      <c r="E18" s="150" t="e">
        <f t="shared" si="1"/>
        <v>#REF!</v>
      </c>
      <c r="F18" s="197"/>
      <c r="G18" s="198"/>
      <c r="H18" s="176" t="e">
        <f t="shared" si="0"/>
        <v>#REF!</v>
      </c>
      <c r="I18" s="743" t="e">
        <f>SUM(I8:J17)</f>
        <v>#REF!</v>
      </c>
      <c r="J18" s="744"/>
    </row>
    <row r="19" spans="1:11" s="49" customFormat="1" ht="44.45" customHeight="1">
      <c r="A19" s="268">
        <f>'UC Basic Data Page-1-6'!C30</f>
        <v>0</v>
      </c>
      <c r="B19" s="176">
        <f>'UC Basic Data Page-1-6'!D30</f>
        <v>0</v>
      </c>
      <c r="C19" s="176">
        <f>'UC Basic Data Page-1-6'!E30</f>
        <v>0</v>
      </c>
      <c r="D19" s="176">
        <f>'UC Basic Data Page-1-6'!F30</f>
        <v>0</v>
      </c>
      <c r="E19" s="177">
        <f>'UC Basic Data Page-1-6'!G30</f>
        <v>0</v>
      </c>
      <c r="F19" s="177">
        <f>'UC Basic Data Page-1-6'!H30</f>
        <v>0</v>
      </c>
      <c r="G19" s="179">
        <f>'UC Basic Data Page-1-6'!I30</f>
        <v>0</v>
      </c>
      <c r="H19" s="176">
        <f t="shared" si="0"/>
        <v>0</v>
      </c>
      <c r="I19" s="177">
        <f>'UC Basic Data Page-1-6'!K30</f>
        <v>-51</v>
      </c>
      <c r="J19" s="178">
        <f>'UC Basic Data Page-1-6'!L30</f>
        <v>51</v>
      </c>
      <c r="K19" s="49">
        <v>1</v>
      </c>
    </row>
    <row r="20" spans="1:11" s="155" customFormat="1" ht="44.45" hidden="1" customHeight="1">
      <c r="A20" s="268">
        <f>'UC Basic Data Page-1-6'!C31</f>
        <v>0</v>
      </c>
      <c r="B20" s="176">
        <f>'UC Basic Data Page-1-6'!D31</f>
        <v>0</v>
      </c>
      <c r="C20" s="176">
        <f>'UC Basic Data Page-1-6'!E31</f>
        <v>0</v>
      </c>
      <c r="D20" s="176">
        <f>'UC Basic Data Page-1-6'!F31</f>
        <v>0</v>
      </c>
      <c r="E20" s="176">
        <f>'UC Basic Data Page-1-6'!G31</f>
        <v>0</v>
      </c>
      <c r="F20" s="177">
        <f>'UC Basic Data Page-1-6'!H31</f>
        <v>0</v>
      </c>
      <c r="G20" s="178">
        <f>'UC Basic Data Page-1-6'!I31</f>
        <v>0</v>
      </c>
      <c r="H20" s="176">
        <f t="shared" si="0"/>
        <v>0</v>
      </c>
      <c r="I20" s="177">
        <f>'UC Basic Data Page-1-6'!K31</f>
        <v>0</v>
      </c>
      <c r="J20" s="178">
        <f>'UC Basic Data Page-1-6'!L31</f>
        <v>0</v>
      </c>
      <c r="K20" s="155">
        <v>1</v>
      </c>
    </row>
    <row r="21" spans="1:11" s="49" customFormat="1" ht="44.45" customHeight="1">
      <c r="A21" s="268" t="e">
        <f>'UC Basic Data Page-7-12'!#REF!</f>
        <v>#REF!</v>
      </c>
      <c r="B21" s="176" t="e">
        <f>'UC Basic Data Page-7-12'!#REF!</f>
        <v>#REF!</v>
      </c>
      <c r="C21" s="176" t="e">
        <f>'UC Basic Data Page-7-12'!#REF!</f>
        <v>#REF!</v>
      </c>
      <c r="D21" s="176" t="e">
        <f>'UC Basic Data Page-7-12'!#REF!</f>
        <v>#REF!</v>
      </c>
      <c r="E21" s="176" t="e">
        <f>'UC Basic Data Page-7-12'!#REF!</f>
        <v>#REF!</v>
      </c>
      <c r="F21" s="177" t="e">
        <f>'UC Basic Data Page-7-12'!#REF!</f>
        <v>#REF!</v>
      </c>
      <c r="G21" s="178" t="e">
        <f>'UC Basic Data Page-7-12'!#REF!</f>
        <v>#REF!</v>
      </c>
      <c r="H21" s="176" t="e">
        <f t="shared" si="0"/>
        <v>#REF!</v>
      </c>
      <c r="I21" s="177" t="e">
        <f>'UC Basic Data Page-7-12'!#REF!</f>
        <v>#REF!</v>
      </c>
      <c r="J21" s="178" t="e">
        <f>'UC Basic Data Page-7-12'!#REF!</f>
        <v>#REF!</v>
      </c>
      <c r="K21" s="49">
        <v>2</v>
      </c>
    </row>
    <row r="22" spans="1:11" s="156" customFormat="1" ht="44.45" hidden="1" customHeight="1">
      <c r="A22" s="268" t="e">
        <f>'UC Basic Data Page-7-12'!#REF!</f>
        <v>#REF!</v>
      </c>
      <c r="B22" s="176" t="e">
        <f>'UC Basic Data Page-7-12'!#REF!</f>
        <v>#REF!</v>
      </c>
      <c r="C22" s="176" t="e">
        <f>'UC Basic Data Page-7-12'!#REF!</f>
        <v>#REF!</v>
      </c>
      <c r="D22" s="176" t="e">
        <f>'UC Basic Data Page-7-12'!#REF!</f>
        <v>#REF!</v>
      </c>
      <c r="E22" s="176" t="e">
        <f>'UC Basic Data Page-7-12'!#REF!</f>
        <v>#REF!</v>
      </c>
      <c r="F22" s="177" t="e">
        <f>'UC Basic Data Page-7-12'!#REF!</f>
        <v>#REF!</v>
      </c>
      <c r="G22" s="178" t="e">
        <f>'UC Basic Data Page-7-12'!#REF!</f>
        <v>#REF!</v>
      </c>
      <c r="H22" s="176" t="e">
        <f t="shared" si="0"/>
        <v>#REF!</v>
      </c>
      <c r="I22" s="177" t="e">
        <f>'UC Basic Data Page-7-12'!#REF!</f>
        <v>#REF!</v>
      </c>
      <c r="J22" s="178" t="e">
        <f>'UC Basic Data Page-7-12'!#REF!</f>
        <v>#REF!</v>
      </c>
      <c r="K22" s="156">
        <v>2</v>
      </c>
    </row>
    <row r="23" spans="1:11" s="49" customFormat="1" ht="44.45" customHeight="1">
      <c r="A23" s="268" t="e">
        <f>'UC Basic Data Page-7-12'!#REF!</f>
        <v>#REF!</v>
      </c>
      <c r="B23" s="176" t="e">
        <f>'UC Basic Data Page-7-12'!#REF!</f>
        <v>#REF!</v>
      </c>
      <c r="C23" s="176" t="e">
        <f>'UC Basic Data Page-7-12'!#REF!</f>
        <v>#REF!</v>
      </c>
      <c r="D23" s="176" t="e">
        <f>'UC Basic Data Page-7-12'!#REF!</f>
        <v>#REF!</v>
      </c>
      <c r="E23" s="176" t="e">
        <f>'UC Basic Data Page-7-12'!#REF!</f>
        <v>#REF!</v>
      </c>
      <c r="F23" s="177" t="e">
        <f>'UC Basic Data Page-7-12'!#REF!</f>
        <v>#REF!</v>
      </c>
      <c r="G23" s="178" t="e">
        <f>'UC Basic Data Page-7-12'!#REF!</f>
        <v>#REF!</v>
      </c>
      <c r="H23" s="176" t="e">
        <f t="shared" si="0"/>
        <v>#REF!</v>
      </c>
      <c r="I23" s="177" t="e">
        <f>'UC Basic Data Page-7-12'!#REF!</f>
        <v>#REF!</v>
      </c>
      <c r="J23" s="178" t="e">
        <f>'UC Basic Data Page-7-12'!#REF!</f>
        <v>#REF!</v>
      </c>
      <c r="K23" s="49">
        <v>3</v>
      </c>
    </row>
    <row r="24" spans="1:11" s="156" customFormat="1" ht="44.45" customHeight="1">
      <c r="A24" s="268" t="e">
        <f>'UC Basic Data Page-7-12'!#REF!</f>
        <v>#REF!</v>
      </c>
      <c r="B24" s="176" t="e">
        <f>'UC Basic Data Page-7-12'!#REF!</f>
        <v>#REF!</v>
      </c>
      <c r="C24" s="176" t="e">
        <f>'UC Basic Data Page-7-12'!#REF!</f>
        <v>#REF!</v>
      </c>
      <c r="D24" s="176" t="e">
        <f>'UC Basic Data Page-7-12'!#REF!</f>
        <v>#REF!</v>
      </c>
      <c r="E24" s="176" t="e">
        <f>'UC Basic Data Page-7-12'!#REF!</f>
        <v>#REF!</v>
      </c>
      <c r="F24" s="177" t="e">
        <f>'UC Basic Data Page-7-12'!#REF!</f>
        <v>#REF!</v>
      </c>
      <c r="G24" s="178" t="e">
        <f>'UC Basic Data Page-7-12'!#REF!</f>
        <v>#REF!</v>
      </c>
      <c r="H24" s="176" t="e">
        <f t="shared" si="0"/>
        <v>#REF!</v>
      </c>
      <c r="I24" s="177" t="e">
        <f>'UC Basic Data Page-7-12'!#REF!</f>
        <v>#REF!</v>
      </c>
      <c r="J24" s="178" t="e">
        <f>'UC Basic Data Page-7-12'!#REF!</f>
        <v>#REF!</v>
      </c>
      <c r="K24" s="156">
        <v>3</v>
      </c>
    </row>
    <row r="25" spans="1:11" s="49" customFormat="1" ht="44.45" customHeight="1">
      <c r="A25" s="268" t="e">
        <f>'UC Basic Data Page-7-12'!#REF!</f>
        <v>#REF!</v>
      </c>
      <c r="B25" s="176" t="e">
        <f>'UC Basic Data Page-7-12'!#REF!</f>
        <v>#REF!</v>
      </c>
      <c r="C25" s="176" t="e">
        <f>'UC Basic Data Page-7-12'!#REF!</f>
        <v>#REF!</v>
      </c>
      <c r="D25" s="176" t="e">
        <f>'UC Basic Data Page-7-12'!#REF!</f>
        <v>#REF!</v>
      </c>
      <c r="E25" s="176" t="e">
        <f>'UC Basic Data Page-7-12'!#REF!</f>
        <v>#REF!</v>
      </c>
      <c r="F25" s="177" t="e">
        <f>'UC Basic Data Page-7-12'!#REF!</f>
        <v>#REF!</v>
      </c>
      <c r="G25" s="178" t="e">
        <f>'UC Basic Data Page-7-12'!#REF!</f>
        <v>#REF!</v>
      </c>
      <c r="H25" s="176" t="e">
        <f t="shared" si="0"/>
        <v>#REF!</v>
      </c>
      <c r="I25" s="177" t="e">
        <f>'UC Basic Data Page-7-12'!#REF!</f>
        <v>#REF!</v>
      </c>
      <c r="J25" s="178" t="e">
        <f>'UC Basic Data Page-7-12'!#REF!</f>
        <v>#REF!</v>
      </c>
      <c r="K25" s="49">
        <v>4</v>
      </c>
    </row>
    <row r="26" spans="1:11" s="156" customFormat="1" ht="44.45" hidden="1" customHeight="1">
      <c r="A26" s="268" t="e">
        <f>'UC Basic Data Page-7-12'!#REF!</f>
        <v>#REF!</v>
      </c>
      <c r="B26" s="176" t="e">
        <f>'UC Basic Data Page-7-12'!#REF!</f>
        <v>#REF!</v>
      </c>
      <c r="C26" s="176" t="e">
        <f>'UC Basic Data Page-7-12'!#REF!</f>
        <v>#REF!</v>
      </c>
      <c r="D26" s="176" t="e">
        <f>'UC Basic Data Page-7-12'!#REF!</f>
        <v>#REF!</v>
      </c>
      <c r="E26" s="176" t="e">
        <f>'UC Basic Data Page-7-12'!#REF!</f>
        <v>#REF!</v>
      </c>
      <c r="F26" s="177" t="e">
        <f>'UC Basic Data Page-7-12'!#REF!</f>
        <v>#REF!</v>
      </c>
      <c r="G26" s="178" t="e">
        <f>'UC Basic Data Page-7-12'!#REF!</f>
        <v>#REF!</v>
      </c>
      <c r="H26" s="176" t="e">
        <f t="shared" si="0"/>
        <v>#REF!</v>
      </c>
      <c r="I26" s="177" t="e">
        <f>'UC Basic Data Page-7-12'!#REF!</f>
        <v>#REF!</v>
      </c>
      <c r="J26" s="178" t="e">
        <f>'UC Basic Data Page-7-12'!#REF!</f>
        <v>#REF!</v>
      </c>
      <c r="K26" s="156">
        <v>4</v>
      </c>
    </row>
    <row r="27" spans="1:11" s="49" customFormat="1" ht="44.25" customHeight="1">
      <c r="A27" s="268" t="e">
        <f>'UC Basic Data Page-7-12'!#REF!</f>
        <v>#REF!</v>
      </c>
      <c r="B27" s="176" t="e">
        <f>'UC Basic Data Page-7-12'!#REF!</f>
        <v>#REF!</v>
      </c>
      <c r="C27" s="176" t="e">
        <f>'UC Basic Data Page-7-12'!#REF!</f>
        <v>#REF!</v>
      </c>
      <c r="D27" s="176" t="e">
        <f>'UC Basic Data Page-7-12'!#REF!</f>
        <v>#REF!</v>
      </c>
      <c r="E27" s="176" t="e">
        <f>'UC Basic Data Page-7-12'!#REF!</f>
        <v>#REF!</v>
      </c>
      <c r="F27" s="177" t="e">
        <f>'UC Basic Data Page-7-12'!#REF!</f>
        <v>#REF!</v>
      </c>
      <c r="G27" s="178" t="e">
        <f>'UC Basic Data Page-7-12'!#REF!</f>
        <v>#REF!</v>
      </c>
      <c r="H27" s="176" t="e">
        <f t="shared" si="0"/>
        <v>#REF!</v>
      </c>
      <c r="I27" s="177" t="e">
        <f>'UC Basic Data Page-7-12'!#REF!</f>
        <v>#REF!</v>
      </c>
      <c r="J27" s="178" t="e">
        <f>'UC Basic Data Page-7-12'!#REF!</f>
        <v>#REF!</v>
      </c>
      <c r="K27" s="49">
        <v>5</v>
      </c>
    </row>
    <row r="28" spans="1:11" s="156" customFormat="1" ht="44.45" hidden="1" customHeight="1">
      <c r="A28" s="268" t="e">
        <f>'UC Basic Data Page-7-12'!#REF!</f>
        <v>#REF!</v>
      </c>
      <c r="B28" s="176" t="e">
        <f>'UC Basic Data Page-7-12'!#REF!</f>
        <v>#REF!</v>
      </c>
      <c r="C28" s="176" t="e">
        <f>'UC Basic Data Page-7-12'!#REF!</f>
        <v>#REF!</v>
      </c>
      <c r="D28" s="176" t="e">
        <f>'UC Basic Data Page-7-12'!#REF!</f>
        <v>#REF!</v>
      </c>
      <c r="E28" s="176" t="e">
        <f>'UC Basic Data Page-7-12'!#REF!</f>
        <v>#REF!</v>
      </c>
      <c r="F28" s="177" t="e">
        <f>'UC Basic Data Page-7-12'!#REF!</f>
        <v>#REF!</v>
      </c>
      <c r="G28" s="178" t="e">
        <f>'UC Basic Data Page-7-12'!#REF!</f>
        <v>#REF!</v>
      </c>
      <c r="H28" s="176" t="e">
        <f t="shared" si="0"/>
        <v>#REF!</v>
      </c>
      <c r="I28" s="177" t="e">
        <f>'UC Basic Data Page-7-12'!#REF!</f>
        <v>#REF!</v>
      </c>
      <c r="J28" s="178" t="e">
        <f>'UC Basic Data Page-7-12'!#REF!</f>
        <v>#REF!</v>
      </c>
      <c r="K28" s="156">
        <v>5</v>
      </c>
    </row>
    <row r="29" spans="1:11" ht="44.45" customHeight="1" thickBot="1">
      <c r="A29" s="239" t="s">
        <v>82</v>
      </c>
      <c r="B29" s="149" t="e">
        <f>SUM(B19:B28)</f>
        <v>#REF!</v>
      </c>
      <c r="C29" s="149" t="e">
        <f t="shared" ref="C29:E29" si="2">SUM(C19:C28)</f>
        <v>#REF!</v>
      </c>
      <c r="D29" s="149" t="e">
        <f t="shared" si="2"/>
        <v>#REF!</v>
      </c>
      <c r="E29" s="149" t="e">
        <f t="shared" si="2"/>
        <v>#REF!</v>
      </c>
      <c r="F29" s="197"/>
      <c r="G29" s="198"/>
      <c r="H29" s="176" t="e">
        <f t="shared" si="0"/>
        <v>#REF!</v>
      </c>
      <c r="I29" s="743" t="e">
        <f>SUM(I19:J28)</f>
        <v>#REF!</v>
      </c>
      <c r="J29" s="744"/>
    </row>
    <row r="30" spans="1:11" s="49" customFormat="1" ht="44.45" customHeight="1">
      <c r="A30" s="268" t="e">
        <f>'UC Basic Data Page-7-12'!#REF!</f>
        <v>#REF!</v>
      </c>
      <c r="B30" s="176" t="e">
        <f>'UC Basic Data Page-7-12'!#REF!</f>
        <v>#REF!</v>
      </c>
      <c r="C30" s="176" t="e">
        <f>'UC Basic Data Page-7-12'!#REF!</f>
        <v>#REF!</v>
      </c>
      <c r="D30" s="176" t="e">
        <f>'UC Basic Data Page-7-12'!#REF!</f>
        <v>#REF!</v>
      </c>
      <c r="E30" s="177" t="e">
        <f>'UC Basic Data Page-7-12'!#REF!</f>
        <v>#REF!</v>
      </c>
      <c r="F30" s="177" t="e">
        <f>'UC Basic Data Page-7-12'!#REF!</f>
        <v>#REF!</v>
      </c>
      <c r="G30" s="179" t="e">
        <f>'UC Basic Data Page-7-12'!#REF!</f>
        <v>#REF!</v>
      </c>
      <c r="H30" s="176" t="e">
        <f t="shared" si="0"/>
        <v>#REF!</v>
      </c>
      <c r="I30" s="177" t="e">
        <f>'UC Basic Data Page-7-12'!#REF!</f>
        <v>#REF!</v>
      </c>
      <c r="J30" s="178" t="e">
        <f>'UC Basic Data Page-7-12'!#REF!</f>
        <v>#REF!</v>
      </c>
      <c r="K30" s="49">
        <v>1</v>
      </c>
    </row>
    <row r="31" spans="1:11" s="155" customFormat="1" ht="44.45" hidden="1" customHeight="1">
      <c r="A31" s="268" t="e">
        <f>'UC Basic Data Page-7-12'!#REF!</f>
        <v>#REF!</v>
      </c>
      <c r="B31" s="176" t="e">
        <f>'UC Basic Data Page-7-12'!#REF!</f>
        <v>#REF!</v>
      </c>
      <c r="C31" s="176" t="e">
        <f>'UC Basic Data Page-7-12'!#REF!</f>
        <v>#REF!</v>
      </c>
      <c r="D31" s="176" t="e">
        <f>'UC Basic Data Page-7-12'!#REF!</f>
        <v>#REF!</v>
      </c>
      <c r="E31" s="176" t="e">
        <f>'UC Basic Data Page-7-12'!#REF!</f>
        <v>#REF!</v>
      </c>
      <c r="F31" s="177" t="e">
        <f>'UC Basic Data Page-7-12'!#REF!</f>
        <v>#REF!</v>
      </c>
      <c r="G31" s="178" t="e">
        <f>'UC Basic Data Page-7-12'!#REF!</f>
        <v>#REF!</v>
      </c>
      <c r="H31" s="176" t="e">
        <f t="shared" si="0"/>
        <v>#REF!</v>
      </c>
      <c r="I31" s="177" t="e">
        <f>'UC Basic Data Page-7-12'!#REF!</f>
        <v>#REF!</v>
      </c>
      <c r="J31" s="178" t="e">
        <f>'UC Basic Data Page-7-12'!#REF!</f>
        <v>#REF!</v>
      </c>
      <c r="K31" s="155">
        <v>1</v>
      </c>
    </row>
    <row r="32" spans="1:11" s="49" customFormat="1" ht="44.45" customHeight="1">
      <c r="A32" s="268">
        <f>'UC Basic Data Page-7-12'!C30</f>
        <v>0</v>
      </c>
      <c r="B32" s="176">
        <f>'UC Basic Data Page-7-12'!D30</f>
        <v>1</v>
      </c>
      <c r="C32" s="176">
        <f>'UC Basic Data Page-7-12'!E30</f>
        <v>35</v>
      </c>
      <c r="D32" s="176">
        <f>'UC Basic Data Page-7-12'!F30</f>
        <v>10</v>
      </c>
      <c r="E32" s="176">
        <f>'UC Basic Data Page-7-12'!G30</f>
        <v>45</v>
      </c>
      <c r="F32" s="177">
        <f>'UC Basic Data Page-7-12'!H30</f>
        <v>0</v>
      </c>
      <c r="G32" s="178">
        <f>'UC Basic Data Page-7-12'!I30</f>
        <v>0</v>
      </c>
      <c r="H32" s="176">
        <f t="shared" si="0"/>
        <v>45</v>
      </c>
      <c r="I32" s="177">
        <f>'UC Basic Data Page-7-12'!L30</f>
        <v>5</v>
      </c>
      <c r="J32" s="178">
        <f>'UC Basic Data Page-7-12'!M30</f>
        <v>40</v>
      </c>
      <c r="K32" s="49">
        <v>2</v>
      </c>
    </row>
    <row r="33" spans="1:11" s="156" customFormat="1" ht="44.45" hidden="1" customHeight="1">
      <c r="A33" s="268">
        <f>'UC Basic Data Page-7-12'!C31</f>
        <v>0</v>
      </c>
      <c r="B33" s="176">
        <f>'UC Basic Data Page-7-12'!D31</f>
        <v>0</v>
      </c>
      <c r="C33" s="176">
        <f>'UC Basic Data Page-7-12'!E31</f>
        <v>0</v>
      </c>
      <c r="D33" s="176">
        <f>'UC Basic Data Page-7-12'!F31</f>
        <v>0</v>
      </c>
      <c r="E33" s="176">
        <f>'UC Basic Data Page-7-12'!G31</f>
        <v>0</v>
      </c>
      <c r="F33" s="177">
        <f>'UC Basic Data Page-7-12'!H31</f>
        <v>0</v>
      </c>
      <c r="G33" s="178">
        <f>'UC Basic Data Page-7-12'!I31</f>
        <v>0</v>
      </c>
      <c r="H33" s="176">
        <f t="shared" si="0"/>
        <v>0</v>
      </c>
      <c r="I33" s="177">
        <f>'UC Basic Data Page-7-12'!L31</f>
        <v>0</v>
      </c>
      <c r="J33" s="178">
        <f>'UC Basic Data Page-7-12'!M31</f>
        <v>0</v>
      </c>
      <c r="K33" s="156">
        <v>2</v>
      </c>
    </row>
    <row r="34" spans="1:11" s="49" customFormat="1" ht="44.45" customHeight="1">
      <c r="A34" s="269"/>
      <c r="B34" s="146"/>
      <c r="C34" s="146"/>
      <c r="D34" s="146"/>
      <c r="E34" s="146"/>
      <c r="F34" s="153"/>
      <c r="G34" s="152"/>
      <c r="H34" s="176"/>
      <c r="I34" s="147"/>
      <c r="J34" s="148"/>
    </row>
    <row r="35" spans="1:11" s="49" customFormat="1" ht="44.45" customHeight="1">
      <c r="A35" s="269"/>
      <c r="B35" s="146"/>
      <c r="C35" s="146"/>
      <c r="D35" s="146"/>
      <c r="E35" s="146"/>
      <c r="F35" s="153"/>
      <c r="G35" s="152"/>
      <c r="H35" s="176"/>
      <c r="I35" s="147"/>
      <c r="J35" s="148"/>
    </row>
    <row r="36" spans="1:11" s="49" customFormat="1" ht="44.45" customHeight="1">
      <c r="A36" s="269"/>
      <c r="B36" s="146"/>
      <c r="C36" s="146"/>
      <c r="D36" s="146"/>
      <c r="E36" s="146"/>
      <c r="F36" s="153"/>
      <c r="G36" s="152"/>
      <c r="H36" s="176"/>
      <c r="I36" s="147"/>
      <c r="J36" s="148"/>
    </row>
    <row r="37" spans="1:11" s="49" customFormat="1" ht="44.45" customHeight="1">
      <c r="A37" s="269"/>
      <c r="B37" s="146"/>
      <c r="C37" s="146"/>
      <c r="D37" s="146"/>
      <c r="E37" s="146"/>
      <c r="F37" s="153"/>
      <c r="G37" s="152"/>
      <c r="H37" s="176"/>
      <c r="I37" s="147"/>
      <c r="J37" s="148"/>
    </row>
    <row r="38" spans="1:11" s="49" customFormat="1" ht="44.25" customHeight="1">
      <c r="A38" s="269"/>
      <c r="B38" s="146"/>
      <c r="C38" s="146"/>
      <c r="D38" s="146"/>
      <c r="E38" s="146"/>
      <c r="F38" s="153"/>
      <c r="G38" s="152"/>
      <c r="H38" s="176"/>
      <c r="I38" s="147"/>
      <c r="J38" s="148"/>
    </row>
    <row r="39" spans="1:11" s="49" customFormat="1" ht="44.45" customHeight="1">
      <c r="A39" s="269"/>
      <c r="B39" s="146"/>
      <c r="C39" s="146"/>
      <c r="D39" s="146"/>
      <c r="E39" s="146"/>
      <c r="F39" s="153"/>
      <c r="G39" s="152"/>
      <c r="H39" s="176"/>
      <c r="I39" s="147"/>
      <c r="J39" s="148"/>
    </row>
    <row r="40" spans="1:11" ht="39.950000000000003" customHeight="1" thickBot="1">
      <c r="A40" s="239" t="s">
        <v>82</v>
      </c>
      <c r="B40" s="149" t="e">
        <f>SUM(B30:B39)</f>
        <v>#REF!</v>
      </c>
      <c r="C40" s="149" t="e">
        <f t="shared" ref="C40:E40" si="3">SUM(C30:C39)</f>
        <v>#REF!</v>
      </c>
      <c r="D40" s="149" t="e">
        <f t="shared" si="3"/>
        <v>#REF!</v>
      </c>
      <c r="E40" s="149" t="e">
        <f t="shared" si="3"/>
        <v>#REF!</v>
      </c>
      <c r="F40" s="199" t="s">
        <v>6</v>
      </c>
      <c r="G40" s="200"/>
      <c r="H40" s="176" t="e">
        <f t="shared" si="0"/>
        <v>#REF!</v>
      </c>
      <c r="I40" s="745" t="e">
        <f>SUM(I30:J39)</f>
        <v>#REF!</v>
      </c>
      <c r="J40" s="746"/>
    </row>
    <row r="41" spans="1:11" ht="39.950000000000003" customHeight="1" thickBot="1">
      <c r="A41" s="143" t="s">
        <v>199</v>
      </c>
      <c r="B41" s="566" t="e">
        <f>SUM(E40,E29,E18,)</f>
        <v>#REF!</v>
      </c>
      <c r="C41" s="567"/>
      <c r="D41" s="567"/>
      <c r="E41" s="563" t="s">
        <v>85</v>
      </c>
      <c r="F41" s="563"/>
      <c r="G41" s="563"/>
      <c r="H41" s="236"/>
      <c r="I41" s="566">
        <f>SUM(F40,F29,F18,)</f>
        <v>0</v>
      </c>
      <c r="J41" s="567"/>
    </row>
    <row r="42" spans="1:11" ht="31.5" customHeight="1" thickBot="1">
      <c r="A42" s="559" t="s">
        <v>200</v>
      </c>
      <c r="B42" s="560"/>
      <c r="C42" s="566" t="e">
        <f>SUM(C40,C29,C18,)</f>
        <v>#REF!</v>
      </c>
      <c r="D42" s="567"/>
      <c r="E42" s="151"/>
      <c r="F42" s="563" t="s">
        <v>87</v>
      </c>
      <c r="G42" s="563"/>
      <c r="H42" s="236"/>
      <c r="I42" s="566" t="e">
        <f>SUM(B40,B29,B18)</f>
        <v>#REF!</v>
      </c>
      <c r="J42" s="567"/>
    </row>
    <row r="43" spans="1:11" ht="32.25" customHeight="1" thickBot="1">
      <c r="A43" s="691" t="s">
        <v>201</v>
      </c>
      <c r="B43" s="692"/>
      <c r="C43" s="692"/>
      <c r="D43" s="693" t="e">
        <f>SUM(D40,D29,D18)</f>
        <v>#REF!</v>
      </c>
      <c r="E43" s="694"/>
      <c r="F43" s="144"/>
      <c r="G43" s="144"/>
      <c r="H43" s="144"/>
      <c r="I43" s="144"/>
      <c r="J43" s="144"/>
    </row>
    <row r="44" spans="1:11" ht="39.950000000000003" customHeight="1"/>
  </sheetData>
  <mergeCells count="22">
    <mergeCell ref="A42:B42"/>
    <mergeCell ref="C42:D42"/>
    <mergeCell ref="F42:G42"/>
    <mergeCell ref="I42:J42"/>
    <mergeCell ref="A43:C43"/>
    <mergeCell ref="D43:E43"/>
    <mergeCell ref="I18:J18"/>
    <mergeCell ref="I29:J29"/>
    <mergeCell ref="I40:J40"/>
    <mergeCell ref="B41:D41"/>
    <mergeCell ref="E41:G41"/>
    <mergeCell ref="I41:J41"/>
    <mergeCell ref="F7:G7"/>
    <mergeCell ref="I7:J7"/>
    <mergeCell ref="H5:H6"/>
    <mergeCell ref="A1:J1"/>
    <mergeCell ref="A2:J2"/>
    <mergeCell ref="A5:A6"/>
    <mergeCell ref="B5:B6"/>
    <mergeCell ref="C5:E5"/>
    <mergeCell ref="F5:G6"/>
    <mergeCell ref="I5:J6"/>
  </mergeCells>
  <printOptions horizontalCentered="1" verticalCentered="1"/>
  <pageMargins left="0" right="0" top="0" bottom="0" header="0" footer="0"/>
  <pageSetup paperSize="9" scale="77" fitToHeight="0" orientation="landscape" r:id="rId1"/>
  <headerFooter alignWithMargins="0">
    <oddFooter>&amp;CPrepare three copies. One for UC health facility, one for Tehsil/Taluka and one for District</oddFooter>
  </headerFooter>
  <rowBreaks count="2" manualBreakCount="2">
    <brk id="18" max="16383" man="1"/>
    <brk id="29" max="16383" man="1"/>
  </rowBreaks>
  <colBreaks count="1" manualBreakCount="1">
    <brk id="10" max="1048575" man="1"/>
  </colBreaks>
</worksheet>
</file>

<file path=xl/worksheets/sheet24.xml><?xml version="1.0" encoding="utf-8"?>
<worksheet xmlns="http://schemas.openxmlformats.org/spreadsheetml/2006/main" xmlns:r="http://schemas.openxmlformats.org/officeDocument/2006/relationships">
  <sheetPr>
    <tabColor rgb="FFFFFF00"/>
  </sheetPr>
  <dimension ref="A1:W60"/>
  <sheetViews>
    <sheetView view="pageBreakPreview" zoomScale="80" zoomScaleSheetLayoutView="80" workbookViewId="0">
      <selection activeCell="E14" sqref="E14:G14"/>
    </sheetView>
  </sheetViews>
  <sheetFormatPr defaultColWidth="9.140625" defaultRowHeight="12.75"/>
  <cols>
    <col min="1" max="1" width="8.42578125" style="203" customWidth="1"/>
    <col min="2" max="2" width="13.5703125" style="203" customWidth="1"/>
    <col min="3" max="3" width="20.5703125" style="203" customWidth="1"/>
    <col min="4" max="4" width="15.140625" style="203" customWidth="1"/>
    <col min="5" max="5" width="16.140625" style="203" customWidth="1"/>
    <col min="6" max="6" width="14.85546875" style="203" customWidth="1"/>
    <col min="7" max="7" width="12.5703125" style="203" customWidth="1"/>
    <col min="8" max="8" width="5" style="206" customWidth="1"/>
    <col min="9" max="9" width="8.85546875" style="206" customWidth="1"/>
    <col min="10" max="10" width="16.5703125" style="206" customWidth="1"/>
    <col min="11" max="11" width="9.7109375" style="206" customWidth="1"/>
    <col min="12" max="12" width="5.5703125" style="203" customWidth="1"/>
    <col min="13" max="13" width="35" style="203" customWidth="1"/>
    <col min="14" max="14" width="20" style="203" customWidth="1"/>
    <col min="15" max="15" width="18.42578125" style="203" customWidth="1"/>
    <col min="16" max="19" width="15.5703125" style="203" customWidth="1"/>
    <col min="20" max="21" width="15.5703125" style="431" customWidth="1"/>
    <col min="22" max="16384" width="9.140625" style="203"/>
  </cols>
  <sheetData>
    <row r="1" spans="1:23" ht="35.1" customHeight="1">
      <c r="A1" s="747" t="s">
        <v>410</v>
      </c>
      <c r="B1" s="748"/>
      <c r="C1" s="748"/>
      <c r="D1" s="748"/>
      <c r="E1" s="748"/>
      <c r="F1" s="748"/>
      <c r="G1" s="748"/>
      <c r="H1" s="748"/>
      <c r="I1" s="748"/>
      <c r="J1" s="748"/>
      <c r="K1" s="748"/>
      <c r="L1" s="748"/>
      <c r="M1" s="748"/>
      <c r="N1" s="748"/>
      <c r="O1" s="748"/>
      <c r="P1" s="748"/>
      <c r="Q1" s="748"/>
      <c r="R1" s="748"/>
      <c r="S1" s="748"/>
      <c r="T1" s="748"/>
      <c r="U1" s="749"/>
    </row>
    <row r="2" spans="1:23" ht="20.25">
      <c r="A2" s="750" t="s">
        <v>202</v>
      </c>
      <c r="B2" s="751"/>
      <c r="C2" s="751"/>
      <c r="D2" s="751"/>
      <c r="E2" s="751"/>
      <c r="F2" s="751"/>
      <c r="G2" s="751"/>
      <c r="H2" s="751"/>
      <c r="I2" s="751"/>
      <c r="J2" s="751"/>
      <c r="K2" s="751"/>
      <c r="L2" s="751"/>
      <c r="M2" s="751"/>
      <c r="N2" s="751"/>
      <c r="O2" s="751"/>
      <c r="P2" s="751"/>
      <c r="Q2" s="751"/>
      <c r="R2" s="751"/>
      <c r="S2" s="751"/>
      <c r="T2" s="751"/>
      <c r="U2" s="752"/>
    </row>
    <row r="3" spans="1:23" ht="29.1" customHeight="1">
      <c r="A3" s="207" t="s">
        <v>220</v>
      </c>
      <c r="B3" s="208"/>
      <c r="C3" s="208"/>
      <c r="D3" s="208"/>
      <c r="E3" s="208" t="str">
        <f>'Title UCMO'!D6</f>
        <v>34 Glass Factory</v>
      </c>
      <c r="F3" s="208"/>
      <c r="G3" s="208"/>
      <c r="H3" s="208"/>
      <c r="I3" s="208"/>
      <c r="J3" s="208"/>
      <c r="K3" s="208"/>
      <c r="L3" s="208"/>
      <c r="M3" s="208"/>
      <c r="N3" s="208"/>
      <c r="O3" s="208"/>
      <c r="P3" s="208"/>
      <c r="Q3" s="208"/>
      <c r="R3" s="208"/>
      <c r="S3" s="208"/>
      <c r="T3" s="427"/>
      <c r="U3" s="428"/>
    </row>
    <row r="4" spans="1:23" ht="38.450000000000003" customHeight="1">
      <c r="A4" s="753" t="s">
        <v>203</v>
      </c>
      <c r="B4" s="754" t="s">
        <v>204</v>
      </c>
      <c r="C4" s="754"/>
      <c r="D4" s="754"/>
      <c r="E4" s="754" t="s">
        <v>205</v>
      </c>
      <c r="F4" s="754"/>
      <c r="G4" s="754"/>
      <c r="H4" s="754" t="s">
        <v>206</v>
      </c>
      <c r="I4" s="754"/>
      <c r="J4" s="754"/>
      <c r="K4" s="754"/>
      <c r="L4" s="754"/>
      <c r="M4" s="754"/>
      <c r="N4" s="754" t="s">
        <v>207</v>
      </c>
      <c r="O4" s="754"/>
      <c r="P4" s="754" t="s">
        <v>208</v>
      </c>
      <c r="Q4" s="754"/>
      <c r="R4" s="754" t="s">
        <v>209</v>
      </c>
      <c r="S4" s="754"/>
      <c r="T4" s="754" t="s">
        <v>210</v>
      </c>
      <c r="U4" s="755" t="s">
        <v>211</v>
      </c>
      <c r="V4" s="204"/>
      <c r="W4" s="204"/>
    </row>
    <row r="5" spans="1:23" ht="45.6" customHeight="1">
      <c r="A5" s="753"/>
      <c r="B5" s="754"/>
      <c r="C5" s="754"/>
      <c r="D5" s="754"/>
      <c r="E5" s="754"/>
      <c r="F5" s="754"/>
      <c r="G5" s="754"/>
      <c r="H5" s="754"/>
      <c r="I5" s="754"/>
      <c r="J5" s="754"/>
      <c r="K5" s="754"/>
      <c r="L5" s="754"/>
      <c r="M5" s="754"/>
      <c r="N5" s="754"/>
      <c r="O5" s="754"/>
      <c r="P5" s="205" t="s">
        <v>212</v>
      </c>
      <c r="Q5" s="205" t="s">
        <v>213</v>
      </c>
      <c r="R5" s="205" t="s">
        <v>214</v>
      </c>
      <c r="S5" s="205" t="s">
        <v>215</v>
      </c>
      <c r="T5" s="754"/>
      <c r="U5" s="755"/>
      <c r="V5" s="204"/>
      <c r="W5" s="204"/>
    </row>
    <row r="6" spans="1:23" s="350" customFormat="1" ht="45" customHeight="1">
      <c r="A6" s="700">
        <v>1</v>
      </c>
      <c r="B6" s="756" t="e">
        <f>'Team Basic Data Team 3'!A8</f>
        <v>#REF!</v>
      </c>
      <c r="C6" s="757"/>
      <c r="D6" s="758"/>
      <c r="E6" s="762">
        <f>'UC Consolidated Sheet Page-1'!B16</f>
        <v>0</v>
      </c>
      <c r="F6" s="763"/>
      <c r="G6" s="764"/>
      <c r="H6" s="347" t="s">
        <v>216</v>
      </c>
      <c r="I6" s="723" t="s">
        <v>302</v>
      </c>
      <c r="J6" s="723"/>
      <c r="K6" s="723"/>
      <c r="L6" s="348" t="s">
        <v>217</v>
      </c>
      <c r="M6" s="313" t="s">
        <v>349</v>
      </c>
      <c r="N6" s="312"/>
      <c r="O6" s="313"/>
      <c r="P6" s="346">
        <f>R6/39*100*0.14</f>
        <v>0</v>
      </c>
      <c r="Q6" s="314">
        <f>ROUNDUP(SUM(P6*1.18/20),0)</f>
        <v>0</v>
      </c>
      <c r="R6" s="315">
        <f>'UC Consolidated Sheet Page-1'!D16</f>
        <v>0</v>
      </c>
      <c r="S6" s="316">
        <f>ROUNDUP(SUM(R6*1.11/10),0)</f>
        <v>0</v>
      </c>
      <c r="T6" s="317"/>
      <c r="U6" s="337" t="s">
        <v>236</v>
      </c>
      <c r="V6" s="349"/>
      <c r="W6" s="349"/>
    </row>
    <row r="7" spans="1:23" s="350" customFormat="1" ht="45" customHeight="1">
      <c r="A7" s="700"/>
      <c r="B7" s="759"/>
      <c r="C7" s="760"/>
      <c r="D7" s="761"/>
      <c r="E7" s="762">
        <f>'UC Consolidated Sheet Page-1'!B17</f>
        <v>0</v>
      </c>
      <c r="F7" s="763"/>
      <c r="G7" s="764"/>
      <c r="H7" s="347" t="s">
        <v>216</v>
      </c>
      <c r="I7" s="723" t="s">
        <v>336</v>
      </c>
      <c r="J7" s="723"/>
      <c r="K7" s="723"/>
      <c r="L7" s="348" t="s">
        <v>217</v>
      </c>
      <c r="M7" s="313" t="s">
        <v>337</v>
      </c>
      <c r="N7" s="312"/>
      <c r="O7" s="313"/>
      <c r="P7" s="346">
        <f t="shared" ref="P7:P52" si="0">R7/39*100*0.14</f>
        <v>0</v>
      </c>
      <c r="Q7" s="314">
        <f t="shared" ref="Q7:Q52" si="1">ROUNDUP(SUM(P7*1.18/20),0)</f>
        <v>0</v>
      </c>
      <c r="R7" s="315">
        <f>'UC Consolidated Sheet Page-1'!D17</f>
        <v>0</v>
      </c>
      <c r="S7" s="316">
        <f t="shared" ref="S7:S52" si="2">ROUNDUP(SUM(R7*1.11/10),0)</f>
        <v>0</v>
      </c>
      <c r="T7" s="317"/>
      <c r="U7" s="337" t="s">
        <v>236</v>
      </c>
      <c r="V7" s="349"/>
      <c r="W7" s="349"/>
    </row>
    <row r="8" spans="1:23" s="350" customFormat="1" ht="45" customHeight="1">
      <c r="A8" s="700"/>
      <c r="B8" s="765" t="e">
        <f>'Team Basic Data Team 3'!A9</f>
        <v>#REF!</v>
      </c>
      <c r="C8" s="760"/>
      <c r="D8" s="761"/>
      <c r="E8" s="762">
        <f>'UC Consolidated Sheet Page-1'!B18</f>
        <v>0</v>
      </c>
      <c r="F8" s="763"/>
      <c r="G8" s="764"/>
      <c r="H8" s="347" t="s">
        <v>216</v>
      </c>
      <c r="I8" s="723" t="s">
        <v>337</v>
      </c>
      <c r="J8" s="723"/>
      <c r="K8" s="723"/>
      <c r="L8" s="348" t="s">
        <v>217</v>
      </c>
      <c r="M8" s="313" t="s">
        <v>337</v>
      </c>
      <c r="N8" s="312"/>
      <c r="O8" s="313"/>
      <c r="P8" s="346">
        <f t="shared" si="0"/>
        <v>0</v>
      </c>
      <c r="Q8" s="314">
        <f t="shared" si="1"/>
        <v>0</v>
      </c>
      <c r="R8" s="315">
        <f>'UC Consolidated Sheet Page-1'!D18</f>
        <v>0</v>
      </c>
      <c r="S8" s="316">
        <f t="shared" si="2"/>
        <v>0</v>
      </c>
      <c r="T8" s="317"/>
      <c r="U8" s="337" t="s">
        <v>236</v>
      </c>
    </row>
    <row r="9" spans="1:23" s="350" customFormat="1" ht="45" customHeight="1">
      <c r="A9" s="700"/>
      <c r="B9" s="766"/>
      <c r="C9" s="767"/>
      <c r="D9" s="768"/>
      <c r="E9" s="769">
        <f>'UC Consolidated Sheet Page-1'!B19</f>
        <v>0</v>
      </c>
      <c r="F9" s="770"/>
      <c r="G9" s="771"/>
      <c r="H9" s="347" t="s">
        <v>216</v>
      </c>
      <c r="I9" s="723"/>
      <c r="J9" s="723"/>
      <c r="K9" s="723"/>
      <c r="L9" s="348" t="s">
        <v>217</v>
      </c>
      <c r="M9" s="313"/>
      <c r="N9" s="312"/>
      <c r="O9" s="313"/>
      <c r="P9" s="425">
        <f t="shared" si="0"/>
        <v>0</v>
      </c>
      <c r="Q9" s="422">
        <f t="shared" si="1"/>
        <v>0</v>
      </c>
      <c r="R9" s="426">
        <f>'UC Consolidated Sheet Page-1'!D19</f>
        <v>0</v>
      </c>
      <c r="S9" s="423">
        <f t="shared" si="2"/>
        <v>0</v>
      </c>
      <c r="T9" s="317"/>
      <c r="U9" s="337" t="s">
        <v>236</v>
      </c>
    </row>
    <row r="10" spans="1:23" s="350" customFormat="1" ht="45" customHeight="1">
      <c r="A10" s="700">
        <v>2</v>
      </c>
      <c r="B10" s="756" t="e">
        <f>'Team Basic Data Team 3'!A10</f>
        <v>#REF!</v>
      </c>
      <c r="C10" s="757"/>
      <c r="D10" s="758"/>
      <c r="E10" s="762">
        <f>'UC Consolidated Sheet Page-1'!E16</f>
        <v>0</v>
      </c>
      <c r="F10" s="763"/>
      <c r="G10" s="764"/>
      <c r="H10" s="347" t="s">
        <v>216</v>
      </c>
      <c r="I10" s="723" t="s">
        <v>338</v>
      </c>
      <c r="J10" s="723"/>
      <c r="K10" s="723"/>
      <c r="L10" s="348" t="s">
        <v>217</v>
      </c>
      <c r="M10" s="313" t="s">
        <v>350</v>
      </c>
      <c r="N10" s="312"/>
      <c r="O10" s="313"/>
      <c r="P10" s="346">
        <f t="shared" si="0"/>
        <v>0</v>
      </c>
      <c r="Q10" s="314">
        <f t="shared" si="1"/>
        <v>0</v>
      </c>
      <c r="R10" s="315">
        <f>'UC Consolidated Sheet Page-1'!G16</f>
        <v>0</v>
      </c>
      <c r="S10" s="316">
        <f t="shared" si="2"/>
        <v>0</v>
      </c>
      <c r="T10" s="317"/>
      <c r="U10" s="337" t="s">
        <v>236</v>
      </c>
    </row>
    <row r="11" spans="1:23" s="350" customFormat="1" ht="45" customHeight="1">
      <c r="A11" s="700"/>
      <c r="B11" s="759"/>
      <c r="C11" s="760"/>
      <c r="D11" s="761"/>
      <c r="E11" s="762">
        <f>'UC Consolidated Sheet Page-1'!E17</f>
        <v>0</v>
      </c>
      <c r="F11" s="763"/>
      <c r="G11" s="764"/>
      <c r="H11" s="347" t="s">
        <v>216</v>
      </c>
      <c r="I11" s="723" t="s">
        <v>339</v>
      </c>
      <c r="J11" s="723"/>
      <c r="K11" s="723"/>
      <c r="L11" s="348" t="s">
        <v>217</v>
      </c>
      <c r="M11" s="313" t="s">
        <v>351</v>
      </c>
      <c r="N11" s="312"/>
      <c r="O11" s="313"/>
      <c r="P11" s="346">
        <f t="shared" si="0"/>
        <v>0</v>
      </c>
      <c r="Q11" s="314">
        <f t="shared" si="1"/>
        <v>0</v>
      </c>
      <c r="R11" s="315">
        <f>'UC Consolidated Sheet Page-1'!G17</f>
        <v>0</v>
      </c>
      <c r="S11" s="316">
        <f t="shared" si="2"/>
        <v>0</v>
      </c>
      <c r="T11" s="317"/>
      <c r="U11" s="337" t="s">
        <v>236</v>
      </c>
    </row>
    <row r="12" spans="1:23" s="350" customFormat="1" ht="45" customHeight="1">
      <c r="A12" s="700"/>
      <c r="B12" s="772" t="e">
        <f>'Team Basic Data Team 3'!A11</f>
        <v>#REF!</v>
      </c>
      <c r="C12" s="773"/>
      <c r="D12" s="774"/>
      <c r="E12" s="769">
        <f>'UC Consolidated Sheet Page-1'!E18</f>
        <v>0</v>
      </c>
      <c r="F12" s="770"/>
      <c r="G12" s="771"/>
      <c r="H12" s="347" t="s">
        <v>216</v>
      </c>
      <c r="I12" s="723"/>
      <c r="J12" s="723"/>
      <c r="K12" s="723"/>
      <c r="L12" s="348" t="s">
        <v>217</v>
      </c>
      <c r="M12" s="313"/>
      <c r="N12" s="312"/>
      <c r="O12" s="313"/>
      <c r="P12" s="425">
        <f t="shared" si="0"/>
        <v>0</v>
      </c>
      <c r="Q12" s="422">
        <f t="shared" si="1"/>
        <v>0</v>
      </c>
      <c r="R12" s="426">
        <f>'UC Consolidated Sheet Page-1'!G18</f>
        <v>0</v>
      </c>
      <c r="S12" s="423">
        <f t="shared" si="2"/>
        <v>0</v>
      </c>
      <c r="T12" s="317"/>
      <c r="U12" s="337" t="s">
        <v>236</v>
      </c>
    </row>
    <row r="13" spans="1:23" s="350" customFormat="1" ht="45" customHeight="1">
      <c r="A13" s="700"/>
      <c r="B13" s="775"/>
      <c r="C13" s="776"/>
      <c r="D13" s="777"/>
      <c r="E13" s="769">
        <f>'UC Consolidated Sheet Page-1'!E19</f>
        <v>0</v>
      </c>
      <c r="F13" s="770"/>
      <c r="G13" s="771"/>
      <c r="H13" s="347" t="s">
        <v>216</v>
      </c>
      <c r="I13" s="723"/>
      <c r="J13" s="723"/>
      <c r="K13" s="723"/>
      <c r="L13" s="348" t="s">
        <v>217</v>
      </c>
      <c r="M13" s="313"/>
      <c r="N13" s="312"/>
      <c r="O13" s="313"/>
      <c r="P13" s="425">
        <f t="shared" si="0"/>
        <v>0</v>
      </c>
      <c r="Q13" s="422">
        <f t="shared" si="1"/>
        <v>0</v>
      </c>
      <c r="R13" s="426">
        <f>'UC Consolidated Sheet Page-1'!G19</f>
        <v>0</v>
      </c>
      <c r="S13" s="423">
        <f t="shared" si="2"/>
        <v>0</v>
      </c>
      <c r="T13" s="317"/>
      <c r="U13" s="337" t="s">
        <v>236</v>
      </c>
    </row>
    <row r="14" spans="1:23" s="350" customFormat="1" ht="45" customHeight="1">
      <c r="A14" s="700">
        <v>3</v>
      </c>
      <c r="B14" s="756" t="e">
        <f>'Team Basic Data Team 3'!A12</f>
        <v>#REF!</v>
      </c>
      <c r="C14" s="757"/>
      <c r="D14" s="758"/>
      <c r="E14" s="762">
        <f>'UC Consolidated Sheet Page-1'!H16</f>
        <v>0</v>
      </c>
      <c r="F14" s="763"/>
      <c r="G14" s="764"/>
      <c r="H14" s="347" t="s">
        <v>216</v>
      </c>
      <c r="I14" s="723" t="s">
        <v>340</v>
      </c>
      <c r="J14" s="723"/>
      <c r="K14" s="723"/>
      <c r="L14" s="348" t="s">
        <v>217</v>
      </c>
      <c r="M14" s="313" t="s">
        <v>288</v>
      </c>
      <c r="N14" s="312"/>
      <c r="O14" s="313"/>
      <c r="P14" s="346">
        <f t="shared" si="0"/>
        <v>0</v>
      </c>
      <c r="Q14" s="314">
        <f t="shared" si="1"/>
        <v>0</v>
      </c>
      <c r="R14" s="315">
        <f>'UC Consolidated Sheet Page-1'!J16</f>
        <v>0</v>
      </c>
      <c r="S14" s="316">
        <f t="shared" si="2"/>
        <v>0</v>
      </c>
      <c r="T14" s="317"/>
      <c r="U14" s="337" t="s">
        <v>236</v>
      </c>
    </row>
    <row r="15" spans="1:23" s="350" customFormat="1" ht="45" customHeight="1">
      <c r="A15" s="700"/>
      <c r="B15" s="759"/>
      <c r="C15" s="760"/>
      <c r="D15" s="761"/>
      <c r="E15" s="762">
        <f>'UC Consolidated Sheet Page-1'!H17</f>
        <v>0</v>
      </c>
      <c r="F15" s="763"/>
      <c r="G15" s="764"/>
      <c r="H15" s="347" t="s">
        <v>216</v>
      </c>
      <c r="I15" s="723" t="s">
        <v>341</v>
      </c>
      <c r="J15" s="723"/>
      <c r="K15" s="723"/>
      <c r="L15" s="348" t="s">
        <v>217</v>
      </c>
      <c r="M15" s="313" t="s">
        <v>352</v>
      </c>
      <c r="N15" s="312"/>
      <c r="O15" s="313"/>
      <c r="P15" s="346">
        <f t="shared" si="0"/>
        <v>0</v>
      </c>
      <c r="Q15" s="314">
        <f t="shared" si="1"/>
        <v>0</v>
      </c>
      <c r="R15" s="315">
        <f>'UC Consolidated Sheet Page-1'!J17</f>
        <v>0</v>
      </c>
      <c r="S15" s="316">
        <f t="shared" si="2"/>
        <v>0</v>
      </c>
      <c r="T15" s="317"/>
      <c r="U15" s="337" t="s">
        <v>236</v>
      </c>
    </row>
    <row r="16" spans="1:23" s="350" customFormat="1" ht="45" customHeight="1">
      <c r="A16" s="700"/>
      <c r="B16" s="765" t="e">
        <f>'Team Basic Data Team 3'!A13</f>
        <v>#REF!</v>
      </c>
      <c r="C16" s="760"/>
      <c r="D16" s="761"/>
      <c r="E16" s="762">
        <f>'UC Consolidated Sheet Page-1'!H18</f>
        <v>0</v>
      </c>
      <c r="F16" s="763"/>
      <c r="G16" s="764"/>
      <c r="H16" s="347" t="s">
        <v>216</v>
      </c>
      <c r="I16" s="723" t="s">
        <v>342</v>
      </c>
      <c r="J16" s="723"/>
      <c r="K16" s="723"/>
      <c r="L16" s="348" t="s">
        <v>217</v>
      </c>
      <c r="M16" s="313" t="s">
        <v>300</v>
      </c>
      <c r="N16" s="312"/>
      <c r="O16" s="313"/>
      <c r="P16" s="346">
        <f t="shared" si="0"/>
        <v>0</v>
      </c>
      <c r="Q16" s="314">
        <f t="shared" si="1"/>
        <v>0</v>
      </c>
      <c r="R16" s="315">
        <f>'UC Consolidated Sheet Page-1'!J18</f>
        <v>0</v>
      </c>
      <c r="S16" s="316">
        <f t="shared" si="2"/>
        <v>0</v>
      </c>
      <c r="T16" s="317"/>
      <c r="U16" s="337" t="s">
        <v>236</v>
      </c>
    </row>
    <row r="17" spans="1:23" s="350" customFormat="1" ht="45" customHeight="1">
      <c r="A17" s="700"/>
      <c r="B17" s="766"/>
      <c r="C17" s="767"/>
      <c r="D17" s="768"/>
      <c r="E17" s="769">
        <f>'UC Consolidated Sheet Page-1'!H19</f>
        <v>0</v>
      </c>
      <c r="F17" s="770"/>
      <c r="G17" s="771"/>
      <c r="H17" s="347" t="s">
        <v>216</v>
      </c>
      <c r="I17" s="723"/>
      <c r="J17" s="723"/>
      <c r="K17" s="723"/>
      <c r="L17" s="348" t="s">
        <v>217</v>
      </c>
      <c r="M17" s="313"/>
      <c r="N17" s="312"/>
      <c r="O17" s="313"/>
      <c r="P17" s="425">
        <f>R17/39*100*0.14</f>
        <v>0</v>
      </c>
      <c r="Q17" s="422">
        <f t="shared" si="1"/>
        <v>0</v>
      </c>
      <c r="R17" s="426">
        <f>'UC Consolidated Sheet Page-1'!J19</f>
        <v>0</v>
      </c>
      <c r="S17" s="423">
        <f t="shared" si="2"/>
        <v>0</v>
      </c>
      <c r="T17" s="317"/>
      <c r="U17" s="337" t="s">
        <v>236</v>
      </c>
    </row>
    <row r="18" spans="1:23" s="350" customFormat="1" ht="45" customHeight="1">
      <c r="A18" s="700">
        <v>4</v>
      </c>
      <c r="B18" s="756" t="e">
        <f>'Team Basic Data Team 3'!A14</f>
        <v>#REF!</v>
      </c>
      <c r="C18" s="757"/>
      <c r="D18" s="758"/>
      <c r="E18" s="762" t="e">
        <f>'UC Consolidated Sheet Page-2'!B16</f>
        <v>#REF!</v>
      </c>
      <c r="F18" s="763"/>
      <c r="G18" s="764"/>
      <c r="H18" s="347" t="s">
        <v>216</v>
      </c>
      <c r="I18" s="723" t="s">
        <v>237</v>
      </c>
      <c r="J18" s="723"/>
      <c r="K18" s="723"/>
      <c r="L18" s="348" t="s">
        <v>217</v>
      </c>
      <c r="M18" s="313" t="s">
        <v>237</v>
      </c>
      <c r="N18" s="312"/>
      <c r="O18" s="313"/>
      <c r="P18" s="346" t="e">
        <f t="shared" si="0"/>
        <v>#REF!</v>
      </c>
      <c r="Q18" s="314" t="e">
        <f t="shared" si="1"/>
        <v>#REF!</v>
      </c>
      <c r="R18" s="315" t="e">
        <f>'UC Consolidated Sheet Page-2'!D16</f>
        <v>#REF!</v>
      </c>
      <c r="S18" s="316" t="e">
        <f t="shared" si="2"/>
        <v>#REF!</v>
      </c>
      <c r="T18" s="317"/>
      <c r="U18" s="337" t="s">
        <v>236</v>
      </c>
    </row>
    <row r="19" spans="1:23" s="350" customFormat="1" ht="45" customHeight="1">
      <c r="A19" s="700"/>
      <c r="B19" s="759"/>
      <c r="C19" s="760"/>
      <c r="D19" s="761"/>
      <c r="E19" s="762" t="e">
        <f>'UC Consolidated Sheet Page-2'!B17</f>
        <v>#REF!</v>
      </c>
      <c r="F19" s="763"/>
      <c r="G19" s="764"/>
      <c r="H19" s="347" t="s">
        <v>216</v>
      </c>
      <c r="I19" s="723" t="s">
        <v>343</v>
      </c>
      <c r="J19" s="723"/>
      <c r="K19" s="723"/>
      <c r="L19" s="348" t="s">
        <v>217</v>
      </c>
      <c r="M19" s="313" t="s">
        <v>353</v>
      </c>
      <c r="N19" s="312"/>
      <c r="O19" s="313"/>
      <c r="P19" s="346" t="e">
        <f t="shared" si="0"/>
        <v>#REF!</v>
      </c>
      <c r="Q19" s="314" t="e">
        <f t="shared" si="1"/>
        <v>#REF!</v>
      </c>
      <c r="R19" s="315" t="e">
        <f>'UC Consolidated Sheet Page-2'!D17</f>
        <v>#REF!</v>
      </c>
      <c r="S19" s="316" t="e">
        <f t="shared" si="2"/>
        <v>#REF!</v>
      </c>
      <c r="T19" s="317"/>
      <c r="U19" s="337" t="s">
        <v>236</v>
      </c>
    </row>
    <row r="20" spans="1:23" s="350" customFormat="1" ht="45" customHeight="1">
      <c r="A20" s="700"/>
      <c r="B20" s="772" t="e">
        <f>'Team Basic Data Team 3'!A15</f>
        <v>#REF!</v>
      </c>
      <c r="C20" s="773"/>
      <c r="D20" s="774"/>
      <c r="E20" s="769" t="e">
        <f>'UC Consolidated Sheet Page-2'!B18</f>
        <v>#REF!</v>
      </c>
      <c r="F20" s="770"/>
      <c r="G20" s="771"/>
      <c r="H20" s="347" t="s">
        <v>216</v>
      </c>
      <c r="I20" s="723"/>
      <c r="J20" s="723"/>
      <c r="K20" s="723"/>
      <c r="L20" s="348" t="s">
        <v>217</v>
      </c>
      <c r="M20" s="313"/>
      <c r="N20" s="312"/>
      <c r="O20" s="313"/>
      <c r="P20" s="425" t="e">
        <f t="shared" si="0"/>
        <v>#REF!</v>
      </c>
      <c r="Q20" s="422" t="e">
        <f t="shared" si="1"/>
        <v>#REF!</v>
      </c>
      <c r="R20" s="426" t="e">
        <f>'UC Consolidated Sheet Page-2'!D18</f>
        <v>#REF!</v>
      </c>
      <c r="S20" s="423" t="e">
        <f t="shared" si="2"/>
        <v>#REF!</v>
      </c>
      <c r="T20" s="317"/>
      <c r="U20" s="337" t="s">
        <v>236</v>
      </c>
    </row>
    <row r="21" spans="1:23" s="350" customFormat="1" ht="45" customHeight="1">
      <c r="A21" s="700"/>
      <c r="B21" s="775"/>
      <c r="C21" s="776"/>
      <c r="D21" s="777"/>
      <c r="E21" s="769" t="e">
        <f>'UC Consolidated Sheet Page-2'!B19</f>
        <v>#REF!</v>
      </c>
      <c r="F21" s="770"/>
      <c r="G21" s="771"/>
      <c r="H21" s="347" t="s">
        <v>216</v>
      </c>
      <c r="I21" s="723"/>
      <c r="J21" s="723"/>
      <c r="K21" s="723"/>
      <c r="L21" s="348" t="s">
        <v>217</v>
      </c>
      <c r="M21" s="313"/>
      <c r="N21" s="312"/>
      <c r="O21" s="313"/>
      <c r="P21" s="425" t="e">
        <f t="shared" si="0"/>
        <v>#REF!</v>
      </c>
      <c r="Q21" s="422" t="e">
        <f t="shared" si="1"/>
        <v>#REF!</v>
      </c>
      <c r="R21" s="426" t="e">
        <f>'UC Consolidated Sheet Page-2'!D19</f>
        <v>#REF!</v>
      </c>
      <c r="S21" s="423" t="e">
        <f t="shared" si="2"/>
        <v>#REF!</v>
      </c>
      <c r="T21" s="317"/>
      <c r="U21" s="337" t="s">
        <v>236</v>
      </c>
    </row>
    <row r="22" spans="1:23" s="350" customFormat="1" ht="45" customHeight="1">
      <c r="A22" s="700">
        <v>5</v>
      </c>
      <c r="B22" s="756" t="e">
        <f>'Team Basic Data Team 3'!A16</f>
        <v>#REF!</v>
      </c>
      <c r="C22" s="757"/>
      <c r="D22" s="758"/>
      <c r="E22" s="762" t="e">
        <f>'UC Consolidated Sheet Page-2'!E16</f>
        <v>#REF!</v>
      </c>
      <c r="F22" s="763"/>
      <c r="G22" s="764"/>
      <c r="H22" s="347" t="s">
        <v>216</v>
      </c>
      <c r="I22" s="723" t="s">
        <v>344</v>
      </c>
      <c r="J22" s="723"/>
      <c r="K22" s="723"/>
      <c r="L22" s="348" t="s">
        <v>217</v>
      </c>
      <c r="M22" s="313" t="s">
        <v>338</v>
      </c>
      <c r="N22" s="312"/>
      <c r="O22" s="313"/>
      <c r="P22" s="346" t="e">
        <f t="shared" si="0"/>
        <v>#REF!</v>
      </c>
      <c r="Q22" s="314" t="e">
        <f t="shared" si="1"/>
        <v>#REF!</v>
      </c>
      <c r="R22" s="315" t="e">
        <f>'UC Consolidated Sheet Page-2'!G16</f>
        <v>#REF!</v>
      </c>
      <c r="S22" s="316" t="e">
        <f t="shared" si="2"/>
        <v>#REF!</v>
      </c>
      <c r="T22" s="317"/>
      <c r="U22" s="337" t="s">
        <v>236</v>
      </c>
    </row>
    <row r="23" spans="1:23" s="350" customFormat="1" ht="45" customHeight="1">
      <c r="A23" s="700"/>
      <c r="B23" s="759"/>
      <c r="C23" s="760"/>
      <c r="D23" s="761"/>
      <c r="E23" s="762" t="e">
        <f>'UC Consolidated Sheet Page-2'!E17</f>
        <v>#REF!</v>
      </c>
      <c r="F23" s="763"/>
      <c r="G23" s="764"/>
      <c r="H23" s="347" t="s">
        <v>216</v>
      </c>
      <c r="I23" s="723" t="s">
        <v>275</v>
      </c>
      <c r="J23" s="723"/>
      <c r="K23" s="723"/>
      <c r="L23" s="348" t="s">
        <v>217</v>
      </c>
      <c r="M23" s="313" t="s">
        <v>354</v>
      </c>
      <c r="N23" s="312"/>
      <c r="O23" s="313"/>
      <c r="P23" s="346" t="e">
        <f t="shared" si="0"/>
        <v>#REF!</v>
      </c>
      <c r="Q23" s="314" t="e">
        <f t="shared" si="1"/>
        <v>#REF!</v>
      </c>
      <c r="R23" s="315" t="e">
        <f>'UC Consolidated Sheet Page-2'!G17</f>
        <v>#REF!</v>
      </c>
      <c r="S23" s="316" t="e">
        <f t="shared" si="2"/>
        <v>#REF!</v>
      </c>
      <c r="T23" s="317"/>
      <c r="U23" s="337" t="s">
        <v>236</v>
      </c>
    </row>
    <row r="24" spans="1:23" s="350" customFormat="1" ht="45" customHeight="1">
      <c r="A24" s="700"/>
      <c r="B24" s="772" t="e">
        <f>'Team Basic Data Team 3'!A17</f>
        <v>#REF!</v>
      </c>
      <c r="C24" s="773"/>
      <c r="D24" s="774"/>
      <c r="E24" s="769" t="e">
        <f>'UC Consolidated Sheet Page-2'!E18</f>
        <v>#REF!</v>
      </c>
      <c r="F24" s="770"/>
      <c r="G24" s="771"/>
      <c r="H24" s="347" t="s">
        <v>216</v>
      </c>
      <c r="I24" s="723"/>
      <c r="J24" s="723"/>
      <c r="K24" s="723"/>
      <c r="L24" s="348" t="s">
        <v>217</v>
      </c>
      <c r="M24" s="313"/>
      <c r="N24" s="312"/>
      <c r="O24" s="313"/>
      <c r="P24" s="425" t="e">
        <f t="shared" si="0"/>
        <v>#REF!</v>
      </c>
      <c r="Q24" s="422" t="e">
        <f t="shared" si="1"/>
        <v>#REF!</v>
      </c>
      <c r="R24" s="426" t="e">
        <f>'UC Consolidated Sheet Page-2'!G18</f>
        <v>#REF!</v>
      </c>
      <c r="S24" s="423" t="e">
        <f t="shared" si="2"/>
        <v>#REF!</v>
      </c>
      <c r="T24" s="317"/>
      <c r="U24" s="337" t="s">
        <v>236</v>
      </c>
    </row>
    <row r="25" spans="1:23" s="350" customFormat="1" ht="45" customHeight="1">
      <c r="A25" s="700"/>
      <c r="B25" s="775"/>
      <c r="C25" s="776"/>
      <c r="D25" s="777"/>
      <c r="E25" s="769" t="e">
        <f>'UC Consolidated Sheet Page-2'!E19</f>
        <v>#REF!</v>
      </c>
      <c r="F25" s="770"/>
      <c r="G25" s="771"/>
      <c r="H25" s="347" t="s">
        <v>216</v>
      </c>
      <c r="I25" s="723"/>
      <c r="J25" s="723"/>
      <c r="K25" s="723"/>
      <c r="L25" s="348" t="s">
        <v>217</v>
      </c>
      <c r="M25" s="313"/>
      <c r="N25" s="312"/>
      <c r="O25" s="313"/>
      <c r="P25" s="425" t="e">
        <f t="shared" si="0"/>
        <v>#REF!</v>
      </c>
      <c r="Q25" s="422" t="e">
        <f t="shared" si="1"/>
        <v>#REF!</v>
      </c>
      <c r="R25" s="426" t="e">
        <f>'UC Consolidated Sheet Page-2'!G19</f>
        <v>#REF!</v>
      </c>
      <c r="S25" s="423" t="e">
        <f t="shared" si="2"/>
        <v>#REF!</v>
      </c>
      <c r="T25" s="317"/>
      <c r="U25" s="337" t="s">
        <v>236</v>
      </c>
    </row>
    <row r="26" spans="1:23" s="350" customFormat="1" ht="45" customHeight="1">
      <c r="A26" s="700">
        <v>6</v>
      </c>
      <c r="B26" s="756">
        <f>'Team Basic Data Team 3'!A19</f>
        <v>0</v>
      </c>
      <c r="C26" s="757"/>
      <c r="D26" s="758"/>
      <c r="E26" s="762">
        <f>'UC Consolidated Sheet Page-2'!H16</f>
        <v>0</v>
      </c>
      <c r="F26" s="763"/>
      <c r="G26" s="764"/>
      <c r="H26" s="347" t="s">
        <v>216</v>
      </c>
      <c r="I26" s="723" t="s">
        <v>345</v>
      </c>
      <c r="J26" s="723"/>
      <c r="K26" s="723"/>
      <c r="L26" s="348" t="s">
        <v>217</v>
      </c>
      <c r="M26" s="313" t="s">
        <v>355</v>
      </c>
      <c r="N26" s="312"/>
      <c r="O26" s="313"/>
      <c r="P26" s="346">
        <f t="shared" si="0"/>
        <v>-18.30769230769231</v>
      </c>
      <c r="Q26" s="314">
        <f t="shared" si="1"/>
        <v>-2</v>
      </c>
      <c r="R26" s="315">
        <f>'UC Consolidated Sheet Page-2'!J16</f>
        <v>-51</v>
      </c>
      <c r="S26" s="316">
        <f t="shared" si="2"/>
        <v>-6</v>
      </c>
      <c r="T26" s="317"/>
      <c r="U26" s="337" t="s">
        <v>236</v>
      </c>
    </row>
    <row r="27" spans="1:23" s="350" customFormat="1" ht="45" customHeight="1">
      <c r="A27" s="700"/>
      <c r="B27" s="759"/>
      <c r="C27" s="760"/>
      <c r="D27" s="761"/>
      <c r="E27" s="762">
        <f>'UC Consolidated Sheet Page-2'!H17</f>
        <v>0</v>
      </c>
      <c r="F27" s="763"/>
      <c r="G27" s="764"/>
      <c r="H27" s="347" t="s">
        <v>216</v>
      </c>
      <c r="I27" s="723" t="s">
        <v>346</v>
      </c>
      <c r="J27" s="723"/>
      <c r="K27" s="723"/>
      <c r="L27" s="348" t="s">
        <v>217</v>
      </c>
      <c r="M27" s="313" t="s">
        <v>356</v>
      </c>
      <c r="N27" s="312"/>
      <c r="O27" s="313"/>
      <c r="P27" s="346">
        <f t="shared" si="0"/>
        <v>18.30769230769231</v>
      </c>
      <c r="Q27" s="314">
        <f t="shared" si="1"/>
        <v>2</v>
      </c>
      <c r="R27" s="315">
        <f>'UC Consolidated Sheet Page-2'!J17</f>
        <v>51</v>
      </c>
      <c r="S27" s="316">
        <f t="shared" si="2"/>
        <v>6</v>
      </c>
      <c r="T27" s="317"/>
      <c r="U27" s="337" t="s">
        <v>236</v>
      </c>
    </row>
    <row r="28" spans="1:23" s="350" customFormat="1" ht="45" customHeight="1">
      <c r="A28" s="700"/>
      <c r="B28" s="772">
        <f>'Team Basic Data Team 3'!A20</f>
        <v>0</v>
      </c>
      <c r="C28" s="773"/>
      <c r="D28" s="774"/>
      <c r="E28" s="762">
        <f>'UC Consolidated Sheet Page-2'!H18</f>
        <v>0</v>
      </c>
      <c r="F28" s="763"/>
      <c r="G28" s="764"/>
      <c r="H28" s="347" t="s">
        <v>216</v>
      </c>
      <c r="I28" s="723" t="s">
        <v>337</v>
      </c>
      <c r="J28" s="723"/>
      <c r="K28" s="723"/>
      <c r="L28" s="348" t="s">
        <v>217</v>
      </c>
      <c r="M28" s="313" t="s">
        <v>357</v>
      </c>
      <c r="N28" s="312"/>
      <c r="O28" s="313"/>
      <c r="P28" s="346">
        <f t="shared" si="0"/>
        <v>0</v>
      </c>
      <c r="Q28" s="314">
        <f t="shared" si="1"/>
        <v>0</v>
      </c>
      <c r="R28" s="315">
        <f>'UC Consolidated Sheet Page-2'!J18</f>
        <v>0</v>
      </c>
      <c r="S28" s="316">
        <f t="shared" si="2"/>
        <v>0</v>
      </c>
      <c r="T28" s="317"/>
      <c r="U28" s="337" t="s">
        <v>236</v>
      </c>
    </row>
    <row r="29" spans="1:23" s="350" customFormat="1" ht="45" customHeight="1" thickBot="1">
      <c r="A29" s="701"/>
      <c r="B29" s="775"/>
      <c r="C29" s="776"/>
      <c r="D29" s="777"/>
      <c r="E29" s="769">
        <f>'UC Consolidated Sheet Page-2'!H19</f>
        <v>0</v>
      </c>
      <c r="F29" s="770"/>
      <c r="G29" s="771"/>
      <c r="H29" s="347" t="s">
        <v>216</v>
      </c>
      <c r="I29" s="723"/>
      <c r="J29" s="723"/>
      <c r="K29" s="723"/>
      <c r="L29" s="348" t="s">
        <v>217</v>
      </c>
      <c r="M29" s="313"/>
      <c r="N29" s="318"/>
      <c r="O29" s="319"/>
      <c r="P29" s="425">
        <f t="shared" si="0"/>
        <v>0</v>
      </c>
      <c r="Q29" s="422">
        <f t="shared" si="1"/>
        <v>0</v>
      </c>
      <c r="R29" s="426">
        <f>'UC Consolidated Sheet Page-2'!J19</f>
        <v>0</v>
      </c>
      <c r="S29" s="423">
        <f t="shared" si="2"/>
        <v>0</v>
      </c>
      <c r="T29" s="321"/>
      <c r="U29" s="337" t="s">
        <v>236</v>
      </c>
    </row>
    <row r="30" spans="1:23" s="350" customFormat="1" ht="45" customHeight="1">
      <c r="A30" s="700">
        <v>7</v>
      </c>
      <c r="B30" s="756" t="e">
        <f>'Team Basic Data Team 3'!A21</f>
        <v>#REF!</v>
      </c>
      <c r="C30" s="757"/>
      <c r="D30" s="758"/>
      <c r="E30" s="762" t="e">
        <f>'UC Consolidated Sheet Page-3'!B16</f>
        <v>#REF!</v>
      </c>
      <c r="F30" s="763"/>
      <c r="G30" s="764"/>
      <c r="H30" s="347" t="s">
        <v>216</v>
      </c>
      <c r="I30" s="723" t="s">
        <v>347</v>
      </c>
      <c r="J30" s="723"/>
      <c r="K30" s="723"/>
      <c r="L30" s="348" t="s">
        <v>217</v>
      </c>
      <c r="M30" s="313" t="s">
        <v>358</v>
      </c>
      <c r="N30" s="312"/>
      <c r="O30" s="313"/>
      <c r="P30" s="346" t="e">
        <f t="shared" si="0"/>
        <v>#REF!</v>
      </c>
      <c r="Q30" s="314" t="e">
        <f>ROUNDUP(SUM(P30*1.18/20),0)</f>
        <v>#REF!</v>
      </c>
      <c r="R30" s="315" t="e">
        <f>'UC Consolidated Sheet Page-3'!D16</f>
        <v>#REF!</v>
      </c>
      <c r="S30" s="316" t="e">
        <f>ROUNDUP(SUM(R30*1.11/10),0)</f>
        <v>#REF!</v>
      </c>
      <c r="T30" s="317"/>
      <c r="U30" s="337" t="s">
        <v>236</v>
      </c>
      <c r="V30" s="349"/>
      <c r="W30" s="349"/>
    </row>
    <row r="31" spans="1:23" s="350" customFormat="1" ht="45" customHeight="1">
      <c r="A31" s="700"/>
      <c r="B31" s="759"/>
      <c r="C31" s="760"/>
      <c r="D31" s="761"/>
      <c r="E31" s="762" t="e">
        <f>'UC Consolidated Sheet Page-3'!B17</f>
        <v>#REF!</v>
      </c>
      <c r="F31" s="763"/>
      <c r="G31" s="764"/>
      <c r="H31" s="347" t="s">
        <v>216</v>
      </c>
      <c r="I31" s="723" t="s">
        <v>348</v>
      </c>
      <c r="J31" s="723"/>
      <c r="K31" s="723"/>
      <c r="L31" s="348" t="s">
        <v>217</v>
      </c>
      <c r="M31" s="313" t="s">
        <v>359</v>
      </c>
      <c r="N31" s="312"/>
      <c r="O31" s="313"/>
      <c r="P31" s="346" t="e">
        <f t="shared" si="0"/>
        <v>#REF!</v>
      </c>
      <c r="Q31" s="314" t="e">
        <f t="shared" si="1"/>
        <v>#REF!</v>
      </c>
      <c r="R31" s="315" t="e">
        <f>'UC Consolidated Sheet Page-3'!D17</f>
        <v>#REF!</v>
      </c>
      <c r="S31" s="316" t="e">
        <f t="shared" si="2"/>
        <v>#REF!</v>
      </c>
      <c r="T31" s="317"/>
      <c r="U31" s="337" t="s">
        <v>236</v>
      </c>
      <c r="V31" s="349"/>
      <c r="W31" s="349"/>
    </row>
    <row r="32" spans="1:23" s="350" customFormat="1" ht="45" customHeight="1">
      <c r="A32" s="700"/>
      <c r="B32" s="772" t="e">
        <f>'Team Basic Data Team 3'!A22</f>
        <v>#REF!</v>
      </c>
      <c r="C32" s="773"/>
      <c r="D32" s="774"/>
      <c r="E32" s="769" t="e">
        <f>'UC Consolidated Sheet Page-3'!B18</f>
        <v>#REF!</v>
      </c>
      <c r="F32" s="770"/>
      <c r="G32" s="771"/>
      <c r="H32" s="347" t="s">
        <v>216</v>
      </c>
      <c r="I32" s="723"/>
      <c r="J32" s="723"/>
      <c r="K32" s="723"/>
      <c r="L32" s="348" t="s">
        <v>217</v>
      </c>
      <c r="M32" s="313"/>
      <c r="N32" s="312"/>
      <c r="O32" s="313"/>
      <c r="P32" s="425" t="e">
        <f t="shared" si="0"/>
        <v>#REF!</v>
      </c>
      <c r="Q32" s="422" t="e">
        <f t="shared" si="1"/>
        <v>#REF!</v>
      </c>
      <c r="R32" s="426" t="e">
        <f>'UC Consolidated Sheet Page-3'!D18</f>
        <v>#REF!</v>
      </c>
      <c r="S32" s="423" t="e">
        <f t="shared" si="2"/>
        <v>#REF!</v>
      </c>
      <c r="T32" s="317"/>
      <c r="U32" s="337" t="s">
        <v>236</v>
      </c>
    </row>
    <row r="33" spans="1:21" s="350" customFormat="1" ht="45" customHeight="1">
      <c r="A33" s="700"/>
      <c r="B33" s="775"/>
      <c r="C33" s="776"/>
      <c r="D33" s="777"/>
      <c r="E33" s="769" t="e">
        <f>'UC Consolidated Sheet Page-3'!B19</f>
        <v>#REF!</v>
      </c>
      <c r="F33" s="770"/>
      <c r="G33" s="771"/>
      <c r="H33" s="347" t="s">
        <v>216</v>
      </c>
      <c r="I33" s="723"/>
      <c r="J33" s="723"/>
      <c r="K33" s="723"/>
      <c r="L33" s="348" t="s">
        <v>217</v>
      </c>
      <c r="M33" s="313"/>
      <c r="N33" s="312"/>
      <c r="O33" s="313"/>
      <c r="P33" s="309" t="e">
        <f>SUM(P6:P32)</f>
        <v>#REF!</v>
      </c>
      <c r="Q33" s="309" t="e">
        <f t="shared" ref="Q33:S33" si="3">SUM(Q6:Q32)</f>
        <v>#REF!</v>
      </c>
      <c r="R33" s="309" t="e">
        <f t="shared" si="3"/>
        <v>#REF!</v>
      </c>
      <c r="S33" s="309" t="e">
        <f t="shared" si="3"/>
        <v>#REF!</v>
      </c>
      <c r="T33" s="317"/>
      <c r="U33" s="337" t="s">
        <v>236</v>
      </c>
    </row>
    <row r="34" spans="1:21" s="350" customFormat="1" ht="45" customHeight="1">
      <c r="A34" s="700">
        <v>8</v>
      </c>
      <c r="B34" s="756" t="e">
        <f>'Team Basic Data Team 3'!A23</f>
        <v>#REF!</v>
      </c>
      <c r="C34" s="757"/>
      <c r="D34" s="758"/>
      <c r="E34" s="762" t="e">
        <f>'UC Consolidated Sheet Page-3'!E16</f>
        <v>#REF!</v>
      </c>
      <c r="F34" s="763"/>
      <c r="G34" s="764"/>
      <c r="H34" s="347" t="s">
        <v>216</v>
      </c>
      <c r="I34" s="723" t="s">
        <v>360</v>
      </c>
      <c r="J34" s="723"/>
      <c r="K34" s="723"/>
      <c r="L34" s="348" t="s">
        <v>217</v>
      </c>
      <c r="M34" s="313" t="s">
        <v>372</v>
      </c>
      <c r="N34" s="312"/>
      <c r="O34" s="313"/>
      <c r="P34" s="346" t="e">
        <f t="shared" si="0"/>
        <v>#REF!</v>
      </c>
      <c r="Q34" s="314" t="e">
        <f t="shared" si="1"/>
        <v>#REF!</v>
      </c>
      <c r="R34" s="315" t="e">
        <f>'UC Consolidated Sheet Page-3'!G16</f>
        <v>#REF!</v>
      </c>
      <c r="S34" s="316" t="e">
        <f t="shared" si="2"/>
        <v>#REF!</v>
      </c>
      <c r="T34" s="317"/>
      <c r="U34" s="337" t="s">
        <v>236</v>
      </c>
    </row>
    <row r="35" spans="1:21" s="350" customFormat="1" ht="45" customHeight="1">
      <c r="A35" s="700"/>
      <c r="B35" s="759"/>
      <c r="C35" s="760"/>
      <c r="D35" s="761"/>
      <c r="E35" s="762" t="e">
        <f>'UC Consolidated Sheet Page-3'!E17</f>
        <v>#REF!</v>
      </c>
      <c r="F35" s="763"/>
      <c r="G35" s="764"/>
      <c r="H35" s="347" t="s">
        <v>216</v>
      </c>
      <c r="I35" s="723" t="s">
        <v>361</v>
      </c>
      <c r="J35" s="723"/>
      <c r="K35" s="723"/>
      <c r="L35" s="348" t="s">
        <v>217</v>
      </c>
      <c r="M35" s="313" t="s">
        <v>371</v>
      </c>
      <c r="N35" s="312"/>
      <c r="O35" s="313"/>
      <c r="P35" s="346" t="e">
        <f t="shared" si="0"/>
        <v>#REF!</v>
      </c>
      <c r="Q35" s="314" t="e">
        <f t="shared" si="1"/>
        <v>#REF!</v>
      </c>
      <c r="R35" s="315" t="e">
        <f>'UC Consolidated Sheet Page-3'!G17</f>
        <v>#REF!</v>
      </c>
      <c r="S35" s="316" t="e">
        <f t="shared" si="2"/>
        <v>#REF!</v>
      </c>
      <c r="T35" s="317"/>
      <c r="U35" s="337" t="s">
        <v>236</v>
      </c>
    </row>
    <row r="36" spans="1:21" s="350" customFormat="1" ht="45" customHeight="1">
      <c r="A36" s="700"/>
      <c r="B36" s="765" t="e">
        <f>'Team Basic Data Team 3'!A24</f>
        <v>#REF!</v>
      </c>
      <c r="C36" s="760"/>
      <c r="D36" s="761"/>
      <c r="E36" s="762" t="e">
        <f>'UC Consolidated Sheet Page-3'!E18</f>
        <v>#REF!</v>
      </c>
      <c r="F36" s="763"/>
      <c r="G36" s="764"/>
      <c r="H36" s="347" t="s">
        <v>216</v>
      </c>
      <c r="I36" s="723" t="s">
        <v>332</v>
      </c>
      <c r="J36" s="723"/>
      <c r="K36" s="723"/>
      <c r="L36" s="348" t="s">
        <v>217</v>
      </c>
      <c r="M36" s="313" t="s">
        <v>370</v>
      </c>
      <c r="N36" s="312"/>
      <c r="O36" s="313"/>
      <c r="P36" s="346" t="e">
        <f t="shared" si="0"/>
        <v>#REF!</v>
      </c>
      <c r="Q36" s="314" t="e">
        <f t="shared" si="1"/>
        <v>#REF!</v>
      </c>
      <c r="R36" s="315" t="e">
        <f>'UC Consolidated Sheet Page-3'!G18</f>
        <v>#REF!</v>
      </c>
      <c r="S36" s="316" t="e">
        <f t="shared" si="2"/>
        <v>#REF!</v>
      </c>
      <c r="T36" s="317"/>
      <c r="U36" s="337" t="s">
        <v>236</v>
      </c>
    </row>
    <row r="37" spans="1:21" s="350" customFormat="1" ht="45" customHeight="1">
      <c r="A37" s="700"/>
      <c r="B37" s="766"/>
      <c r="C37" s="767"/>
      <c r="D37" s="768"/>
      <c r="E37" s="769" t="e">
        <f>'UC Consolidated Sheet Page-3'!E19</f>
        <v>#REF!</v>
      </c>
      <c r="F37" s="770"/>
      <c r="G37" s="771"/>
      <c r="H37" s="347" t="s">
        <v>216</v>
      </c>
      <c r="I37" s="723"/>
      <c r="J37" s="723"/>
      <c r="K37" s="723"/>
      <c r="L37" s="348" t="s">
        <v>217</v>
      </c>
      <c r="M37" s="313"/>
      <c r="N37" s="312"/>
      <c r="O37" s="313"/>
      <c r="P37" s="425" t="e">
        <f t="shared" si="0"/>
        <v>#REF!</v>
      </c>
      <c r="Q37" s="422" t="e">
        <f t="shared" si="1"/>
        <v>#REF!</v>
      </c>
      <c r="R37" s="426" t="e">
        <f>'UC Consolidated Sheet Page-3'!G19</f>
        <v>#REF!</v>
      </c>
      <c r="S37" s="423" t="e">
        <f t="shared" si="2"/>
        <v>#REF!</v>
      </c>
      <c r="T37" s="317"/>
      <c r="U37" s="337" t="s">
        <v>236</v>
      </c>
    </row>
    <row r="38" spans="1:21" s="350" customFormat="1" ht="45" customHeight="1">
      <c r="A38" s="700">
        <v>9</v>
      </c>
      <c r="B38" s="756" t="e">
        <f>'Team Basic Data Team 3'!A25</f>
        <v>#REF!</v>
      </c>
      <c r="C38" s="757"/>
      <c r="D38" s="758"/>
      <c r="E38" s="762" t="e">
        <f>'UC Consolidated Sheet Page-3'!H16</f>
        <v>#REF!</v>
      </c>
      <c r="F38" s="763"/>
      <c r="G38" s="764"/>
      <c r="H38" s="347" t="s">
        <v>216</v>
      </c>
      <c r="I38" s="723" t="s">
        <v>286</v>
      </c>
      <c r="J38" s="723"/>
      <c r="K38" s="723"/>
      <c r="L38" s="348" t="s">
        <v>217</v>
      </c>
      <c r="M38" s="313" t="s">
        <v>369</v>
      </c>
      <c r="N38" s="312"/>
      <c r="O38" s="313"/>
      <c r="P38" s="346" t="e">
        <f t="shared" si="0"/>
        <v>#REF!</v>
      </c>
      <c r="Q38" s="314" t="e">
        <f t="shared" si="1"/>
        <v>#REF!</v>
      </c>
      <c r="R38" s="315" t="e">
        <f>'UC Consolidated Sheet Page-3'!J16</f>
        <v>#REF!</v>
      </c>
      <c r="S38" s="316" t="e">
        <f t="shared" si="2"/>
        <v>#REF!</v>
      </c>
      <c r="T38" s="317"/>
      <c r="U38" s="337" t="s">
        <v>236</v>
      </c>
    </row>
    <row r="39" spans="1:21" s="350" customFormat="1" ht="45" customHeight="1">
      <c r="A39" s="700"/>
      <c r="B39" s="759"/>
      <c r="C39" s="760"/>
      <c r="D39" s="761"/>
      <c r="E39" s="769" t="e">
        <f>'UC Consolidated Sheet Page-3'!H17</f>
        <v>#REF!</v>
      </c>
      <c r="F39" s="770"/>
      <c r="G39" s="771"/>
      <c r="H39" s="347" t="s">
        <v>216</v>
      </c>
      <c r="I39" s="723"/>
      <c r="J39" s="723"/>
      <c r="K39" s="723"/>
      <c r="L39" s="348" t="s">
        <v>217</v>
      </c>
      <c r="M39" s="313"/>
      <c r="N39" s="312"/>
      <c r="O39" s="313"/>
      <c r="P39" s="346"/>
      <c r="Q39" s="314"/>
      <c r="R39" s="315"/>
      <c r="S39" s="316"/>
      <c r="T39" s="317"/>
      <c r="U39" s="337" t="s">
        <v>236</v>
      </c>
    </row>
    <row r="40" spans="1:21" s="350" customFormat="1" ht="45" customHeight="1">
      <c r="A40" s="700"/>
      <c r="B40" s="772" t="e">
        <f>'Team Basic Data Team 3'!A26</f>
        <v>#REF!</v>
      </c>
      <c r="C40" s="773"/>
      <c r="D40" s="774"/>
      <c r="E40" s="769" t="e">
        <f>'UC Consolidated Sheet Page-3'!H18</f>
        <v>#REF!</v>
      </c>
      <c r="F40" s="770"/>
      <c r="G40" s="771"/>
      <c r="H40" s="347" t="s">
        <v>216</v>
      </c>
      <c r="I40" s="723"/>
      <c r="J40" s="723"/>
      <c r="K40" s="723"/>
      <c r="L40" s="348" t="s">
        <v>217</v>
      </c>
      <c r="M40" s="313"/>
      <c r="N40" s="312"/>
      <c r="O40" s="313"/>
      <c r="P40" s="346"/>
      <c r="Q40" s="314"/>
      <c r="R40" s="315"/>
      <c r="S40" s="316"/>
      <c r="T40" s="317"/>
      <c r="U40" s="337" t="s">
        <v>236</v>
      </c>
    </row>
    <row r="41" spans="1:21" s="350" customFormat="1" ht="45" customHeight="1">
      <c r="A41" s="700"/>
      <c r="B41" s="775"/>
      <c r="C41" s="776"/>
      <c r="D41" s="777"/>
      <c r="E41" s="769" t="e">
        <f>'UC Consolidated Sheet Page-3'!H19</f>
        <v>#REF!</v>
      </c>
      <c r="F41" s="770"/>
      <c r="G41" s="771"/>
      <c r="H41" s="347" t="s">
        <v>216</v>
      </c>
      <c r="I41" s="723"/>
      <c r="J41" s="723"/>
      <c r="K41" s="723"/>
      <c r="L41" s="348" t="s">
        <v>217</v>
      </c>
      <c r="M41" s="313"/>
      <c r="N41" s="312"/>
      <c r="O41" s="313"/>
      <c r="P41" s="346"/>
      <c r="Q41" s="314"/>
      <c r="R41" s="315"/>
      <c r="S41" s="316"/>
      <c r="T41" s="317"/>
      <c r="U41" s="337" t="s">
        <v>236</v>
      </c>
    </row>
    <row r="42" spans="1:21" s="350" customFormat="1" ht="45" customHeight="1">
      <c r="A42" s="700">
        <v>10</v>
      </c>
      <c r="B42" s="756" t="e">
        <f>'Team Basic Data Team 3'!A27</f>
        <v>#REF!</v>
      </c>
      <c r="C42" s="757"/>
      <c r="D42" s="758"/>
      <c r="E42" s="762" t="e">
        <f>'UC Consolidated Sheet Page-4'!B16</f>
        <v>#REF!</v>
      </c>
      <c r="F42" s="763"/>
      <c r="G42" s="764"/>
      <c r="H42" s="347" t="s">
        <v>216</v>
      </c>
      <c r="I42" s="723" t="s">
        <v>332</v>
      </c>
      <c r="J42" s="723"/>
      <c r="K42" s="723"/>
      <c r="L42" s="348" t="s">
        <v>217</v>
      </c>
      <c r="M42" s="313" t="s">
        <v>260</v>
      </c>
      <c r="N42" s="312"/>
      <c r="O42" s="313"/>
      <c r="P42" s="346" t="e">
        <f t="shared" si="0"/>
        <v>#REF!</v>
      </c>
      <c r="Q42" s="314" t="e">
        <f t="shared" si="1"/>
        <v>#REF!</v>
      </c>
      <c r="R42" s="315" t="e">
        <f>'UC Consolidated Sheet Page-4'!D16</f>
        <v>#REF!</v>
      </c>
      <c r="S42" s="316" t="e">
        <f t="shared" si="2"/>
        <v>#REF!</v>
      </c>
      <c r="T42" s="317"/>
      <c r="U42" s="337" t="s">
        <v>236</v>
      </c>
    </row>
    <row r="43" spans="1:21" s="350" customFormat="1" ht="45" customHeight="1">
      <c r="A43" s="700"/>
      <c r="B43" s="759"/>
      <c r="C43" s="760"/>
      <c r="D43" s="761"/>
      <c r="E43" s="762" t="e">
        <f>'UC Consolidated Sheet Page-4'!B17</f>
        <v>#REF!</v>
      </c>
      <c r="F43" s="763"/>
      <c r="G43" s="764"/>
      <c r="H43" s="347" t="s">
        <v>216</v>
      </c>
      <c r="I43" s="723"/>
      <c r="J43" s="723"/>
      <c r="K43" s="723"/>
      <c r="L43" s="348" t="s">
        <v>217</v>
      </c>
      <c r="M43" s="313"/>
      <c r="N43" s="312"/>
      <c r="O43" s="313"/>
      <c r="P43" s="346" t="e">
        <f t="shared" si="0"/>
        <v>#REF!</v>
      </c>
      <c r="Q43" s="314" t="e">
        <f t="shared" si="1"/>
        <v>#REF!</v>
      </c>
      <c r="R43" s="315" t="e">
        <f>'UC Consolidated Sheet Page-4'!D17</f>
        <v>#REF!</v>
      </c>
      <c r="S43" s="316" t="e">
        <f t="shared" si="2"/>
        <v>#REF!</v>
      </c>
      <c r="T43" s="317"/>
      <c r="U43" s="337" t="s">
        <v>236</v>
      </c>
    </row>
    <row r="44" spans="1:21" s="350" customFormat="1" ht="45" customHeight="1">
      <c r="A44" s="700"/>
      <c r="B44" s="772" t="e">
        <f>'Team Basic Data Team 3'!A28</f>
        <v>#REF!</v>
      </c>
      <c r="C44" s="773"/>
      <c r="D44" s="774"/>
      <c r="E44" s="762" t="e">
        <f>'UC Consolidated Sheet Page-4'!B18</f>
        <v>#REF!</v>
      </c>
      <c r="F44" s="763"/>
      <c r="G44" s="764"/>
      <c r="H44" s="347" t="s">
        <v>216</v>
      </c>
      <c r="I44" s="723" t="s">
        <v>362</v>
      </c>
      <c r="J44" s="723"/>
      <c r="K44" s="723"/>
      <c r="L44" s="348" t="s">
        <v>217</v>
      </c>
      <c r="M44" s="313" t="s">
        <v>333</v>
      </c>
      <c r="N44" s="312"/>
      <c r="O44" s="313"/>
      <c r="P44" s="346" t="e">
        <f t="shared" si="0"/>
        <v>#REF!</v>
      </c>
      <c r="Q44" s="314" t="e">
        <f t="shared" si="1"/>
        <v>#REF!</v>
      </c>
      <c r="R44" s="315" t="e">
        <f>'UC Consolidated Sheet Page-4'!D18</f>
        <v>#REF!</v>
      </c>
      <c r="S44" s="316" t="e">
        <f t="shared" si="2"/>
        <v>#REF!</v>
      </c>
      <c r="T44" s="317"/>
      <c r="U44" s="337" t="s">
        <v>236</v>
      </c>
    </row>
    <row r="45" spans="1:21" s="350" customFormat="1" ht="45" customHeight="1">
      <c r="A45" s="700"/>
      <c r="B45" s="775"/>
      <c r="C45" s="776"/>
      <c r="D45" s="777"/>
      <c r="E45" s="769" t="e">
        <f>'UC Consolidated Sheet Page-4'!B19</f>
        <v>#REF!</v>
      </c>
      <c r="F45" s="770"/>
      <c r="G45" s="771"/>
      <c r="H45" s="347" t="s">
        <v>216</v>
      </c>
      <c r="I45" s="723"/>
      <c r="J45" s="723"/>
      <c r="K45" s="723"/>
      <c r="L45" s="348" t="s">
        <v>217</v>
      </c>
      <c r="M45" s="313"/>
      <c r="N45" s="312"/>
      <c r="O45" s="313"/>
      <c r="P45" s="346" t="e">
        <f t="shared" si="0"/>
        <v>#REF!</v>
      </c>
      <c r="Q45" s="314" t="e">
        <f t="shared" si="1"/>
        <v>#REF!</v>
      </c>
      <c r="R45" s="315" t="e">
        <f>'UC Consolidated Sheet Page-4'!D19</f>
        <v>#REF!</v>
      </c>
      <c r="S45" s="316" t="e">
        <f t="shared" si="2"/>
        <v>#REF!</v>
      </c>
      <c r="T45" s="317"/>
      <c r="U45" s="337" t="s">
        <v>236</v>
      </c>
    </row>
    <row r="46" spans="1:21" s="350" customFormat="1" ht="45" customHeight="1">
      <c r="A46" s="700">
        <v>11</v>
      </c>
      <c r="B46" s="756" t="e">
        <f>'Team Basic Data Team 3'!A30</f>
        <v>#REF!</v>
      </c>
      <c r="C46" s="757"/>
      <c r="D46" s="758"/>
      <c r="E46" s="762" t="e">
        <f>'UC Consolidated Sheet Page-4'!E16</f>
        <v>#REF!</v>
      </c>
      <c r="F46" s="763"/>
      <c r="G46" s="764"/>
      <c r="H46" s="347" t="s">
        <v>216</v>
      </c>
      <c r="I46" s="723" t="s">
        <v>363</v>
      </c>
      <c r="J46" s="723"/>
      <c r="K46" s="723"/>
      <c r="L46" s="348" t="s">
        <v>217</v>
      </c>
      <c r="M46" s="313" t="s">
        <v>368</v>
      </c>
      <c r="N46" s="312"/>
      <c r="O46" s="313"/>
      <c r="P46" s="346" t="e">
        <f t="shared" si="0"/>
        <v>#REF!</v>
      </c>
      <c r="Q46" s="314" t="e">
        <f t="shared" si="1"/>
        <v>#REF!</v>
      </c>
      <c r="R46" s="315" t="e">
        <f>'UC Consolidated Sheet Page-4'!G16</f>
        <v>#REF!</v>
      </c>
      <c r="S46" s="316" t="e">
        <f t="shared" si="2"/>
        <v>#REF!</v>
      </c>
      <c r="T46" s="317"/>
      <c r="U46" s="337" t="s">
        <v>236</v>
      </c>
    </row>
    <row r="47" spans="1:21" s="350" customFormat="1" ht="45" customHeight="1">
      <c r="A47" s="700"/>
      <c r="B47" s="759"/>
      <c r="C47" s="760"/>
      <c r="D47" s="761"/>
      <c r="E47" s="762" t="e">
        <f>'UC Consolidated Sheet Page-4'!E17</f>
        <v>#REF!</v>
      </c>
      <c r="F47" s="763"/>
      <c r="G47" s="764"/>
      <c r="H47" s="347" t="s">
        <v>216</v>
      </c>
      <c r="I47" s="723" t="s">
        <v>364</v>
      </c>
      <c r="J47" s="723"/>
      <c r="K47" s="723"/>
      <c r="L47" s="348" t="s">
        <v>217</v>
      </c>
      <c r="M47" s="313" t="s">
        <v>270</v>
      </c>
      <c r="N47" s="312"/>
      <c r="O47" s="313"/>
      <c r="P47" s="346" t="e">
        <f t="shared" si="0"/>
        <v>#REF!</v>
      </c>
      <c r="Q47" s="314" t="e">
        <f t="shared" si="1"/>
        <v>#REF!</v>
      </c>
      <c r="R47" s="315" t="e">
        <f>'UC Consolidated Sheet Page-4'!G17</f>
        <v>#REF!</v>
      </c>
      <c r="S47" s="316" t="e">
        <f t="shared" si="2"/>
        <v>#REF!</v>
      </c>
      <c r="T47" s="317"/>
      <c r="U47" s="337" t="s">
        <v>236</v>
      </c>
    </row>
    <row r="48" spans="1:21" s="350" customFormat="1" ht="45" customHeight="1">
      <c r="A48" s="700"/>
      <c r="B48" s="772" t="e">
        <f>'Team Basic Data Team 3'!A31</f>
        <v>#REF!</v>
      </c>
      <c r="C48" s="773"/>
      <c r="D48" s="774"/>
      <c r="E48" s="769" t="e">
        <f>'UC Consolidated Sheet Page-4'!E18</f>
        <v>#REF!</v>
      </c>
      <c r="F48" s="770"/>
      <c r="G48" s="771"/>
      <c r="H48" s="347" t="s">
        <v>216</v>
      </c>
      <c r="I48" s="723"/>
      <c r="J48" s="723"/>
      <c r="K48" s="723"/>
      <c r="L48" s="348" t="s">
        <v>217</v>
      </c>
      <c r="M48" s="313"/>
      <c r="N48" s="312"/>
      <c r="O48" s="313"/>
      <c r="P48" s="425" t="e">
        <f t="shared" si="0"/>
        <v>#REF!</v>
      </c>
      <c r="Q48" s="422" t="e">
        <f t="shared" si="1"/>
        <v>#REF!</v>
      </c>
      <c r="R48" s="426" t="e">
        <f>'UC Consolidated Sheet Page-4'!G18</f>
        <v>#REF!</v>
      </c>
      <c r="S48" s="423" t="e">
        <f t="shared" si="2"/>
        <v>#REF!</v>
      </c>
      <c r="T48" s="317"/>
      <c r="U48" s="337" t="s">
        <v>236</v>
      </c>
    </row>
    <row r="49" spans="1:21" s="350" customFormat="1" ht="45" customHeight="1">
      <c r="A49" s="700"/>
      <c r="B49" s="775"/>
      <c r="C49" s="776"/>
      <c r="D49" s="777"/>
      <c r="E49" s="769" t="e">
        <f>'UC Consolidated Sheet Page-4'!E19</f>
        <v>#REF!</v>
      </c>
      <c r="F49" s="770"/>
      <c r="G49" s="771"/>
      <c r="H49" s="347" t="s">
        <v>216</v>
      </c>
      <c r="I49" s="723"/>
      <c r="J49" s="723"/>
      <c r="K49" s="723"/>
      <c r="L49" s="348" t="s">
        <v>217</v>
      </c>
      <c r="M49" s="313"/>
      <c r="N49" s="312"/>
      <c r="O49" s="313"/>
      <c r="P49" s="425" t="e">
        <f t="shared" si="0"/>
        <v>#REF!</v>
      </c>
      <c r="Q49" s="422" t="e">
        <f t="shared" si="1"/>
        <v>#REF!</v>
      </c>
      <c r="R49" s="426" t="e">
        <f>'UC Consolidated Sheet Page-4'!G19</f>
        <v>#REF!</v>
      </c>
      <c r="S49" s="423" t="e">
        <f t="shared" si="2"/>
        <v>#REF!</v>
      </c>
      <c r="T49" s="317"/>
      <c r="U49" s="337" t="s">
        <v>236</v>
      </c>
    </row>
    <row r="50" spans="1:21" s="350" customFormat="1" ht="45" customHeight="1">
      <c r="A50" s="700">
        <v>12</v>
      </c>
      <c r="B50" s="756">
        <f>'Team Basic Data Team 3'!A32</f>
        <v>0</v>
      </c>
      <c r="C50" s="757"/>
      <c r="D50" s="758"/>
      <c r="E50" s="762">
        <f>'UC Consolidated Sheet Page-4'!H16</f>
        <v>0</v>
      </c>
      <c r="F50" s="763"/>
      <c r="G50" s="764"/>
      <c r="H50" s="347" t="s">
        <v>216</v>
      </c>
      <c r="I50" s="723" t="s">
        <v>365</v>
      </c>
      <c r="J50" s="723"/>
      <c r="K50" s="723"/>
      <c r="L50" s="348" t="s">
        <v>217</v>
      </c>
      <c r="M50" s="313" t="s">
        <v>367</v>
      </c>
      <c r="N50" s="312"/>
      <c r="O50" s="313"/>
      <c r="P50" s="346">
        <f t="shared" si="0"/>
        <v>0</v>
      </c>
      <c r="Q50" s="314">
        <f t="shared" si="1"/>
        <v>0</v>
      </c>
      <c r="R50" s="315">
        <f>'UC Consolidated Sheet Page-4'!J16</f>
        <v>0</v>
      </c>
      <c r="S50" s="316">
        <f t="shared" si="2"/>
        <v>0</v>
      </c>
      <c r="T50" s="317"/>
      <c r="U50" s="337" t="s">
        <v>236</v>
      </c>
    </row>
    <row r="51" spans="1:21" s="350" customFormat="1" ht="45" customHeight="1">
      <c r="A51" s="700"/>
      <c r="B51" s="759"/>
      <c r="C51" s="760"/>
      <c r="D51" s="761"/>
      <c r="E51" s="762">
        <f>'UC Consolidated Sheet Page-4'!H17</f>
        <v>0</v>
      </c>
      <c r="F51" s="763"/>
      <c r="G51" s="764"/>
      <c r="H51" s="347" t="s">
        <v>216</v>
      </c>
      <c r="I51" s="723" t="s">
        <v>239</v>
      </c>
      <c r="J51" s="723"/>
      <c r="K51" s="723"/>
      <c r="L51" s="348" t="s">
        <v>217</v>
      </c>
      <c r="M51" s="313" t="s">
        <v>366</v>
      </c>
      <c r="N51" s="312"/>
      <c r="O51" s="313"/>
      <c r="P51" s="346">
        <f t="shared" si="0"/>
        <v>0</v>
      </c>
      <c r="Q51" s="314">
        <f t="shared" si="1"/>
        <v>0</v>
      </c>
      <c r="R51" s="315">
        <f>'UC Consolidated Sheet Page-4'!J17</f>
        <v>0</v>
      </c>
      <c r="S51" s="316">
        <f t="shared" si="2"/>
        <v>0</v>
      </c>
      <c r="T51" s="317"/>
      <c r="U51" s="337" t="s">
        <v>236</v>
      </c>
    </row>
    <row r="52" spans="1:21" s="350" customFormat="1" ht="45" customHeight="1">
      <c r="A52" s="700"/>
      <c r="B52" s="772">
        <f>'Team Basic Data Team 3'!A33</f>
        <v>0</v>
      </c>
      <c r="C52" s="773"/>
      <c r="D52" s="774"/>
      <c r="E52" s="769">
        <f>'UC Consolidated Sheet Page-4'!H18</f>
        <v>0</v>
      </c>
      <c r="F52" s="770"/>
      <c r="G52" s="771"/>
      <c r="H52" s="347" t="s">
        <v>216</v>
      </c>
      <c r="I52" s="723"/>
      <c r="J52" s="723"/>
      <c r="K52" s="723"/>
      <c r="L52" s="348" t="s">
        <v>217</v>
      </c>
      <c r="M52" s="313"/>
      <c r="N52" s="312"/>
      <c r="O52" s="313"/>
      <c r="P52" s="425">
        <f t="shared" si="0"/>
        <v>0</v>
      </c>
      <c r="Q52" s="422">
        <f t="shared" si="1"/>
        <v>0</v>
      </c>
      <c r="R52" s="426">
        <f>'UC Consolidated Sheet Page-4'!J18</f>
        <v>0</v>
      </c>
      <c r="S52" s="423">
        <f t="shared" si="2"/>
        <v>0</v>
      </c>
      <c r="T52" s="317"/>
      <c r="U52" s="337" t="s">
        <v>236</v>
      </c>
    </row>
    <row r="53" spans="1:21" s="350" customFormat="1" ht="45" customHeight="1" thickBot="1">
      <c r="A53" s="701"/>
      <c r="B53" s="775"/>
      <c r="C53" s="776"/>
      <c r="D53" s="777"/>
      <c r="E53" s="769">
        <f>'UC Consolidated Sheet Page-4'!H19</f>
        <v>0</v>
      </c>
      <c r="F53" s="770"/>
      <c r="G53" s="771"/>
      <c r="H53" s="347" t="s">
        <v>216</v>
      </c>
      <c r="I53" s="723"/>
      <c r="J53" s="723"/>
      <c r="K53" s="723"/>
      <c r="L53" s="348" t="s">
        <v>217</v>
      </c>
      <c r="M53" s="313"/>
      <c r="N53" s="318"/>
      <c r="O53" s="319"/>
      <c r="P53" s="309" t="e">
        <f>SUM(P34:P52)</f>
        <v>#REF!</v>
      </c>
      <c r="Q53" s="309" t="e">
        <f t="shared" ref="Q53:S53" si="4">SUM(Q34:Q52)</f>
        <v>#REF!</v>
      </c>
      <c r="R53" s="309" t="e">
        <f t="shared" si="4"/>
        <v>#REF!</v>
      </c>
      <c r="S53" s="309" t="e">
        <f t="shared" si="4"/>
        <v>#REF!</v>
      </c>
      <c r="T53" s="321"/>
      <c r="U53" s="337" t="s">
        <v>236</v>
      </c>
    </row>
    <row r="54" spans="1:21" s="350" customFormat="1" ht="30.75">
      <c r="A54" s="351"/>
      <c r="B54" s="351"/>
      <c r="C54" s="351"/>
      <c r="D54" s="351"/>
      <c r="E54" s="351"/>
      <c r="F54" s="351"/>
      <c r="G54" s="351"/>
      <c r="H54" s="351"/>
      <c r="I54" s="351"/>
      <c r="J54" s="351"/>
      <c r="K54" s="351"/>
      <c r="L54" s="351"/>
      <c r="M54" s="351"/>
      <c r="N54" s="351"/>
      <c r="O54" s="351"/>
      <c r="P54" s="351"/>
      <c r="Q54" s="351"/>
      <c r="R54" s="351"/>
      <c r="S54" s="351"/>
      <c r="T54" s="429"/>
      <c r="U54" s="429"/>
    </row>
    <row r="55" spans="1:21" s="353" customFormat="1" ht="23.25">
      <c r="A55" s="352"/>
      <c r="B55" s="352"/>
      <c r="C55" s="352"/>
      <c r="D55" s="352"/>
      <c r="E55" s="352"/>
      <c r="F55" s="352"/>
      <c r="G55" s="352"/>
      <c r="H55" s="352"/>
      <c r="I55" s="352"/>
      <c r="J55" s="352"/>
      <c r="K55" s="352"/>
      <c r="L55" s="352"/>
      <c r="M55" s="352"/>
      <c r="N55" s="352"/>
      <c r="O55" s="352"/>
      <c r="P55" s="352"/>
      <c r="Q55" s="352"/>
      <c r="R55" s="352"/>
      <c r="S55" s="352"/>
      <c r="T55" s="430"/>
      <c r="U55" s="430"/>
    </row>
    <row r="56" spans="1:21" s="353" customFormat="1" ht="23.25">
      <c r="A56" s="352"/>
      <c r="B56" s="352"/>
      <c r="C56" s="352"/>
      <c r="D56" s="352"/>
      <c r="E56" s="352"/>
      <c r="F56" s="352"/>
      <c r="G56" s="352"/>
      <c r="H56" s="352"/>
      <c r="I56" s="352"/>
      <c r="J56" s="352"/>
      <c r="K56" s="352"/>
      <c r="L56" s="352"/>
      <c r="M56" s="352"/>
      <c r="N56" s="352"/>
      <c r="O56" s="352"/>
      <c r="P56" s="352"/>
      <c r="Q56" s="352"/>
      <c r="R56" s="352"/>
      <c r="S56" s="352"/>
      <c r="T56" s="430"/>
      <c r="U56" s="430"/>
    </row>
    <row r="57" spans="1:21" s="353" customFormat="1" ht="23.25">
      <c r="A57" s="352"/>
      <c r="B57" s="352"/>
      <c r="C57" s="352"/>
      <c r="D57" s="352"/>
      <c r="E57" s="352"/>
      <c r="F57" s="352"/>
      <c r="G57" s="352"/>
      <c r="H57" s="352"/>
      <c r="I57" s="352"/>
      <c r="J57" s="352"/>
      <c r="K57" s="352"/>
      <c r="L57" s="352"/>
      <c r="M57" s="352"/>
      <c r="N57" s="352"/>
      <c r="O57" s="352"/>
      <c r="P57" s="352"/>
      <c r="Q57" s="352"/>
      <c r="R57" s="352"/>
      <c r="S57" s="352"/>
      <c r="T57" s="430"/>
      <c r="U57" s="430"/>
    </row>
    <row r="58" spans="1:21" s="353" customFormat="1" ht="23.25">
      <c r="A58" s="352"/>
      <c r="B58" s="352"/>
      <c r="C58" s="352"/>
      <c r="D58" s="352"/>
      <c r="E58" s="352"/>
      <c r="F58" s="352"/>
      <c r="G58" s="352"/>
      <c r="H58" s="352"/>
      <c r="I58" s="352"/>
      <c r="J58" s="352"/>
      <c r="K58" s="352"/>
      <c r="L58" s="352"/>
      <c r="M58" s="352"/>
      <c r="N58" s="352"/>
      <c r="O58" s="352"/>
      <c r="P58" s="352"/>
      <c r="Q58" s="352"/>
      <c r="R58" s="352"/>
      <c r="S58" s="352"/>
      <c r="T58" s="430"/>
      <c r="U58" s="430"/>
    </row>
    <row r="59" spans="1:21" ht="15">
      <c r="A59"/>
      <c r="B59"/>
      <c r="C59"/>
      <c r="D59"/>
      <c r="E59"/>
      <c r="F59"/>
      <c r="G59"/>
      <c r="H59"/>
      <c r="I59"/>
      <c r="J59"/>
      <c r="K59"/>
      <c r="L59"/>
      <c r="M59"/>
      <c r="N59"/>
      <c r="O59"/>
      <c r="P59"/>
      <c r="Q59"/>
      <c r="R59"/>
      <c r="S59"/>
      <c r="T59" s="44"/>
      <c r="U59" s="44"/>
    </row>
    <row r="60" spans="1:21" ht="15">
      <c r="A60"/>
      <c r="B60"/>
      <c r="C60"/>
      <c r="D60"/>
      <c r="E60"/>
      <c r="F60"/>
      <c r="G60"/>
      <c r="H60"/>
      <c r="I60"/>
      <c r="J60"/>
      <c r="K60"/>
      <c r="L60"/>
      <c r="M60"/>
      <c r="N60"/>
      <c r="O60"/>
      <c r="P60"/>
      <c r="Q60"/>
      <c r="R60"/>
      <c r="S60"/>
      <c r="T60" s="44"/>
      <c r="U60" s="44"/>
    </row>
  </sheetData>
  <mergeCells count="143">
    <mergeCell ref="I53:K53"/>
    <mergeCell ref="A50:A53"/>
    <mergeCell ref="B50:D51"/>
    <mergeCell ref="E50:G50"/>
    <mergeCell ref="I50:K50"/>
    <mergeCell ref="E51:G51"/>
    <mergeCell ref="I51:K51"/>
    <mergeCell ref="B52:D53"/>
    <mergeCell ref="E52:G52"/>
    <mergeCell ref="I52:K52"/>
    <mergeCell ref="E53:G53"/>
    <mergeCell ref="E48:G48"/>
    <mergeCell ref="I48:K48"/>
    <mergeCell ref="E49:G49"/>
    <mergeCell ref="I49:K49"/>
    <mergeCell ref="B44:D45"/>
    <mergeCell ref="E44:G44"/>
    <mergeCell ref="I44:K44"/>
    <mergeCell ref="E45:G45"/>
    <mergeCell ref="I45:K45"/>
    <mergeCell ref="A38:A41"/>
    <mergeCell ref="B38:D39"/>
    <mergeCell ref="E38:G38"/>
    <mergeCell ref="I38:K38"/>
    <mergeCell ref="E39:G39"/>
    <mergeCell ref="I39:K39"/>
    <mergeCell ref="B40:D41"/>
    <mergeCell ref="A46:A49"/>
    <mergeCell ref="B46:D47"/>
    <mergeCell ref="E46:G46"/>
    <mergeCell ref="I46:K46"/>
    <mergeCell ref="E47:G47"/>
    <mergeCell ref="E40:G40"/>
    <mergeCell ref="I40:K40"/>
    <mergeCell ref="E41:G41"/>
    <mergeCell ref="I41:K41"/>
    <mergeCell ref="A42:A45"/>
    <mergeCell ref="B42:D43"/>
    <mergeCell ref="E42:G42"/>
    <mergeCell ref="I42:K42"/>
    <mergeCell ref="E43:G43"/>
    <mergeCell ref="I43:K43"/>
    <mergeCell ref="I47:K47"/>
    <mergeCell ref="B48:D49"/>
    <mergeCell ref="A34:A37"/>
    <mergeCell ref="B34:D35"/>
    <mergeCell ref="E34:G34"/>
    <mergeCell ref="I34:K34"/>
    <mergeCell ref="E35:G35"/>
    <mergeCell ref="I35:K35"/>
    <mergeCell ref="B36:D37"/>
    <mergeCell ref="E36:G36"/>
    <mergeCell ref="I36:K36"/>
    <mergeCell ref="E37:G37"/>
    <mergeCell ref="I37:K37"/>
    <mergeCell ref="I29:K29"/>
    <mergeCell ref="A30:A33"/>
    <mergeCell ref="B30:D31"/>
    <mergeCell ref="E30:G30"/>
    <mergeCell ref="I30:K30"/>
    <mergeCell ref="E31:G31"/>
    <mergeCell ref="I31:K31"/>
    <mergeCell ref="B32:D33"/>
    <mergeCell ref="E32:G32"/>
    <mergeCell ref="I32:K32"/>
    <mergeCell ref="A26:A29"/>
    <mergeCell ref="B26:D27"/>
    <mergeCell ref="E26:G26"/>
    <mergeCell ref="I26:K26"/>
    <mergeCell ref="E27:G27"/>
    <mergeCell ref="I27:K27"/>
    <mergeCell ref="B28:D29"/>
    <mergeCell ref="E28:G28"/>
    <mergeCell ref="I28:K28"/>
    <mergeCell ref="E29:G29"/>
    <mergeCell ref="E33:G33"/>
    <mergeCell ref="I33:K33"/>
    <mergeCell ref="E24:G24"/>
    <mergeCell ref="I24:K24"/>
    <mergeCell ref="E25:G25"/>
    <mergeCell ref="I25:K25"/>
    <mergeCell ref="B20:D21"/>
    <mergeCell ref="E20:G20"/>
    <mergeCell ref="I20:K20"/>
    <mergeCell ref="E21:G21"/>
    <mergeCell ref="I21:K21"/>
    <mergeCell ref="A14:A17"/>
    <mergeCell ref="B14:D15"/>
    <mergeCell ref="E14:G14"/>
    <mergeCell ref="I14:K14"/>
    <mergeCell ref="E15:G15"/>
    <mergeCell ref="I15:K15"/>
    <mergeCell ref="B16:D17"/>
    <mergeCell ref="A22:A25"/>
    <mergeCell ref="B22:D23"/>
    <mergeCell ref="E22:G22"/>
    <mergeCell ref="I22:K22"/>
    <mergeCell ref="E23:G23"/>
    <mergeCell ref="E16:G16"/>
    <mergeCell ref="I16:K16"/>
    <mergeCell ref="E17:G17"/>
    <mergeCell ref="I17:K17"/>
    <mergeCell ref="A18:A21"/>
    <mergeCell ref="B18:D19"/>
    <mergeCell ref="E18:G18"/>
    <mergeCell ref="I18:K18"/>
    <mergeCell ref="E19:G19"/>
    <mergeCell ref="I19:K19"/>
    <mergeCell ref="I23:K23"/>
    <mergeCell ref="B24:D25"/>
    <mergeCell ref="A10:A13"/>
    <mergeCell ref="B10:D11"/>
    <mergeCell ref="E10:G10"/>
    <mergeCell ref="I10:K10"/>
    <mergeCell ref="E11:G11"/>
    <mergeCell ref="I11:K11"/>
    <mergeCell ref="B12:D13"/>
    <mergeCell ref="E12:G12"/>
    <mergeCell ref="I12:K12"/>
    <mergeCell ref="E13:G13"/>
    <mergeCell ref="I13:K13"/>
    <mergeCell ref="A6:A9"/>
    <mergeCell ref="B6:D7"/>
    <mergeCell ref="E6:G6"/>
    <mergeCell ref="I6:K6"/>
    <mergeCell ref="E7:G7"/>
    <mergeCell ref="I7:K7"/>
    <mergeCell ref="B8:D9"/>
    <mergeCell ref="E8:G8"/>
    <mergeCell ref="I8:K8"/>
    <mergeCell ref="E9:G9"/>
    <mergeCell ref="I9:K9"/>
    <mergeCell ref="A1:U1"/>
    <mergeCell ref="A2:U2"/>
    <mergeCell ref="A4:A5"/>
    <mergeCell ref="B4:D5"/>
    <mergeCell ref="E4:G5"/>
    <mergeCell ref="H4:M5"/>
    <mergeCell ref="N4:O5"/>
    <mergeCell ref="P4:Q4"/>
    <mergeCell ref="R4:S4"/>
    <mergeCell ref="T4:T5"/>
    <mergeCell ref="U4:U5"/>
  </mergeCells>
  <printOptions horizontalCentered="1" verticalCentered="1"/>
  <pageMargins left="0" right="0" top="0" bottom="0" header="0" footer="0"/>
  <pageSetup scale="40" orientation="landscape" r:id="rId1"/>
  <rowBreaks count="1" manualBreakCount="1">
    <brk id="33" max="16383" man="1"/>
  </rowBreaks>
  <colBreaks count="1" manualBreakCount="1">
    <brk id="21" max="1048575" man="1"/>
  </colBreaks>
</worksheet>
</file>

<file path=xl/worksheets/sheet25.xml><?xml version="1.0" encoding="utf-8"?>
<worksheet xmlns="http://schemas.openxmlformats.org/spreadsheetml/2006/main" xmlns:r="http://schemas.openxmlformats.org/officeDocument/2006/relationships">
  <dimension ref="A1:A29"/>
  <sheetViews>
    <sheetView workbookViewId="0">
      <selection activeCell="A35" sqref="A35"/>
    </sheetView>
  </sheetViews>
  <sheetFormatPr defaultRowHeight="15"/>
  <cols>
    <col min="1" max="1" width="140" customWidth="1"/>
  </cols>
  <sheetData>
    <row r="1" spans="1:1" ht="21.75" thickBot="1">
      <c r="A1" s="439" t="s">
        <v>373</v>
      </c>
    </row>
    <row r="2" spans="1:1" ht="15" customHeight="1">
      <c r="A2" s="778" t="s">
        <v>374</v>
      </c>
    </row>
    <row r="3" spans="1:1" ht="15" customHeight="1">
      <c r="A3" s="779"/>
    </row>
    <row r="4" spans="1:1" ht="22.5" customHeight="1">
      <c r="A4" s="440" t="s">
        <v>375</v>
      </c>
    </row>
    <row r="5" spans="1:1" ht="22.5" customHeight="1">
      <c r="A5" s="440" t="s">
        <v>376</v>
      </c>
    </row>
    <row r="6" spans="1:1" ht="22.5" customHeight="1">
      <c r="A6" s="440" t="s">
        <v>377</v>
      </c>
    </row>
    <row r="7" spans="1:1" ht="22.5" customHeight="1">
      <c r="A7" s="440" t="s">
        <v>378</v>
      </c>
    </row>
    <row r="8" spans="1:1" ht="22.5" customHeight="1">
      <c r="A8" s="440" t="s">
        <v>379</v>
      </c>
    </row>
    <row r="9" spans="1:1" ht="22.5" customHeight="1">
      <c r="A9" s="440" t="s">
        <v>380</v>
      </c>
    </row>
    <row r="10" spans="1:1" ht="22.5" customHeight="1">
      <c r="A10" s="440" t="s">
        <v>381</v>
      </c>
    </row>
    <row r="11" spans="1:1" ht="22.5" customHeight="1">
      <c r="A11" s="440" t="s">
        <v>382</v>
      </c>
    </row>
    <row r="12" spans="1:1" ht="22.5" customHeight="1">
      <c r="A12" s="440" t="s">
        <v>383</v>
      </c>
    </row>
    <row r="13" spans="1:1" ht="22.5" customHeight="1">
      <c r="A13" s="440" t="s">
        <v>384</v>
      </c>
    </row>
    <row r="14" spans="1:1" ht="22.5" customHeight="1">
      <c r="A14" s="440" t="s">
        <v>385</v>
      </c>
    </row>
    <row r="15" spans="1:1" ht="22.5" customHeight="1">
      <c r="A15" s="440" t="s">
        <v>386</v>
      </c>
    </row>
    <row r="16" spans="1:1" ht="22.5" customHeight="1">
      <c r="A16" s="440" t="s">
        <v>387</v>
      </c>
    </row>
    <row r="17" spans="1:1" ht="22.5" customHeight="1">
      <c r="A17" s="440" t="s">
        <v>388</v>
      </c>
    </row>
    <row r="18" spans="1:1" ht="22.5" customHeight="1">
      <c r="A18" s="440" t="s">
        <v>389</v>
      </c>
    </row>
    <row r="19" spans="1:1" ht="22.5" customHeight="1">
      <c r="A19" s="440" t="s">
        <v>390</v>
      </c>
    </row>
    <row r="20" spans="1:1" ht="22.5" customHeight="1">
      <c r="A20" s="440" t="s">
        <v>391</v>
      </c>
    </row>
    <row r="21" spans="1:1" ht="22.5" customHeight="1">
      <c r="A21" s="440" t="s">
        <v>392</v>
      </c>
    </row>
    <row r="22" spans="1:1" ht="22.5" customHeight="1">
      <c r="A22" s="440" t="s">
        <v>393</v>
      </c>
    </row>
    <row r="23" spans="1:1" ht="22.5" customHeight="1">
      <c r="A23" s="440" t="s">
        <v>394</v>
      </c>
    </row>
    <row r="24" spans="1:1" ht="22.5" customHeight="1">
      <c r="A24" s="440" t="s">
        <v>395</v>
      </c>
    </row>
    <row r="25" spans="1:1" ht="22.5" customHeight="1">
      <c r="A25" s="440" t="s">
        <v>396</v>
      </c>
    </row>
    <row r="26" spans="1:1" ht="22.5" customHeight="1">
      <c r="A26" s="440" t="s">
        <v>397</v>
      </c>
    </row>
    <row r="27" spans="1:1" ht="48">
      <c r="A27" s="441" t="s">
        <v>398</v>
      </c>
    </row>
    <row r="28" spans="1:1" ht="23.1" customHeight="1">
      <c r="A28" s="440" t="s">
        <v>399</v>
      </c>
    </row>
    <row r="29" spans="1:1" ht="23.1" customHeight="1" thickBot="1">
      <c r="A29" s="442" t="s">
        <v>400</v>
      </c>
    </row>
  </sheetData>
  <mergeCells count="1">
    <mergeCell ref="A2:A3"/>
  </mergeCells>
  <printOptions horizontalCentered="1" verticalCentered="1"/>
  <pageMargins left="0" right="0" top="0" bottom="0" header="0" footer="0"/>
  <pageSetup orientation="portrait" r:id="rId1"/>
</worksheet>
</file>

<file path=xl/worksheets/sheet3.xml><?xml version="1.0" encoding="utf-8"?>
<worksheet xmlns="http://schemas.openxmlformats.org/spreadsheetml/2006/main" xmlns:r="http://schemas.openxmlformats.org/officeDocument/2006/relationships">
  <dimension ref="A1:N39"/>
  <sheetViews>
    <sheetView view="pageBreakPreview" topLeftCell="D17" zoomScale="90" zoomScaleSheetLayoutView="90" workbookViewId="0">
      <selection activeCell="G40" sqref="G40"/>
    </sheetView>
  </sheetViews>
  <sheetFormatPr defaultColWidth="9.140625" defaultRowHeight="12.75"/>
  <cols>
    <col min="1" max="2" width="9.140625" style="47"/>
    <col min="3" max="3" width="37.28515625" style="238" customWidth="1"/>
    <col min="4" max="4" width="17.85546875" style="47" customWidth="1"/>
    <col min="5" max="5" width="14" style="47" customWidth="1"/>
    <col min="6" max="7" width="14.85546875" style="47" customWidth="1"/>
    <col min="8" max="8" width="36.85546875" style="47" customWidth="1"/>
    <col min="9" max="9" width="31.85546875" style="47" customWidth="1"/>
    <col min="10" max="10" width="21.85546875" style="47" customWidth="1"/>
    <col min="11" max="11" width="7.42578125" style="47" customWidth="1"/>
    <col min="12" max="12" width="6.7109375" style="47" customWidth="1"/>
    <col min="13" max="261" width="9.140625" style="47"/>
    <col min="262" max="262" width="32.5703125" style="47" customWidth="1"/>
    <col min="263" max="263" width="17.85546875" style="47" customWidth="1"/>
    <col min="264" max="264" width="14" style="47" customWidth="1"/>
    <col min="265" max="265" width="14.85546875" style="47" customWidth="1"/>
    <col min="266" max="266" width="72.42578125" style="47" customWidth="1"/>
    <col min="267" max="267" width="14" style="47" customWidth="1"/>
    <col min="268" max="517" width="9.140625" style="47"/>
    <col min="518" max="518" width="32.5703125" style="47" customWidth="1"/>
    <col min="519" max="519" width="17.85546875" style="47" customWidth="1"/>
    <col min="520" max="520" width="14" style="47" customWidth="1"/>
    <col min="521" max="521" width="14.85546875" style="47" customWidth="1"/>
    <col min="522" max="522" width="72.42578125" style="47" customWidth="1"/>
    <col min="523" max="523" width="14" style="47" customWidth="1"/>
    <col min="524" max="773" width="9.140625" style="47"/>
    <col min="774" max="774" width="32.5703125" style="47" customWidth="1"/>
    <col min="775" max="775" width="17.85546875" style="47" customWidth="1"/>
    <col min="776" max="776" width="14" style="47" customWidth="1"/>
    <col min="777" max="777" width="14.85546875" style="47" customWidth="1"/>
    <col min="778" max="778" width="72.42578125" style="47" customWidth="1"/>
    <col min="779" max="779" width="14" style="47" customWidth="1"/>
    <col min="780" max="1029" width="9.140625" style="47"/>
    <col min="1030" max="1030" width="32.5703125" style="47" customWidth="1"/>
    <col min="1031" max="1031" width="17.85546875" style="47" customWidth="1"/>
    <col min="1032" max="1032" width="14" style="47" customWidth="1"/>
    <col min="1033" max="1033" width="14.85546875" style="47" customWidth="1"/>
    <col min="1034" max="1034" width="72.42578125" style="47" customWidth="1"/>
    <col min="1035" max="1035" width="14" style="47" customWidth="1"/>
    <col min="1036" max="1285" width="9.140625" style="47"/>
    <col min="1286" max="1286" width="32.5703125" style="47" customWidth="1"/>
    <col min="1287" max="1287" width="17.85546875" style="47" customWidth="1"/>
    <col min="1288" max="1288" width="14" style="47" customWidth="1"/>
    <col min="1289" max="1289" width="14.85546875" style="47" customWidth="1"/>
    <col min="1290" max="1290" width="72.42578125" style="47" customWidth="1"/>
    <col min="1291" max="1291" width="14" style="47" customWidth="1"/>
    <col min="1292" max="1541" width="9.140625" style="47"/>
    <col min="1542" max="1542" width="32.5703125" style="47" customWidth="1"/>
    <col min="1543" max="1543" width="17.85546875" style="47" customWidth="1"/>
    <col min="1544" max="1544" width="14" style="47" customWidth="1"/>
    <col min="1545" max="1545" width="14.85546875" style="47" customWidth="1"/>
    <col min="1546" max="1546" width="72.42578125" style="47" customWidth="1"/>
    <col min="1547" max="1547" width="14" style="47" customWidth="1"/>
    <col min="1548" max="1797" width="9.140625" style="47"/>
    <col min="1798" max="1798" width="32.5703125" style="47" customWidth="1"/>
    <col min="1799" max="1799" width="17.85546875" style="47" customWidth="1"/>
    <col min="1800" max="1800" width="14" style="47" customWidth="1"/>
    <col min="1801" max="1801" width="14.85546875" style="47" customWidth="1"/>
    <col min="1802" max="1802" width="72.42578125" style="47" customWidth="1"/>
    <col min="1803" max="1803" width="14" style="47" customWidth="1"/>
    <col min="1804" max="2053" width="9.140625" style="47"/>
    <col min="2054" max="2054" width="32.5703125" style="47" customWidth="1"/>
    <col min="2055" max="2055" width="17.85546875" style="47" customWidth="1"/>
    <col min="2056" max="2056" width="14" style="47" customWidth="1"/>
    <col min="2057" max="2057" width="14.85546875" style="47" customWidth="1"/>
    <col min="2058" max="2058" width="72.42578125" style="47" customWidth="1"/>
    <col min="2059" max="2059" width="14" style="47" customWidth="1"/>
    <col min="2060" max="2309" width="9.140625" style="47"/>
    <col min="2310" max="2310" width="32.5703125" style="47" customWidth="1"/>
    <col min="2311" max="2311" width="17.85546875" style="47" customWidth="1"/>
    <col min="2312" max="2312" width="14" style="47" customWidth="1"/>
    <col min="2313" max="2313" width="14.85546875" style="47" customWidth="1"/>
    <col min="2314" max="2314" width="72.42578125" style="47" customWidth="1"/>
    <col min="2315" max="2315" width="14" style="47" customWidth="1"/>
    <col min="2316" max="2565" width="9.140625" style="47"/>
    <col min="2566" max="2566" width="32.5703125" style="47" customWidth="1"/>
    <col min="2567" max="2567" width="17.85546875" style="47" customWidth="1"/>
    <col min="2568" max="2568" width="14" style="47" customWidth="1"/>
    <col min="2569" max="2569" width="14.85546875" style="47" customWidth="1"/>
    <col min="2570" max="2570" width="72.42578125" style="47" customWidth="1"/>
    <col min="2571" max="2571" width="14" style="47" customWidth="1"/>
    <col min="2572" max="2821" width="9.140625" style="47"/>
    <col min="2822" max="2822" width="32.5703125" style="47" customWidth="1"/>
    <col min="2823" max="2823" width="17.85546875" style="47" customWidth="1"/>
    <col min="2824" max="2824" width="14" style="47" customWidth="1"/>
    <col min="2825" max="2825" width="14.85546875" style="47" customWidth="1"/>
    <col min="2826" max="2826" width="72.42578125" style="47" customWidth="1"/>
    <col min="2827" max="2827" width="14" style="47" customWidth="1"/>
    <col min="2828" max="3077" width="9.140625" style="47"/>
    <col min="3078" max="3078" width="32.5703125" style="47" customWidth="1"/>
    <col min="3079" max="3079" width="17.85546875" style="47" customWidth="1"/>
    <col min="3080" max="3080" width="14" style="47" customWidth="1"/>
    <col min="3081" max="3081" width="14.85546875" style="47" customWidth="1"/>
    <col min="3082" max="3082" width="72.42578125" style="47" customWidth="1"/>
    <col min="3083" max="3083" width="14" style="47" customWidth="1"/>
    <col min="3084" max="3333" width="9.140625" style="47"/>
    <col min="3334" max="3334" width="32.5703125" style="47" customWidth="1"/>
    <col min="3335" max="3335" width="17.85546875" style="47" customWidth="1"/>
    <col min="3336" max="3336" width="14" style="47" customWidth="1"/>
    <col min="3337" max="3337" width="14.85546875" style="47" customWidth="1"/>
    <col min="3338" max="3338" width="72.42578125" style="47" customWidth="1"/>
    <col min="3339" max="3339" width="14" style="47" customWidth="1"/>
    <col min="3340" max="3589" width="9.140625" style="47"/>
    <col min="3590" max="3590" width="32.5703125" style="47" customWidth="1"/>
    <col min="3591" max="3591" width="17.85546875" style="47" customWidth="1"/>
    <col min="3592" max="3592" width="14" style="47" customWidth="1"/>
    <col min="3593" max="3593" width="14.85546875" style="47" customWidth="1"/>
    <col min="3594" max="3594" width="72.42578125" style="47" customWidth="1"/>
    <col min="3595" max="3595" width="14" style="47" customWidth="1"/>
    <col min="3596" max="3845" width="9.140625" style="47"/>
    <col min="3846" max="3846" width="32.5703125" style="47" customWidth="1"/>
    <col min="3847" max="3847" width="17.85546875" style="47" customWidth="1"/>
    <col min="3848" max="3848" width="14" style="47" customWidth="1"/>
    <col min="3849" max="3849" width="14.85546875" style="47" customWidth="1"/>
    <col min="3850" max="3850" width="72.42578125" style="47" customWidth="1"/>
    <col min="3851" max="3851" width="14" style="47" customWidth="1"/>
    <col min="3852" max="4101" width="9.140625" style="47"/>
    <col min="4102" max="4102" width="32.5703125" style="47" customWidth="1"/>
    <col min="4103" max="4103" width="17.85546875" style="47" customWidth="1"/>
    <col min="4104" max="4104" width="14" style="47" customWidth="1"/>
    <col min="4105" max="4105" width="14.85546875" style="47" customWidth="1"/>
    <col min="4106" max="4106" width="72.42578125" style="47" customWidth="1"/>
    <col min="4107" max="4107" width="14" style="47" customWidth="1"/>
    <col min="4108" max="4357" width="9.140625" style="47"/>
    <col min="4358" max="4358" width="32.5703125" style="47" customWidth="1"/>
    <col min="4359" max="4359" width="17.85546875" style="47" customWidth="1"/>
    <col min="4360" max="4360" width="14" style="47" customWidth="1"/>
    <col min="4361" max="4361" width="14.85546875" style="47" customWidth="1"/>
    <col min="4362" max="4362" width="72.42578125" style="47" customWidth="1"/>
    <col min="4363" max="4363" width="14" style="47" customWidth="1"/>
    <col min="4364" max="4613" width="9.140625" style="47"/>
    <col min="4614" max="4614" width="32.5703125" style="47" customWidth="1"/>
    <col min="4615" max="4615" width="17.85546875" style="47" customWidth="1"/>
    <col min="4616" max="4616" width="14" style="47" customWidth="1"/>
    <col min="4617" max="4617" width="14.85546875" style="47" customWidth="1"/>
    <col min="4618" max="4618" width="72.42578125" style="47" customWidth="1"/>
    <col min="4619" max="4619" width="14" style="47" customWidth="1"/>
    <col min="4620" max="4869" width="9.140625" style="47"/>
    <col min="4870" max="4870" width="32.5703125" style="47" customWidth="1"/>
    <col min="4871" max="4871" width="17.85546875" style="47" customWidth="1"/>
    <col min="4872" max="4872" width="14" style="47" customWidth="1"/>
    <col min="4873" max="4873" width="14.85546875" style="47" customWidth="1"/>
    <col min="4874" max="4874" width="72.42578125" style="47" customWidth="1"/>
    <col min="4875" max="4875" width="14" style="47" customWidth="1"/>
    <col min="4876" max="5125" width="9.140625" style="47"/>
    <col min="5126" max="5126" width="32.5703125" style="47" customWidth="1"/>
    <col min="5127" max="5127" width="17.85546875" style="47" customWidth="1"/>
    <col min="5128" max="5128" width="14" style="47" customWidth="1"/>
    <col min="5129" max="5129" width="14.85546875" style="47" customWidth="1"/>
    <col min="5130" max="5130" width="72.42578125" style="47" customWidth="1"/>
    <col min="5131" max="5131" width="14" style="47" customWidth="1"/>
    <col min="5132" max="5381" width="9.140625" style="47"/>
    <col min="5382" max="5382" width="32.5703125" style="47" customWidth="1"/>
    <col min="5383" max="5383" width="17.85546875" style="47" customWidth="1"/>
    <col min="5384" max="5384" width="14" style="47" customWidth="1"/>
    <col min="5385" max="5385" width="14.85546875" style="47" customWidth="1"/>
    <col min="5386" max="5386" width="72.42578125" style="47" customWidth="1"/>
    <col min="5387" max="5387" width="14" style="47" customWidth="1"/>
    <col min="5388" max="5637" width="9.140625" style="47"/>
    <col min="5638" max="5638" width="32.5703125" style="47" customWidth="1"/>
    <col min="5639" max="5639" width="17.85546875" style="47" customWidth="1"/>
    <col min="5640" max="5640" width="14" style="47" customWidth="1"/>
    <col min="5641" max="5641" width="14.85546875" style="47" customWidth="1"/>
    <col min="5642" max="5642" width="72.42578125" style="47" customWidth="1"/>
    <col min="5643" max="5643" width="14" style="47" customWidth="1"/>
    <col min="5644" max="5893" width="9.140625" style="47"/>
    <col min="5894" max="5894" width="32.5703125" style="47" customWidth="1"/>
    <col min="5895" max="5895" width="17.85546875" style="47" customWidth="1"/>
    <col min="5896" max="5896" width="14" style="47" customWidth="1"/>
    <col min="5897" max="5897" width="14.85546875" style="47" customWidth="1"/>
    <col min="5898" max="5898" width="72.42578125" style="47" customWidth="1"/>
    <col min="5899" max="5899" width="14" style="47" customWidth="1"/>
    <col min="5900" max="6149" width="9.140625" style="47"/>
    <col min="6150" max="6150" width="32.5703125" style="47" customWidth="1"/>
    <col min="6151" max="6151" width="17.85546875" style="47" customWidth="1"/>
    <col min="6152" max="6152" width="14" style="47" customWidth="1"/>
    <col min="6153" max="6153" width="14.85546875" style="47" customWidth="1"/>
    <col min="6154" max="6154" width="72.42578125" style="47" customWidth="1"/>
    <col min="6155" max="6155" width="14" style="47" customWidth="1"/>
    <col min="6156" max="6405" width="9.140625" style="47"/>
    <col min="6406" max="6406" width="32.5703125" style="47" customWidth="1"/>
    <col min="6407" max="6407" width="17.85546875" style="47" customWidth="1"/>
    <col min="6408" max="6408" width="14" style="47" customWidth="1"/>
    <col min="6409" max="6409" width="14.85546875" style="47" customWidth="1"/>
    <col min="6410" max="6410" width="72.42578125" style="47" customWidth="1"/>
    <col min="6411" max="6411" width="14" style="47" customWidth="1"/>
    <col min="6412" max="6661" width="9.140625" style="47"/>
    <col min="6662" max="6662" width="32.5703125" style="47" customWidth="1"/>
    <col min="6663" max="6663" width="17.85546875" style="47" customWidth="1"/>
    <col min="6664" max="6664" width="14" style="47" customWidth="1"/>
    <col min="6665" max="6665" width="14.85546875" style="47" customWidth="1"/>
    <col min="6666" max="6666" width="72.42578125" style="47" customWidth="1"/>
    <col min="6667" max="6667" width="14" style="47" customWidth="1"/>
    <col min="6668" max="6917" width="9.140625" style="47"/>
    <col min="6918" max="6918" width="32.5703125" style="47" customWidth="1"/>
    <col min="6919" max="6919" width="17.85546875" style="47" customWidth="1"/>
    <col min="6920" max="6920" width="14" style="47" customWidth="1"/>
    <col min="6921" max="6921" width="14.85546875" style="47" customWidth="1"/>
    <col min="6922" max="6922" width="72.42578125" style="47" customWidth="1"/>
    <col min="6923" max="6923" width="14" style="47" customWidth="1"/>
    <col min="6924" max="7173" width="9.140625" style="47"/>
    <col min="7174" max="7174" width="32.5703125" style="47" customWidth="1"/>
    <col min="7175" max="7175" width="17.85546875" style="47" customWidth="1"/>
    <col min="7176" max="7176" width="14" style="47" customWidth="1"/>
    <col min="7177" max="7177" width="14.85546875" style="47" customWidth="1"/>
    <col min="7178" max="7178" width="72.42578125" style="47" customWidth="1"/>
    <col min="7179" max="7179" width="14" style="47" customWidth="1"/>
    <col min="7180" max="7429" width="9.140625" style="47"/>
    <col min="7430" max="7430" width="32.5703125" style="47" customWidth="1"/>
    <col min="7431" max="7431" width="17.85546875" style="47" customWidth="1"/>
    <col min="7432" max="7432" width="14" style="47" customWidth="1"/>
    <col min="7433" max="7433" width="14.85546875" style="47" customWidth="1"/>
    <col min="7434" max="7434" width="72.42578125" style="47" customWidth="1"/>
    <col min="7435" max="7435" width="14" style="47" customWidth="1"/>
    <col min="7436" max="7685" width="9.140625" style="47"/>
    <col min="7686" max="7686" width="32.5703125" style="47" customWidth="1"/>
    <col min="7687" max="7687" width="17.85546875" style="47" customWidth="1"/>
    <col min="7688" max="7688" width="14" style="47" customWidth="1"/>
    <col min="7689" max="7689" width="14.85546875" style="47" customWidth="1"/>
    <col min="7690" max="7690" width="72.42578125" style="47" customWidth="1"/>
    <col min="7691" max="7691" width="14" style="47" customWidth="1"/>
    <col min="7692" max="7941" width="9.140625" style="47"/>
    <col min="7942" max="7942" width="32.5703125" style="47" customWidth="1"/>
    <col min="7943" max="7943" width="17.85546875" style="47" customWidth="1"/>
    <col min="7944" max="7944" width="14" style="47" customWidth="1"/>
    <col min="7945" max="7945" width="14.85546875" style="47" customWidth="1"/>
    <col min="7946" max="7946" width="72.42578125" style="47" customWidth="1"/>
    <col min="7947" max="7947" width="14" style="47" customWidth="1"/>
    <col min="7948" max="8197" width="9.140625" style="47"/>
    <col min="8198" max="8198" width="32.5703125" style="47" customWidth="1"/>
    <col min="8199" max="8199" width="17.85546875" style="47" customWidth="1"/>
    <col min="8200" max="8200" width="14" style="47" customWidth="1"/>
    <col min="8201" max="8201" width="14.85546875" style="47" customWidth="1"/>
    <col min="8202" max="8202" width="72.42578125" style="47" customWidth="1"/>
    <col min="8203" max="8203" width="14" style="47" customWidth="1"/>
    <col min="8204" max="8453" width="9.140625" style="47"/>
    <col min="8454" max="8454" width="32.5703125" style="47" customWidth="1"/>
    <col min="8455" max="8455" width="17.85546875" style="47" customWidth="1"/>
    <col min="8456" max="8456" width="14" style="47" customWidth="1"/>
    <col min="8457" max="8457" width="14.85546875" style="47" customWidth="1"/>
    <col min="8458" max="8458" width="72.42578125" style="47" customWidth="1"/>
    <col min="8459" max="8459" width="14" style="47" customWidth="1"/>
    <col min="8460" max="8709" width="9.140625" style="47"/>
    <col min="8710" max="8710" width="32.5703125" style="47" customWidth="1"/>
    <col min="8711" max="8711" width="17.85546875" style="47" customWidth="1"/>
    <col min="8712" max="8712" width="14" style="47" customWidth="1"/>
    <col min="8713" max="8713" width="14.85546875" style="47" customWidth="1"/>
    <col min="8714" max="8714" width="72.42578125" style="47" customWidth="1"/>
    <col min="8715" max="8715" width="14" style="47" customWidth="1"/>
    <col min="8716" max="8965" width="9.140625" style="47"/>
    <col min="8966" max="8966" width="32.5703125" style="47" customWidth="1"/>
    <col min="8967" max="8967" width="17.85546875" style="47" customWidth="1"/>
    <col min="8968" max="8968" width="14" style="47" customWidth="1"/>
    <col min="8969" max="8969" width="14.85546875" style="47" customWidth="1"/>
    <col min="8970" max="8970" width="72.42578125" style="47" customWidth="1"/>
    <col min="8971" max="8971" width="14" style="47" customWidth="1"/>
    <col min="8972" max="9221" width="9.140625" style="47"/>
    <col min="9222" max="9222" width="32.5703125" style="47" customWidth="1"/>
    <col min="9223" max="9223" width="17.85546875" style="47" customWidth="1"/>
    <col min="9224" max="9224" width="14" style="47" customWidth="1"/>
    <col min="9225" max="9225" width="14.85546875" style="47" customWidth="1"/>
    <col min="9226" max="9226" width="72.42578125" style="47" customWidth="1"/>
    <col min="9227" max="9227" width="14" style="47" customWidth="1"/>
    <col min="9228" max="9477" width="9.140625" style="47"/>
    <col min="9478" max="9478" width="32.5703125" style="47" customWidth="1"/>
    <col min="9479" max="9479" width="17.85546875" style="47" customWidth="1"/>
    <col min="9480" max="9480" width="14" style="47" customWidth="1"/>
    <col min="9481" max="9481" width="14.85546875" style="47" customWidth="1"/>
    <col min="9482" max="9482" width="72.42578125" style="47" customWidth="1"/>
    <col min="9483" max="9483" width="14" style="47" customWidth="1"/>
    <col min="9484" max="9733" width="9.140625" style="47"/>
    <col min="9734" max="9734" width="32.5703125" style="47" customWidth="1"/>
    <col min="9735" max="9735" width="17.85546875" style="47" customWidth="1"/>
    <col min="9736" max="9736" width="14" style="47" customWidth="1"/>
    <col min="9737" max="9737" width="14.85546875" style="47" customWidth="1"/>
    <col min="9738" max="9738" width="72.42578125" style="47" customWidth="1"/>
    <col min="9739" max="9739" width="14" style="47" customWidth="1"/>
    <col min="9740" max="9989" width="9.140625" style="47"/>
    <col min="9990" max="9990" width="32.5703125" style="47" customWidth="1"/>
    <col min="9991" max="9991" width="17.85546875" style="47" customWidth="1"/>
    <col min="9992" max="9992" width="14" style="47" customWidth="1"/>
    <col min="9993" max="9993" width="14.85546875" style="47" customWidth="1"/>
    <col min="9994" max="9994" width="72.42578125" style="47" customWidth="1"/>
    <col min="9995" max="9995" width="14" style="47" customWidth="1"/>
    <col min="9996" max="10245" width="9.140625" style="47"/>
    <col min="10246" max="10246" width="32.5703125" style="47" customWidth="1"/>
    <col min="10247" max="10247" width="17.85546875" style="47" customWidth="1"/>
    <col min="10248" max="10248" width="14" style="47" customWidth="1"/>
    <col min="10249" max="10249" width="14.85546875" style="47" customWidth="1"/>
    <col min="10250" max="10250" width="72.42578125" style="47" customWidth="1"/>
    <col min="10251" max="10251" width="14" style="47" customWidth="1"/>
    <col min="10252" max="10501" width="9.140625" style="47"/>
    <col min="10502" max="10502" width="32.5703125" style="47" customWidth="1"/>
    <col min="10503" max="10503" width="17.85546875" style="47" customWidth="1"/>
    <col min="10504" max="10504" width="14" style="47" customWidth="1"/>
    <col min="10505" max="10505" width="14.85546875" style="47" customWidth="1"/>
    <col min="10506" max="10506" width="72.42578125" style="47" customWidth="1"/>
    <col min="10507" max="10507" width="14" style="47" customWidth="1"/>
    <col min="10508" max="10757" width="9.140625" style="47"/>
    <col min="10758" max="10758" width="32.5703125" style="47" customWidth="1"/>
    <col min="10759" max="10759" width="17.85546875" style="47" customWidth="1"/>
    <col min="10760" max="10760" width="14" style="47" customWidth="1"/>
    <col min="10761" max="10761" width="14.85546875" style="47" customWidth="1"/>
    <col min="10762" max="10762" width="72.42578125" style="47" customWidth="1"/>
    <col min="10763" max="10763" width="14" style="47" customWidth="1"/>
    <col min="10764" max="11013" width="9.140625" style="47"/>
    <col min="11014" max="11014" width="32.5703125" style="47" customWidth="1"/>
    <col min="11015" max="11015" width="17.85546875" style="47" customWidth="1"/>
    <col min="11016" max="11016" width="14" style="47" customWidth="1"/>
    <col min="11017" max="11017" width="14.85546875" style="47" customWidth="1"/>
    <col min="11018" max="11018" width="72.42578125" style="47" customWidth="1"/>
    <col min="11019" max="11019" width="14" style="47" customWidth="1"/>
    <col min="11020" max="11269" width="9.140625" style="47"/>
    <col min="11270" max="11270" width="32.5703125" style="47" customWidth="1"/>
    <col min="11271" max="11271" width="17.85546875" style="47" customWidth="1"/>
    <col min="11272" max="11272" width="14" style="47" customWidth="1"/>
    <col min="11273" max="11273" width="14.85546875" style="47" customWidth="1"/>
    <col min="11274" max="11274" width="72.42578125" style="47" customWidth="1"/>
    <col min="11275" max="11275" width="14" style="47" customWidth="1"/>
    <col min="11276" max="11525" width="9.140625" style="47"/>
    <col min="11526" max="11526" width="32.5703125" style="47" customWidth="1"/>
    <col min="11527" max="11527" width="17.85546875" style="47" customWidth="1"/>
    <col min="11528" max="11528" width="14" style="47" customWidth="1"/>
    <col min="11529" max="11529" width="14.85546875" style="47" customWidth="1"/>
    <col min="11530" max="11530" width="72.42578125" style="47" customWidth="1"/>
    <col min="11531" max="11531" width="14" style="47" customWidth="1"/>
    <col min="11532" max="11781" width="9.140625" style="47"/>
    <col min="11782" max="11782" width="32.5703125" style="47" customWidth="1"/>
    <col min="11783" max="11783" width="17.85546875" style="47" customWidth="1"/>
    <col min="11784" max="11784" width="14" style="47" customWidth="1"/>
    <col min="11785" max="11785" width="14.85546875" style="47" customWidth="1"/>
    <col min="11786" max="11786" width="72.42578125" style="47" customWidth="1"/>
    <col min="11787" max="11787" width="14" style="47" customWidth="1"/>
    <col min="11788" max="12037" width="9.140625" style="47"/>
    <col min="12038" max="12038" width="32.5703125" style="47" customWidth="1"/>
    <col min="12039" max="12039" width="17.85546875" style="47" customWidth="1"/>
    <col min="12040" max="12040" width="14" style="47" customWidth="1"/>
    <col min="12041" max="12041" width="14.85546875" style="47" customWidth="1"/>
    <col min="12042" max="12042" width="72.42578125" style="47" customWidth="1"/>
    <col min="12043" max="12043" width="14" style="47" customWidth="1"/>
    <col min="12044" max="12293" width="9.140625" style="47"/>
    <col min="12294" max="12294" width="32.5703125" style="47" customWidth="1"/>
    <col min="12295" max="12295" width="17.85546875" style="47" customWidth="1"/>
    <col min="12296" max="12296" width="14" style="47" customWidth="1"/>
    <col min="12297" max="12297" width="14.85546875" style="47" customWidth="1"/>
    <col min="12298" max="12298" width="72.42578125" style="47" customWidth="1"/>
    <col min="12299" max="12299" width="14" style="47" customWidth="1"/>
    <col min="12300" max="12549" width="9.140625" style="47"/>
    <col min="12550" max="12550" width="32.5703125" style="47" customWidth="1"/>
    <col min="12551" max="12551" width="17.85546875" style="47" customWidth="1"/>
    <col min="12552" max="12552" width="14" style="47" customWidth="1"/>
    <col min="12553" max="12553" width="14.85546875" style="47" customWidth="1"/>
    <col min="12554" max="12554" width="72.42578125" style="47" customWidth="1"/>
    <col min="12555" max="12555" width="14" style="47" customWidth="1"/>
    <col min="12556" max="12805" width="9.140625" style="47"/>
    <col min="12806" max="12806" width="32.5703125" style="47" customWidth="1"/>
    <col min="12807" max="12807" width="17.85546875" style="47" customWidth="1"/>
    <col min="12808" max="12808" width="14" style="47" customWidth="1"/>
    <col min="12809" max="12809" width="14.85546875" style="47" customWidth="1"/>
    <col min="12810" max="12810" width="72.42578125" style="47" customWidth="1"/>
    <col min="12811" max="12811" width="14" style="47" customWidth="1"/>
    <col min="12812" max="13061" width="9.140625" style="47"/>
    <col min="13062" max="13062" width="32.5703125" style="47" customWidth="1"/>
    <col min="13063" max="13063" width="17.85546875" style="47" customWidth="1"/>
    <col min="13064" max="13064" width="14" style="47" customWidth="1"/>
    <col min="13065" max="13065" width="14.85546875" style="47" customWidth="1"/>
    <col min="13066" max="13066" width="72.42578125" style="47" customWidth="1"/>
    <col min="13067" max="13067" width="14" style="47" customWidth="1"/>
    <col min="13068" max="13317" width="9.140625" style="47"/>
    <col min="13318" max="13318" width="32.5703125" style="47" customWidth="1"/>
    <col min="13319" max="13319" width="17.85546875" style="47" customWidth="1"/>
    <col min="13320" max="13320" width="14" style="47" customWidth="1"/>
    <col min="13321" max="13321" width="14.85546875" style="47" customWidth="1"/>
    <col min="13322" max="13322" width="72.42578125" style="47" customWidth="1"/>
    <col min="13323" max="13323" width="14" style="47" customWidth="1"/>
    <col min="13324" max="13573" width="9.140625" style="47"/>
    <col min="13574" max="13574" width="32.5703125" style="47" customWidth="1"/>
    <col min="13575" max="13575" width="17.85546875" style="47" customWidth="1"/>
    <col min="13576" max="13576" width="14" style="47" customWidth="1"/>
    <col min="13577" max="13577" width="14.85546875" style="47" customWidth="1"/>
    <col min="13578" max="13578" width="72.42578125" style="47" customWidth="1"/>
    <col min="13579" max="13579" width="14" style="47" customWidth="1"/>
    <col min="13580" max="13829" width="9.140625" style="47"/>
    <col min="13830" max="13830" width="32.5703125" style="47" customWidth="1"/>
    <col min="13831" max="13831" width="17.85546875" style="47" customWidth="1"/>
    <col min="13832" max="13832" width="14" style="47" customWidth="1"/>
    <col min="13833" max="13833" width="14.85546875" style="47" customWidth="1"/>
    <col min="13834" max="13834" width="72.42578125" style="47" customWidth="1"/>
    <col min="13835" max="13835" width="14" style="47" customWidth="1"/>
    <col min="13836" max="14085" width="9.140625" style="47"/>
    <col min="14086" max="14086" width="32.5703125" style="47" customWidth="1"/>
    <col min="14087" max="14087" width="17.85546875" style="47" customWidth="1"/>
    <col min="14088" max="14088" width="14" style="47" customWidth="1"/>
    <col min="14089" max="14089" width="14.85546875" style="47" customWidth="1"/>
    <col min="14090" max="14090" width="72.42578125" style="47" customWidth="1"/>
    <col min="14091" max="14091" width="14" style="47" customWidth="1"/>
    <col min="14092" max="14341" width="9.140625" style="47"/>
    <col min="14342" max="14342" width="32.5703125" style="47" customWidth="1"/>
    <col min="14343" max="14343" width="17.85546875" style="47" customWidth="1"/>
    <col min="14344" max="14344" width="14" style="47" customWidth="1"/>
    <col min="14345" max="14345" width="14.85546875" style="47" customWidth="1"/>
    <col min="14346" max="14346" width="72.42578125" style="47" customWidth="1"/>
    <col min="14347" max="14347" width="14" style="47" customWidth="1"/>
    <col min="14348" max="14597" width="9.140625" style="47"/>
    <col min="14598" max="14598" width="32.5703125" style="47" customWidth="1"/>
    <col min="14599" max="14599" width="17.85546875" style="47" customWidth="1"/>
    <col min="14600" max="14600" width="14" style="47" customWidth="1"/>
    <col min="14601" max="14601" width="14.85546875" style="47" customWidth="1"/>
    <col min="14602" max="14602" width="72.42578125" style="47" customWidth="1"/>
    <col min="14603" max="14603" width="14" style="47" customWidth="1"/>
    <col min="14604" max="14853" width="9.140625" style="47"/>
    <col min="14854" max="14854" width="32.5703125" style="47" customWidth="1"/>
    <col min="14855" max="14855" width="17.85546875" style="47" customWidth="1"/>
    <col min="14856" max="14856" width="14" style="47" customWidth="1"/>
    <col min="14857" max="14857" width="14.85546875" style="47" customWidth="1"/>
    <col min="14858" max="14858" width="72.42578125" style="47" customWidth="1"/>
    <col min="14859" max="14859" width="14" style="47" customWidth="1"/>
    <col min="14860" max="15109" width="9.140625" style="47"/>
    <col min="15110" max="15110" width="32.5703125" style="47" customWidth="1"/>
    <col min="15111" max="15111" width="17.85546875" style="47" customWidth="1"/>
    <col min="15112" max="15112" width="14" style="47" customWidth="1"/>
    <col min="15113" max="15113" width="14.85546875" style="47" customWidth="1"/>
    <col min="15114" max="15114" width="72.42578125" style="47" customWidth="1"/>
    <col min="15115" max="15115" width="14" style="47" customWidth="1"/>
    <col min="15116" max="15365" width="9.140625" style="47"/>
    <col min="15366" max="15366" width="32.5703125" style="47" customWidth="1"/>
    <col min="15367" max="15367" width="17.85546875" style="47" customWidth="1"/>
    <col min="15368" max="15368" width="14" style="47" customWidth="1"/>
    <col min="15369" max="15369" width="14.85546875" style="47" customWidth="1"/>
    <col min="15370" max="15370" width="72.42578125" style="47" customWidth="1"/>
    <col min="15371" max="15371" width="14" style="47" customWidth="1"/>
    <col min="15372" max="15621" width="9.140625" style="47"/>
    <col min="15622" max="15622" width="32.5703125" style="47" customWidth="1"/>
    <col min="15623" max="15623" width="17.85546875" style="47" customWidth="1"/>
    <col min="15624" max="15624" width="14" style="47" customWidth="1"/>
    <col min="15625" max="15625" width="14.85546875" style="47" customWidth="1"/>
    <col min="15626" max="15626" width="72.42578125" style="47" customWidth="1"/>
    <col min="15627" max="15627" width="14" style="47" customWidth="1"/>
    <col min="15628" max="15877" width="9.140625" style="47"/>
    <col min="15878" max="15878" width="32.5703125" style="47" customWidth="1"/>
    <col min="15879" max="15879" width="17.85546875" style="47" customWidth="1"/>
    <col min="15880" max="15880" width="14" style="47" customWidth="1"/>
    <col min="15881" max="15881" width="14.85546875" style="47" customWidth="1"/>
    <col min="15882" max="15882" width="72.42578125" style="47" customWidth="1"/>
    <col min="15883" max="15883" width="14" style="47" customWidth="1"/>
    <col min="15884" max="16133" width="9.140625" style="47"/>
    <col min="16134" max="16134" width="32.5703125" style="47" customWidth="1"/>
    <col min="16135" max="16135" width="17.85546875" style="47" customWidth="1"/>
    <col min="16136" max="16136" width="14" style="47" customWidth="1"/>
    <col min="16137" max="16137" width="14.85546875" style="47" customWidth="1"/>
    <col min="16138" max="16138" width="72.42578125" style="47" customWidth="1"/>
    <col min="16139" max="16139" width="14" style="47" customWidth="1"/>
    <col min="16140" max="16384" width="9.140625" style="47"/>
  </cols>
  <sheetData>
    <row r="1" spans="1:14" ht="20.25">
      <c r="C1" s="539" t="s">
        <v>402</v>
      </c>
      <c r="D1" s="539"/>
      <c r="E1" s="539"/>
      <c r="F1" s="539"/>
      <c r="G1" s="539"/>
      <c r="H1" s="539"/>
      <c r="I1" s="539"/>
      <c r="J1" s="539"/>
      <c r="K1" s="444"/>
      <c r="L1" s="444"/>
    </row>
    <row r="2" spans="1:14" ht="20.25">
      <c r="C2" s="540" t="s">
        <v>71</v>
      </c>
      <c r="D2" s="540"/>
      <c r="E2" s="540"/>
      <c r="F2" s="540"/>
      <c r="G2" s="540"/>
      <c r="H2" s="540"/>
      <c r="I2" s="540"/>
      <c r="J2" s="540"/>
      <c r="K2" s="445"/>
      <c r="L2" s="445"/>
    </row>
    <row r="3" spans="1:14" ht="15.75" thickBot="1">
      <c r="C3" s="237"/>
      <c r="D3" s="48"/>
      <c r="E3" s="48"/>
      <c r="F3" s="48"/>
      <c r="G3" s="48"/>
      <c r="H3" s="48"/>
      <c r="I3" s="48"/>
      <c r="J3" s="48"/>
      <c r="K3" s="48"/>
      <c r="L3" s="48"/>
    </row>
    <row r="4" spans="1:14" s="49" customFormat="1" ht="51.75" customHeight="1">
      <c r="A4" s="542"/>
      <c r="B4" s="541" t="s">
        <v>83</v>
      </c>
      <c r="C4" s="551" t="s">
        <v>72</v>
      </c>
      <c r="D4" s="553" t="s">
        <v>73</v>
      </c>
      <c r="E4" s="555" t="s">
        <v>74</v>
      </c>
      <c r="F4" s="556"/>
      <c r="G4" s="551"/>
      <c r="H4" s="545" t="s">
        <v>407</v>
      </c>
      <c r="I4" s="549"/>
      <c r="J4" s="557" t="s">
        <v>76</v>
      </c>
      <c r="K4" s="545"/>
      <c r="L4" s="546"/>
      <c r="N4" s="49">
        <v>79671</v>
      </c>
    </row>
    <row r="5" spans="1:14" s="49" customFormat="1" ht="32.25" thickBot="1">
      <c r="A5" s="543"/>
      <c r="B5" s="541"/>
      <c r="C5" s="552"/>
      <c r="D5" s="554"/>
      <c r="E5" s="50" t="s">
        <v>405</v>
      </c>
      <c r="F5" s="50" t="s">
        <v>78</v>
      </c>
      <c r="G5" s="50" t="s">
        <v>406</v>
      </c>
      <c r="H5" s="547"/>
      <c r="I5" s="550"/>
      <c r="J5" s="558"/>
      <c r="K5" s="547"/>
      <c r="L5" s="548"/>
      <c r="N5" s="459">
        <f>SUM(N4*6.8/100)</f>
        <v>5417.6279999999997</v>
      </c>
    </row>
    <row r="6" spans="1:14" s="49" customFormat="1" ht="16.5" thickBot="1">
      <c r="A6" s="544"/>
      <c r="B6" s="541"/>
      <c r="C6" s="51">
        <v>1</v>
      </c>
      <c r="D6" s="52">
        <v>2</v>
      </c>
      <c r="E6" s="52" t="s">
        <v>79</v>
      </c>
      <c r="F6" s="52" t="s">
        <v>80</v>
      </c>
      <c r="G6" s="52" t="s">
        <v>81</v>
      </c>
      <c r="H6" s="545">
        <v>4</v>
      </c>
      <c r="I6" s="549"/>
      <c r="J6" s="235">
        <v>5</v>
      </c>
      <c r="K6" s="545">
        <v>5</v>
      </c>
      <c r="L6" s="546"/>
      <c r="N6" s="459">
        <f>SUM(N5*90/100)</f>
        <v>4875.8651999999993</v>
      </c>
    </row>
    <row r="7" spans="1:14" s="372" customFormat="1" ht="62.25" thickBot="1">
      <c r="A7" s="146"/>
      <c r="B7" s="372">
        <v>1</v>
      </c>
      <c r="C7" s="494" t="s">
        <v>460</v>
      </c>
      <c r="D7" s="248">
        <v>1</v>
      </c>
      <c r="E7" s="248">
        <v>61</v>
      </c>
      <c r="F7" s="248">
        <v>7</v>
      </c>
      <c r="G7" s="147">
        <f>SUM(E7:F7)</f>
        <v>68</v>
      </c>
      <c r="H7" s="505" t="s">
        <v>482</v>
      </c>
      <c r="I7" s="506" t="s">
        <v>553</v>
      </c>
      <c r="J7" s="369">
        <f>G7</f>
        <v>68</v>
      </c>
      <c r="K7" s="364">
        <f>J7-L7</f>
        <v>7</v>
      </c>
      <c r="L7" s="365">
        <v>61</v>
      </c>
      <c r="N7" s="460">
        <f>SUM(N6/12)</f>
        <v>406.32209999999992</v>
      </c>
    </row>
    <row r="8" spans="1:14" s="367" customFormat="1" ht="44.45" customHeight="1" thickBot="1">
      <c r="A8" s="366"/>
      <c r="B8" s="367">
        <v>1</v>
      </c>
      <c r="C8" s="249" t="s">
        <v>461</v>
      </c>
      <c r="D8" s="248"/>
      <c r="E8" s="248">
        <v>39</v>
      </c>
      <c r="F8" s="369">
        <v>1</v>
      </c>
      <c r="G8" s="146">
        <f t="shared" ref="G8:G35" si="0">SUM(E8:F8)</f>
        <v>40</v>
      </c>
      <c r="H8" s="505" t="s">
        <v>483</v>
      </c>
      <c r="I8" s="506" t="s">
        <v>554</v>
      </c>
      <c r="J8" s="248">
        <f t="shared" ref="J8:J35" si="1">G8</f>
        <v>40</v>
      </c>
      <c r="K8" s="364">
        <f t="shared" ref="K8:K10" si="2">J8-L8</f>
        <v>25</v>
      </c>
      <c r="L8" s="360">
        <v>15</v>
      </c>
      <c r="N8" s="461">
        <f>SUM(N7/4)</f>
        <v>101.58052499999998</v>
      </c>
    </row>
    <row r="9" spans="1:14" s="367" customFormat="1" ht="44.45" customHeight="1" thickBot="1">
      <c r="A9" s="366"/>
      <c r="B9" s="367">
        <v>2</v>
      </c>
      <c r="C9" s="249" t="s">
        <v>462</v>
      </c>
      <c r="D9" s="248"/>
      <c r="E9" s="248">
        <v>40</v>
      </c>
      <c r="F9" s="248">
        <v>2</v>
      </c>
      <c r="G9" s="146">
        <f t="shared" si="0"/>
        <v>42</v>
      </c>
      <c r="H9" s="505" t="s">
        <v>484</v>
      </c>
      <c r="I9" s="506" t="s">
        <v>503</v>
      </c>
      <c r="J9" s="248">
        <f t="shared" si="1"/>
        <v>42</v>
      </c>
      <c r="K9" s="364">
        <f t="shared" si="2"/>
        <v>27</v>
      </c>
      <c r="L9" s="356">
        <v>15</v>
      </c>
    </row>
    <row r="10" spans="1:14" s="367" customFormat="1" ht="44.45" customHeight="1" thickBot="1">
      <c r="A10" s="366"/>
      <c r="B10" s="367">
        <v>2</v>
      </c>
      <c r="C10" s="249" t="s">
        <v>463</v>
      </c>
      <c r="D10" s="248"/>
      <c r="E10" s="248">
        <v>60</v>
      </c>
      <c r="F10" s="248">
        <v>6</v>
      </c>
      <c r="G10" s="146">
        <f t="shared" si="0"/>
        <v>66</v>
      </c>
      <c r="H10" s="505" t="s">
        <v>485</v>
      </c>
      <c r="I10" s="506" t="s">
        <v>503</v>
      </c>
      <c r="J10" s="248">
        <f t="shared" si="1"/>
        <v>66</v>
      </c>
      <c r="K10" s="364">
        <f t="shared" si="2"/>
        <v>66</v>
      </c>
      <c r="L10" s="356">
        <v>0</v>
      </c>
    </row>
    <row r="11" spans="1:14" s="367" customFormat="1" ht="44.45" customHeight="1" thickBot="1">
      <c r="A11" s="366"/>
      <c r="B11" s="367">
        <v>1</v>
      </c>
      <c r="C11" s="496" t="s">
        <v>464</v>
      </c>
      <c r="D11" s="497"/>
      <c r="E11" s="497">
        <v>60</v>
      </c>
      <c r="F11" s="497">
        <v>0</v>
      </c>
      <c r="G11" s="146">
        <f t="shared" si="0"/>
        <v>60</v>
      </c>
      <c r="H11" s="505" t="s">
        <v>486</v>
      </c>
      <c r="I11" s="506" t="s">
        <v>555</v>
      </c>
      <c r="J11" s="248">
        <f t="shared" si="1"/>
        <v>60</v>
      </c>
      <c r="K11" s="364">
        <f>J11-L11</f>
        <v>25</v>
      </c>
      <c r="L11" s="359">
        <v>35</v>
      </c>
    </row>
    <row r="12" spans="1:14" s="367" customFormat="1" ht="44.45" customHeight="1" thickBot="1">
      <c r="A12" s="366"/>
      <c r="B12" s="367">
        <v>1</v>
      </c>
      <c r="C12" s="495" t="s">
        <v>465</v>
      </c>
      <c r="D12" s="248"/>
      <c r="E12" s="248">
        <v>40</v>
      </c>
      <c r="F12" s="248">
        <v>10</v>
      </c>
      <c r="G12" s="146">
        <f t="shared" si="0"/>
        <v>50</v>
      </c>
      <c r="H12" s="505" t="s">
        <v>487</v>
      </c>
      <c r="I12" s="506" t="s">
        <v>504</v>
      </c>
      <c r="J12" s="248">
        <f t="shared" si="1"/>
        <v>50</v>
      </c>
      <c r="K12" s="364">
        <f t="shared" ref="K12:K14" si="3">J12-L12</f>
        <v>50</v>
      </c>
      <c r="L12" s="360"/>
    </row>
    <row r="13" spans="1:14" s="367" customFormat="1" ht="44.45" customHeight="1" thickBot="1">
      <c r="A13" s="366"/>
      <c r="B13" s="367">
        <v>2</v>
      </c>
      <c r="C13" s="495" t="s">
        <v>466</v>
      </c>
      <c r="D13" s="248"/>
      <c r="E13" s="248">
        <v>40</v>
      </c>
      <c r="F13" s="248">
        <v>5</v>
      </c>
      <c r="G13" s="146">
        <f t="shared" si="0"/>
        <v>45</v>
      </c>
      <c r="H13" s="505" t="s">
        <v>488</v>
      </c>
      <c r="I13" s="506" t="s">
        <v>556</v>
      </c>
      <c r="J13" s="248">
        <f t="shared" si="1"/>
        <v>45</v>
      </c>
      <c r="K13" s="364">
        <f t="shared" si="3"/>
        <v>15</v>
      </c>
      <c r="L13" s="360">
        <v>30</v>
      </c>
    </row>
    <row r="14" spans="1:14" s="367" customFormat="1" ht="44.45" customHeight="1" thickBot="1">
      <c r="A14" s="366"/>
      <c r="B14" s="367">
        <v>2</v>
      </c>
      <c r="C14" s="495" t="s">
        <v>467</v>
      </c>
      <c r="D14" s="498"/>
      <c r="E14" s="498">
        <v>60</v>
      </c>
      <c r="F14" s="248">
        <v>3</v>
      </c>
      <c r="G14" s="146">
        <f t="shared" si="0"/>
        <v>63</v>
      </c>
      <c r="H14" s="505" t="s">
        <v>489</v>
      </c>
      <c r="I14" s="506" t="s">
        <v>557</v>
      </c>
      <c r="J14" s="248">
        <f t="shared" si="1"/>
        <v>63</v>
      </c>
      <c r="K14" s="364">
        <f t="shared" si="3"/>
        <v>63</v>
      </c>
      <c r="L14" s="360"/>
    </row>
    <row r="15" spans="1:14" s="367" customFormat="1" ht="44.45" customHeight="1" thickBot="1">
      <c r="A15" s="366"/>
      <c r="B15" s="367">
        <v>1</v>
      </c>
      <c r="C15" s="501" t="s">
        <v>468</v>
      </c>
      <c r="D15" s="248"/>
      <c r="E15" s="248">
        <v>30</v>
      </c>
      <c r="F15" s="498">
        <v>5</v>
      </c>
      <c r="G15" s="146">
        <f t="shared" si="0"/>
        <v>35</v>
      </c>
      <c r="H15" s="505" t="s">
        <v>490</v>
      </c>
      <c r="I15" s="506" t="s">
        <v>558</v>
      </c>
      <c r="J15" s="248">
        <f t="shared" si="1"/>
        <v>35</v>
      </c>
      <c r="K15" s="364">
        <f>J15-L15</f>
        <v>23</v>
      </c>
      <c r="L15" s="364">
        <v>12</v>
      </c>
    </row>
    <row r="16" spans="1:14" s="367" customFormat="1" ht="60" customHeight="1" thickBot="1">
      <c r="A16" s="366"/>
      <c r="C16" s="495" t="s">
        <v>469</v>
      </c>
      <c r="D16" s="248"/>
      <c r="E16" s="248">
        <v>70</v>
      </c>
      <c r="F16" s="248">
        <v>3</v>
      </c>
      <c r="G16" s="146">
        <f t="shared" si="0"/>
        <v>73</v>
      </c>
      <c r="H16" s="505" t="s">
        <v>491</v>
      </c>
      <c r="I16" s="506" t="s">
        <v>506</v>
      </c>
      <c r="J16" s="248">
        <f t="shared" si="1"/>
        <v>73</v>
      </c>
      <c r="K16" s="364">
        <f t="shared" ref="K16:K18" si="4">J16-L16</f>
        <v>73</v>
      </c>
      <c r="L16" s="364">
        <v>0</v>
      </c>
    </row>
    <row r="17" spans="1:12" s="367" customFormat="1" ht="44.45" customHeight="1" thickBot="1">
      <c r="A17" s="366"/>
      <c r="B17" s="367">
        <v>2</v>
      </c>
      <c r="C17" s="495" t="s">
        <v>470</v>
      </c>
      <c r="D17" s="248"/>
      <c r="E17" s="248">
        <v>60</v>
      </c>
      <c r="F17" s="248">
        <v>15</v>
      </c>
      <c r="G17" s="146">
        <f t="shared" si="0"/>
        <v>75</v>
      </c>
      <c r="H17" s="505" t="s">
        <v>492</v>
      </c>
      <c r="I17" s="506" t="s">
        <v>508</v>
      </c>
      <c r="J17" s="248">
        <f t="shared" si="1"/>
        <v>75</v>
      </c>
      <c r="K17" s="364">
        <f t="shared" si="4"/>
        <v>30</v>
      </c>
      <c r="L17" s="364">
        <v>45</v>
      </c>
    </row>
    <row r="18" spans="1:12" s="367" customFormat="1" ht="60" customHeight="1" thickBot="1">
      <c r="A18" s="366"/>
      <c r="C18" s="495" t="s">
        <v>471</v>
      </c>
      <c r="D18" s="248"/>
      <c r="E18" s="248">
        <v>20</v>
      </c>
      <c r="F18" s="248">
        <v>15</v>
      </c>
      <c r="G18" s="146">
        <f t="shared" si="0"/>
        <v>35</v>
      </c>
      <c r="H18" s="505" t="s">
        <v>493</v>
      </c>
      <c r="I18" s="506" t="s">
        <v>508</v>
      </c>
      <c r="J18" s="248">
        <f t="shared" si="1"/>
        <v>35</v>
      </c>
      <c r="K18" s="364">
        <f t="shared" si="4"/>
        <v>20</v>
      </c>
      <c r="L18" s="364">
        <f t="shared" ref="L18" si="5">F18</f>
        <v>15</v>
      </c>
    </row>
    <row r="19" spans="1:12" s="367" customFormat="1" ht="44.45" customHeight="1" thickBot="1">
      <c r="A19" s="366"/>
      <c r="B19" s="367">
        <v>1</v>
      </c>
      <c r="C19" s="501" t="s">
        <v>472</v>
      </c>
      <c r="D19" s="248"/>
      <c r="E19" s="248">
        <v>16</v>
      </c>
      <c r="F19" s="498">
        <v>10</v>
      </c>
      <c r="G19" s="146">
        <f t="shared" si="0"/>
        <v>26</v>
      </c>
      <c r="H19" s="505" t="s">
        <v>494</v>
      </c>
      <c r="I19" s="506" t="s">
        <v>559</v>
      </c>
      <c r="J19" s="248">
        <f t="shared" si="1"/>
        <v>26</v>
      </c>
      <c r="K19" s="364">
        <f>J19-L19</f>
        <v>11</v>
      </c>
      <c r="L19" s="359">
        <v>15</v>
      </c>
    </row>
    <row r="20" spans="1:12" s="367" customFormat="1" ht="31.5" customHeight="1" thickBot="1">
      <c r="A20" s="366"/>
      <c r="C20" s="495" t="s">
        <v>473</v>
      </c>
      <c r="D20" s="248"/>
      <c r="E20" s="248">
        <v>0</v>
      </c>
      <c r="F20" s="248">
        <v>25</v>
      </c>
      <c r="G20" s="146">
        <f t="shared" si="0"/>
        <v>25</v>
      </c>
      <c r="H20" s="505" t="s">
        <v>495</v>
      </c>
      <c r="I20" s="506" t="s">
        <v>509</v>
      </c>
      <c r="J20" s="248">
        <f t="shared" si="1"/>
        <v>25</v>
      </c>
      <c r="K20" s="364">
        <f t="shared" ref="K20:K22" si="6">J20-L20</f>
        <v>25</v>
      </c>
      <c r="L20" s="360"/>
    </row>
    <row r="21" spans="1:12" s="367" customFormat="1" ht="44.45" customHeight="1" thickBot="1">
      <c r="A21" s="366"/>
      <c r="B21" s="367">
        <v>2</v>
      </c>
      <c r="C21" s="495" t="s">
        <v>474</v>
      </c>
      <c r="D21" s="248"/>
      <c r="E21" s="248">
        <v>66</v>
      </c>
      <c r="F21" s="248">
        <v>13</v>
      </c>
      <c r="G21" s="146">
        <f t="shared" si="0"/>
        <v>79</v>
      </c>
      <c r="H21" s="505" t="s">
        <v>496</v>
      </c>
      <c r="I21" s="506" t="s">
        <v>560</v>
      </c>
      <c r="J21" s="248">
        <f t="shared" si="1"/>
        <v>79</v>
      </c>
      <c r="K21" s="364">
        <f t="shared" si="6"/>
        <v>66</v>
      </c>
      <c r="L21" s="360">
        <v>13</v>
      </c>
    </row>
    <row r="22" spans="1:12" s="367" customFormat="1" ht="31.5" customHeight="1" thickBot="1">
      <c r="A22" s="366"/>
      <c r="C22" s="495" t="s">
        <v>475</v>
      </c>
      <c r="D22" s="248"/>
      <c r="E22" s="248">
        <v>20</v>
      </c>
      <c r="F22" s="248">
        <v>15</v>
      </c>
      <c r="G22" s="146">
        <f t="shared" si="0"/>
        <v>35</v>
      </c>
      <c r="H22" s="505" t="s">
        <v>497</v>
      </c>
      <c r="I22" s="506" t="s">
        <v>509</v>
      </c>
      <c r="J22" s="248">
        <f t="shared" si="1"/>
        <v>35</v>
      </c>
      <c r="K22" s="364">
        <f t="shared" si="6"/>
        <v>35</v>
      </c>
      <c r="L22" s="360"/>
    </row>
    <row r="23" spans="1:12" s="367" customFormat="1" ht="44.45" customHeight="1" thickBot="1">
      <c r="A23" s="366"/>
      <c r="B23" s="367">
        <v>1</v>
      </c>
      <c r="C23" s="501" t="s">
        <v>476</v>
      </c>
      <c r="D23" s="248"/>
      <c r="E23" s="248">
        <v>55</v>
      </c>
      <c r="F23" s="498">
        <v>15</v>
      </c>
      <c r="G23" s="146">
        <f t="shared" si="0"/>
        <v>70</v>
      </c>
      <c r="H23" s="505" t="s">
        <v>498</v>
      </c>
      <c r="I23" s="506" t="s">
        <v>509</v>
      </c>
      <c r="J23" s="248">
        <f t="shared" si="1"/>
        <v>70</v>
      </c>
      <c r="K23" s="364">
        <f>J23-L23</f>
        <v>52</v>
      </c>
      <c r="L23" s="359">
        <v>18</v>
      </c>
    </row>
    <row r="24" spans="1:12" s="367" customFormat="1" ht="44.45" customHeight="1" thickBot="1">
      <c r="A24" s="366"/>
      <c r="B24" s="367">
        <v>1</v>
      </c>
      <c r="C24" s="495" t="s">
        <v>477</v>
      </c>
      <c r="D24" s="248"/>
      <c r="E24" s="248">
        <v>20</v>
      </c>
      <c r="F24" s="248">
        <v>18</v>
      </c>
      <c r="G24" s="146">
        <f t="shared" si="0"/>
        <v>38</v>
      </c>
      <c r="H24" s="505" t="s">
        <v>499</v>
      </c>
      <c r="I24" s="506" t="s">
        <v>561</v>
      </c>
      <c r="J24" s="248">
        <f t="shared" si="1"/>
        <v>38</v>
      </c>
      <c r="K24" s="364">
        <f t="shared" ref="K24:K25" si="7">J24-L24</f>
        <v>38</v>
      </c>
      <c r="L24" s="360"/>
    </row>
    <row r="25" spans="1:12" s="367" customFormat="1" ht="44.45" customHeight="1" thickBot="1">
      <c r="A25" s="366"/>
      <c r="B25" s="367">
        <v>2</v>
      </c>
      <c r="C25" s="495" t="s">
        <v>478</v>
      </c>
      <c r="D25" s="248"/>
      <c r="E25" s="248">
        <v>45</v>
      </c>
      <c r="F25" s="248">
        <v>25</v>
      </c>
      <c r="G25" s="146">
        <f t="shared" si="0"/>
        <v>70</v>
      </c>
      <c r="H25" s="505" t="s">
        <v>500</v>
      </c>
      <c r="I25" s="506" t="s">
        <v>562</v>
      </c>
      <c r="J25" s="248">
        <f t="shared" si="1"/>
        <v>70</v>
      </c>
      <c r="K25" s="364">
        <f t="shared" si="7"/>
        <v>47</v>
      </c>
      <c r="L25" s="360">
        <v>23</v>
      </c>
    </row>
    <row r="26" spans="1:12" s="367" customFormat="1" ht="44.45" customHeight="1" thickBot="1">
      <c r="A26" s="366"/>
      <c r="C26" s="495" t="s">
        <v>479</v>
      </c>
      <c r="D26" s="248"/>
      <c r="E26" s="248">
        <v>26</v>
      </c>
      <c r="F26" s="248">
        <v>20</v>
      </c>
      <c r="G26" s="146">
        <f t="shared" si="0"/>
        <v>46</v>
      </c>
      <c r="H26" s="505" t="s">
        <v>306</v>
      </c>
      <c r="I26" s="506" t="s">
        <v>563</v>
      </c>
      <c r="J26" s="248">
        <f t="shared" ref="J26" si="8">G26</f>
        <v>46</v>
      </c>
      <c r="K26" s="364">
        <f t="shared" ref="K26" si="9">J26-L26</f>
        <v>28</v>
      </c>
      <c r="L26" s="360">
        <v>18</v>
      </c>
    </row>
    <row r="27" spans="1:12" s="367" customFormat="1" ht="44.45" customHeight="1" thickBot="1">
      <c r="A27" s="366"/>
      <c r="B27" s="367">
        <v>1</v>
      </c>
      <c r="C27" s="501" t="s">
        <v>480</v>
      </c>
      <c r="D27" s="498"/>
      <c r="E27" s="498">
        <v>90</v>
      </c>
      <c r="F27" s="498">
        <v>20</v>
      </c>
      <c r="G27" s="146">
        <f t="shared" si="0"/>
        <v>110</v>
      </c>
      <c r="H27" s="505" t="s">
        <v>501</v>
      </c>
      <c r="I27" s="506" t="s">
        <v>564</v>
      </c>
      <c r="J27" s="248">
        <f>G27</f>
        <v>110</v>
      </c>
      <c r="K27" s="364">
        <f>J27-L27</f>
        <v>88</v>
      </c>
      <c r="L27" s="359">
        <v>22</v>
      </c>
    </row>
    <row r="28" spans="1:12" s="367" customFormat="1" ht="44.45" customHeight="1" thickBot="1">
      <c r="A28" s="366"/>
      <c r="B28" s="367">
        <v>2</v>
      </c>
      <c r="C28" s="495" t="s">
        <v>481</v>
      </c>
      <c r="D28" s="248"/>
      <c r="E28" s="248">
        <v>92</v>
      </c>
      <c r="F28" s="248">
        <v>20</v>
      </c>
      <c r="G28" s="146">
        <f t="shared" si="0"/>
        <v>112</v>
      </c>
      <c r="H28" s="505" t="s">
        <v>502</v>
      </c>
      <c r="I28" s="506" t="s">
        <v>565</v>
      </c>
      <c r="J28" s="248">
        <f t="shared" si="1"/>
        <v>112</v>
      </c>
      <c r="K28" s="364">
        <f t="shared" ref="K28:K35" si="10">J28-L28</f>
        <v>88</v>
      </c>
      <c r="L28" s="360">
        <v>24</v>
      </c>
    </row>
    <row r="29" spans="1:12" s="367" customFormat="1" ht="44.45" hidden="1" customHeight="1" thickBot="1">
      <c r="A29" s="366"/>
      <c r="C29" s="495"/>
      <c r="D29" s="248"/>
      <c r="E29" s="248"/>
      <c r="F29" s="248"/>
      <c r="G29" s="146"/>
      <c r="H29" s="368"/>
      <c r="I29" s="369"/>
      <c r="J29" s="248"/>
      <c r="K29" s="364"/>
      <c r="L29" s="360"/>
    </row>
    <row r="30" spans="1:12" s="367" customFormat="1" ht="44.45" hidden="1" customHeight="1" thickBot="1">
      <c r="A30" s="366"/>
      <c r="B30" s="367">
        <v>3</v>
      </c>
      <c r="C30" s="495"/>
      <c r="D30" s="248"/>
      <c r="E30" s="248"/>
      <c r="F30" s="248"/>
      <c r="G30" s="146">
        <f t="shared" si="0"/>
        <v>0</v>
      </c>
      <c r="H30" s="368"/>
      <c r="I30" s="369"/>
      <c r="J30" s="248">
        <f>G30</f>
        <v>0</v>
      </c>
      <c r="K30" s="364">
        <f t="shared" si="10"/>
        <v>-51</v>
      </c>
      <c r="L30" s="360">
        <v>51</v>
      </c>
    </row>
    <row r="31" spans="1:12" s="367" customFormat="1" ht="44.45" hidden="1" customHeight="1" thickBot="1">
      <c r="A31" s="366"/>
      <c r="C31" s="495"/>
      <c r="D31" s="248"/>
      <c r="E31" s="248"/>
      <c r="F31" s="248"/>
      <c r="G31" s="146">
        <f t="shared" si="0"/>
        <v>0</v>
      </c>
      <c r="H31" s="368"/>
      <c r="I31" s="369"/>
      <c r="J31" s="248">
        <f>G31</f>
        <v>0</v>
      </c>
      <c r="K31" s="364">
        <f t="shared" ref="K31" si="11">J31-L31</f>
        <v>0</v>
      </c>
      <c r="L31" s="360">
        <v>0</v>
      </c>
    </row>
    <row r="32" spans="1:12" s="367" customFormat="1" ht="44.45" hidden="1" customHeight="1" thickBot="1">
      <c r="A32" s="366"/>
      <c r="B32" s="367">
        <v>4</v>
      </c>
      <c r="C32" s="495"/>
      <c r="D32" s="248"/>
      <c r="E32" s="248"/>
      <c r="F32" s="248"/>
      <c r="G32" s="146">
        <f t="shared" si="0"/>
        <v>0</v>
      </c>
      <c r="H32" s="368"/>
      <c r="I32" s="369"/>
      <c r="J32" s="248">
        <f t="shared" si="1"/>
        <v>0</v>
      </c>
      <c r="K32" s="364">
        <f t="shared" si="10"/>
        <v>0</v>
      </c>
      <c r="L32" s="360">
        <v>0</v>
      </c>
    </row>
    <row r="33" spans="1:12" s="367" customFormat="1" ht="44.45" hidden="1" customHeight="1" thickBot="1">
      <c r="A33" s="366"/>
      <c r="C33" s="495"/>
      <c r="D33" s="248"/>
      <c r="E33" s="248"/>
      <c r="F33" s="248"/>
      <c r="G33" s="146">
        <f t="shared" si="0"/>
        <v>0</v>
      </c>
      <c r="H33" s="368"/>
      <c r="I33" s="369"/>
      <c r="J33" s="248">
        <f t="shared" si="1"/>
        <v>0</v>
      </c>
      <c r="K33" s="364">
        <f t="shared" si="10"/>
        <v>0</v>
      </c>
      <c r="L33" s="360"/>
    </row>
    <row r="34" spans="1:12" s="367" customFormat="1" ht="44.25" hidden="1" customHeight="1" thickBot="1">
      <c r="A34" s="366"/>
      <c r="B34" s="367">
        <v>5</v>
      </c>
      <c r="C34" s="495"/>
      <c r="D34" s="248"/>
      <c r="E34" s="248"/>
      <c r="F34" s="248"/>
      <c r="G34" s="146">
        <f t="shared" si="0"/>
        <v>0</v>
      </c>
      <c r="H34" s="368"/>
      <c r="I34" s="369"/>
      <c r="J34" s="248">
        <f t="shared" si="1"/>
        <v>0</v>
      </c>
      <c r="K34" s="364">
        <f t="shared" si="10"/>
        <v>0</v>
      </c>
      <c r="L34" s="360">
        <v>0</v>
      </c>
    </row>
    <row r="35" spans="1:12" s="367" customFormat="1" ht="44.45" hidden="1" customHeight="1">
      <c r="A35" s="366"/>
      <c r="C35" s="495"/>
      <c r="D35" s="248"/>
      <c r="E35" s="248"/>
      <c r="F35" s="248"/>
      <c r="G35" s="146">
        <f t="shared" si="0"/>
        <v>0</v>
      </c>
      <c r="H35" s="368"/>
      <c r="I35" s="369"/>
      <c r="J35" s="248">
        <f t="shared" si="1"/>
        <v>0</v>
      </c>
      <c r="K35" s="364">
        <f t="shared" si="10"/>
        <v>0</v>
      </c>
      <c r="L35" s="360"/>
    </row>
    <row r="36" spans="1:12" s="371" customFormat="1" ht="44.45" hidden="1" customHeight="1" thickBot="1">
      <c r="A36" s="366">
        <v>8</v>
      </c>
      <c r="B36" s="370"/>
      <c r="C36" s="250" t="s">
        <v>82</v>
      </c>
      <c r="D36" s="248">
        <f>SUM(D27:D35,D23:D26)</f>
        <v>0</v>
      </c>
      <c r="E36" s="248">
        <f>SUM(E27:E35,E23:E26)</f>
        <v>328</v>
      </c>
      <c r="F36" s="248">
        <f>SUM(F27:F35,F23:F26)</f>
        <v>118</v>
      </c>
      <c r="G36" s="248">
        <f>SUM(G27:G35,G23:G26)</f>
        <v>446</v>
      </c>
      <c r="H36" s="499">
        <v>14</v>
      </c>
      <c r="I36" s="500"/>
      <c r="J36" s="248">
        <f>SUM(J27:J35,J23:J26)</f>
        <v>446</v>
      </c>
      <c r="K36" s="564">
        <f>SUM(K27:L35,K23:L26)</f>
        <v>446</v>
      </c>
      <c r="L36" s="565"/>
    </row>
    <row r="37" spans="1:12" ht="33.75" customHeight="1" thickBot="1">
      <c r="A37" s="53"/>
      <c r="C37" s="464" t="s">
        <v>177</v>
      </c>
      <c r="D37" s="568">
        <f>SUM(A37)</f>
        <v>0</v>
      </c>
      <c r="E37" s="568"/>
      <c r="F37" s="568"/>
      <c r="G37" s="562" t="s">
        <v>85</v>
      </c>
      <c r="H37" s="562"/>
      <c r="I37" s="562"/>
      <c r="J37" s="240"/>
      <c r="K37" s="566" t="e">
        <f>SUM(H36,#REF!,#REF!,#REF!,#REF!,#REF!,)</f>
        <v>#REF!</v>
      </c>
      <c r="L37" s="567"/>
    </row>
    <row r="38" spans="1:12" ht="32.25" customHeight="1" thickBot="1">
      <c r="C38" s="145" t="s">
        <v>86</v>
      </c>
      <c r="D38" s="566" t="e">
        <f>SUM(G36,#REF!,#REF!,#REF!,#REF!,#REF!,)</f>
        <v>#REF!</v>
      </c>
      <c r="E38" s="567"/>
      <c r="F38" s="567"/>
      <c r="G38" s="151"/>
      <c r="H38" s="563" t="s">
        <v>87</v>
      </c>
      <c r="I38" s="563"/>
      <c r="J38" s="236"/>
      <c r="K38" s="566" t="e">
        <f>SUM(D36,#REF!,#REF!,#REF!,#REF!,#REF!)</f>
        <v>#REF!</v>
      </c>
      <c r="L38" s="567"/>
    </row>
    <row r="39" spans="1:12" ht="33.75" customHeight="1" thickBot="1">
      <c r="C39" s="559" t="s">
        <v>88</v>
      </c>
      <c r="D39" s="560"/>
      <c r="E39" s="560"/>
      <c r="F39" s="561"/>
      <c r="G39" s="561"/>
      <c r="H39" s="144"/>
      <c r="I39" s="144"/>
      <c r="J39" s="144"/>
      <c r="K39" s="144"/>
      <c r="L39" s="144"/>
    </row>
  </sheetData>
  <mergeCells count="21">
    <mergeCell ref="C39:E39"/>
    <mergeCell ref="F39:G39"/>
    <mergeCell ref="G37:I37"/>
    <mergeCell ref="H38:I38"/>
    <mergeCell ref="K36:L36"/>
    <mergeCell ref="K37:L37"/>
    <mergeCell ref="D37:F37"/>
    <mergeCell ref="K38:L38"/>
    <mergeCell ref="D38:F38"/>
    <mergeCell ref="C1:J1"/>
    <mergeCell ref="C2:J2"/>
    <mergeCell ref="B4:B6"/>
    <mergeCell ref="A4:A6"/>
    <mergeCell ref="K4:L5"/>
    <mergeCell ref="K6:L6"/>
    <mergeCell ref="H4:I5"/>
    <mergeCell ref="H6:I6"/>
    <mergeCell ref="C4:C5"/>
    <mergeCell ref="D4:D5"/>
    <mergeCell ref="E4:G4"/>
    <mergeCell ref="J4:J5"/>
  </mergeCells>
  <printOptions horizontalCentered="1" verticalCentered="1"/>
  <pageMargins left="0" right="0" top="0" bottom="0" header="0" footer="0"/>
  <pageSetup paperSize="9" scale="77" fitToHeight="0" orientation="landscape" r:id="rId1"/>
  <headerFooter alignWithMargins="0">
    <oddFooter>&amp;CPrepare three copies. One for UC health facility, one for Tehsil/Taluka and one for District</oddFooter>
  </headerFooter>
</worksheet>
</file>

<file path=xl/worksheets/sheet4.xml><?xml version="1.0" encoding="utf-8"?>
<worksheet xmlns="http://schemas.openxmlformats.org/spreadsheetml/2006/main" xmlns:r="http://schemas.openxmlformats.org/officeDocument/2006/relationships">
  <dimension ref="A1:N48"/>
  <sheetViews>
    <sheetView view="pageBreakPreview" topLeftCell="B1" zoomScale="90" zoomScaleSheetLayoutView="90" workbookViewId="0">
      <selection activeCell="F15" sqref="F15"/>
    </sheetView>
  </sheetViews>
  <sheetFormatPr defaultColWidth="9.140625" defaultRowHeight="12.75"/>
  <cols>
    <col min="1" max="2" width="9.140625" style="47"/>
    <col min="3" max="3" width="34.42578125" style="238" customWidth="1"/>
    <col min="4" max="4" width="17.85546875" style="47" customWidth="1"/>
    <col min="5" max="5" width="14" style="47" customWidth="1"/>
    <col min="6" max="7" width="14.85546875" style="47" customWidth="1"/>
    <col min="8" max="8" width="36.85546875" style="47" customWidth="1"/>
    <col min="9" max="9" width="31.85546875" style="47" customWidth="1"/>
    <col min="10" max="10" width="17.5703125" style="47" customWidth="1"/>
    <col min="11" max="11" width="4.28515625" style="47" customWidth="1"/>
    <col min="12" max="12" width="7.140625" style="47" customWidth="1"/>
    <col min="13" max="13" width="6.85546875" style="47" customWidth="1"/>
    <col min="14" max="263" width="9.140625" style="47"/>
    <col min="264" max="264" width="32.5703125" style="47" customWidth="1"/>
    <col min="265" max="265" width="17.85546875" style="47" customWidth="1"/>
    <col min="266" max="266" width="14" style="47" customWidth="1"/>
    <col min="267" max="267" width="14.85546875" style="47" customWidth="1"/>
    <col min="268" max="268" width="72.42578125" style="47" customWidth="1"/>
    <col min="269" max="269" width="14" style="47" customWidth="1"/>
    <col min="270" max="519" width="9.140625" style="47"/>
    <col min="520" max="520" width="32.5703125" style="47" customWidth="1"/>
    <col min="521" max="521" width="17.85546875" style="47" customWidth="1"/>
    <col min="522" max="522" width="14" style="47" customWidth="1"/>
    <col min="523" max="523" width="14.85546875" style="47" customWidth="1"/>
    <col min="524" max="524" width="72.42578125" style="47" customWidth="1"/>
    <col min="525" max="525" width="14" style="47" customWidth="1"/>
    <col min="526" max="775" width="9.140625" style="47"/>
    <col min="776" max="776" width="32.5703125" style="47" customWidth="1"/>
    <col min="777" max="777" width="17.85546875" style="47" customWidth="1"/>
    <col min="778" max="778" width="14" style="47" customWidth="1"/>
    <col min="779" max="779" width="14.85546875" style="47" customWidth="1"/>
    <col min="780" max="780" width="72.42578125" style="47" customWidth="1"/>
    <col min="781" max="781" width="14" style="47" customWidth="1"/>
    <col min="782" max="1031" width="9.140625" style="47"/>
    <col min="1032" max="1032" width="32.5703125" style="47" customWidth="1"/>
    <col min="1033" max="1033" width="17.85546875" style="47" customWidth="1"/>
    <col min="1034" max="1034" width="14" style="47" customWidth="1"/>
    <col min="1035" max="1035" width="14.85546875" style="47" customWidth="1"/>
    <col min="1036" max="1036" width="72.42578125" style="47" customWidth="1"/>
    <col min="1037" max="1037" width="14" style="47" customWidth="1"/>
    <col min="1038" max="1287" width="9.140625" style="47"/>
    <col min="1288" max="1288" width="32.5703125" style="47" customWidth="1"/>
    <col min="1289" max="1289" width="17.85546875" style="47" customWidth="1"/>
    <col min="1290" max="1290" width="14" style="47" customWidth="1"/>
    <col min="1291" max="1291" width="14.85546875" style="47" customWidth="1"/>
    <col min="1292" max="1292" width="72.42578125" style="47" customWidth="1"/>
    <col min="1293" max="1293" width="14" style="47" customWidth="1"/>
    <col min="1294" max="1543" width="9.140625" style="47"/>
    <col min="1544" max="1544" width="32.5703125" style="47" customWidth="1"/>
    <col min="1545" max="1545" width="17.85546875" style="47" customWidth="1"/>
    <col min="1546" max="1546" width="14" style="47" customWidth="1"/>
    <col min="1547" max="1547" width="14.85546875" style="47" customWidth="1"/>
    <col min="1548" max="1548" width="72.42578125" style="47" customWidth="1"/>
    <col min="1549" max="1549" width="14" style="47" customWidth="1"/>
    <col min="1550" max="1799" width="9.140625" style="47"/>
    <col min="1800" max="1800" width="32.5703125" style="47" customWidth="1"/>
    <col min="1801" max="1801" width="17.85546875" style="47" customWidth="1"/>
    <col min="1802" max="1802" width="14" style="47" customWidth="1"/>
    <col min="1803" max="1803" width="14.85546875" style="47" customWidth="1"/>
    <col min="1804" max="1804" width="72.42578125" style="47" customWidth="1"/>
    <col min="1805" max="1805" width="14" style="47" customWidth="1"/>
    <col min="1806" max="2055" width="9.140625" style="47"/>
    <col min="2056" max="2056" width="32.5703125" style="47" customWidth="1"/>
    <col min="2057" max="2057" width="17.85546875" style="47" customWidth="1"/>
    <col min="2058" max="2058" width="14" style="47" customWidth="1"/>
    <col min="2059" max="2059" width="14.85546875" style="47" customWidth="1"/>
    <col min="2060" max="2060" width="72.42578125" style="47" customWidth="1"/>
    <col min="2061" max="2061" width="14" style="47" customWidth="1"/>
    <col min="2062" max="2311" width="9.140625" style="47"/>
    <col min="2312" max="2312" width="32.5703125" style="47" customWidth="1"/>
    <col min="2313" max="2313" width="17.85546875" style="47" customWidth="1"/>
    <col min="2314" max="2314" width="14" style="47" customWidth="1"/>
    <col min="2315" max="2315" width="14.85546875" style="47" customWidth="1"/>
    <col min="2316" max="2316" width="72.42578125" style="47" customWidth="1"/>
    <col min="2317" max="2317" width="14" style="47" customWidth="1"/>
    <col min="2318" max="2567" width="9.140625" style="47"/>
    <col min="2568" max="2568" width="32.5703125" style="47" customWidth="1"/>
    <col min="2569" max="2569" width="17.85546875" style="47" customWidth="1"/>
    <col min="2570" max="2570" width="14" style="47" customWidth="1"/>
    <col min="2571" max="2571" width="14.85546875" style="47" customWidth="1"/>
    <col min="2572" max="2572" width="72.42578125" style="47" customWidth="1"/>
    <col min="2573" max="2573" width="14" style="47" customWidth="1"/>
    <col min="2574" max="2823" width="9.140625" style="47"/>
    <col min="2824" max="2824" width="32.5703125" style="47" customWidth="1"/>
    <col min="2825" max="2825" width="17.85546875" style="47" customWidth="1"/>
    <col min="2826" max="2826" width="14" style="47" customWidth="1"/>
    <col min="2827" max="2827" width="14.85546875" style="47" customWidth="1"/>
    <col min="2828" max="2828" width="72.42578125" style="47" customWidth="1"/>
    <col min="2829" max="2829" width="14" style="47" customWidth="1"/>
    <col min="2830" max="3079" width="9.140625" style="47"/>
    <col min="3080" max="3080" width="32.5703125" style="47" customWidth="1"/>
    <col min="3081" max="3081" width="17.85546875" style="47" customWidth="1"/>
    <col min="3082" max="3082" width="14" style="47" customWidth="1"/>
    <col min="3083" max="3083" width="14.85546875" style="47" customWidth="1"/>
    <col min="3084" max="3084" width="72.42578125" style="47" customWidth="1"/>
    <col min="3085" max="3085" width="14" style="47" customWidth="1"/>
    <col min="3086" max="3335" width="9.140625" style="47"/>
    <col min="3336" max="3336" width="32.5703125" style="47" customWidth="1"/>
    <col min="3337" max="3337" width="17.85546875" style="47" customWidth="1"/>
    <col min="3338" max="3338" width="14" style="47" customWidth="1"/>
    <col min="3339" max="3339" width="14.85546875" style="47" customWidth="1"/>
    <col min="3340" max="3340" width="72.42578125" style="47" customWidth="1"/>
    <col min="3341" max="3341" width="14" style="47" customWidth="1"/>
    <col min="3342" max="3591" width="9.140625" style="47"/>
    <col min="3592" max="3592" width="32.5703125" style="47" customWidth="1"/>
    <col min="3593" max="3593" width="17.85546875" style="47" customWidth="1"/>
    <col min="3594" max="3594" width="14" style="47" customWidth="1"/>
    <col min="3595" max="3595" width="14.85546875" style="47" customWidth="1"/>
    <col min="3596" max="3596" width="72.42578125" style="47" customWidth="1"/>
    <col min="3597" max="3597" width="14" style="47" customWidth="1"/>
    <col min="3598" max="3847" width="9.140625" style="47"/>
    <col min="3848" max="3848" width="32.5703125" style="47" customWidth="1"/>
    <col min="3849" max="3849" width="17.85546875" style="47" customWidth="1"/>
    <col min="3850" max="3850" width="14" style="47" customWidth="1"/>
    <col min="3851" max="3851" width="14.85546875" style="47" customWidth="1"/>
    <col min="3852" max="3852" width="72.42578125" style="47" customWidth="1"/>
    <col min="3853" max="3853" width="14" style="47" customWidth="1"/>
    <col min="3854" max="4103" width="9.140625" style="47"/>
    <col min="4104" max="4104" width="32.5703125" style="47" customWidth="1"/>
    <col min="4105" max="4105" width="17.85546875" style="47" customWidth="1"/>
    <col min="4106" max="4106" width="14" style="47" customWidth="1"/>
    <col min="4107" max="4107" width="14.85546875" style="47" customWidth="1"/>
    <col min="4108" max="4108" width="72.42578125" style="47" customWidth="1"/>
    <col min="4109" max="4109" width="14" style="47" customWidth="1"/>
    <col min="4110" max="4359" width="9.140625" style="47"/>
    <col min="4360" max="4360" width="32.5703125" style="47" customWidth="1"/>
    <col min="4361" max="4361" width="17.85546875" style="47" customWidth="1"/>
    <col min="4362" max="4362" width="14" style="47" customWidth="1"/>
    <col min="4363" max="4363" width="14.85546875" style="47" customWidth="1"/>
    <col min="4364" max="4364" width="72.42578125" style="47" customWidth="1"/>
    <col min="4365" max="4365" width="14" style="47" customWidth="1"/>
    <col min="4366" max="4615" width="9.140625" style="47"/>
    <col min="4616" max="4616" width="32.5703125" style="47" customWidth="1"/>
    <col min="4617" max="4617" width="17.85546875" style="47" customWidth="1"/>
    <col min="4618" max="4618" width="14" style="47" customWidth="1"/>
    <col min="4619" max="4619" width="14.85546875" style="47" customWidth="1"/>
    <col min="4620" max="4620" width="72.42578125" style="47" customWidth="1"/>
    <col min="4621" max="4621" width="14" style="47" customWidth="1"/>
    <col min="4622" max="4871" width="9.140625" style="47"/>
    <col min="4872" max="4872" width="32.5703125" style="47" customWidth="1"/>
    <col min="4873" max="4873" width="17.85546875" style="47" customWidth="1"/>
    <col min="4874" max="4874" width="14" style="47" customWidth="1"/>
    <col min="4875" max="4875" width="14.85546875" style="47" customWidth="1"/>
    <col min="4876" max="4876" width="72.42578125" style="47" customWidth="1"/>
    <col min="4877" max="4877" width="14" style="47" customWidth="1"/>
    <col min="4878" max="5127" width="9.140625" style="47"/>
    <col min="5128" max="5128" width="32.5703125" style="47" customWidth="1"/>
    <col min="5129" max="5129" width="17.85546875" style="47" customWidth="1"/>
    <col min="5130" max="5130" width="14" style="47" customWidth="1"/>
    <col min="5131" max="5131" width="14.85546875" style="47" customWidth="1"/>
    <col min="5132" max="5132" width="72.42578125" style="47" customWidth="1"/>
    <col min="5133" max="5133" width="14" style="47" customWidth="1"/>
    <col min="5134" max="5383" width="9.140625" style="47"/>
    <col min="5384" max="5384" width="32.5703125" style="47" customWidth="1"/>
    <col min="5385" max="5385" width="17.85546875" style="47" customWidth="1"/>
    <col min="5386" max="5386" width="14" style="47" customWidth="1"/>
    <col min="5387" max="5387" width="14.85546875" style="47" customWidth="1"/>
    <col min="5388" max="5388" width="72.42578125" style="47" customWidth="1"/>
    <col min="5389" max="5389" width="14" style="47" customWidth="1"/>
    <col min="5390" max="5639" width="9.140625" style="47"/>
    <col min="5640" max="5640" width="32.5703125" style="47" customWidth="1"/>
    <col min="5641" max="5641" width="17.85546875" style="47" customWidth="1"/>
    <col min="5642" max="5642" width="14" style="47" customWidth="1"/>
    <col min="5643" max="5643" width="14.85546875" style="47" customWidth="1"/>
    <col min="5644" max="5644" width="72.42578125" style="47" customWidth="1"/>
    <col min="5645" max="5645" width="14" style="47" customWidth="1"/>
    <col min="5646" max="5895" width="9.140625" style="47"/>
    <col min="5896" max="5896" width="32.5703125" style="47" customWidth="1"/>
    <col min="5897" max="5897" width="17.85546875" style="47" customWidth="1"/>
    <col min="5898" max="5898" width="14" style="47" customWidth="1"/>
    <col min="5899" max="5899" width="14.85546875" style="47" customWidth="1"/>
    <col min="5900" max="5900" width="72.42578125" style="47" customWidth="1"/>
    <col min="5901" max="5901" width="14" style="47" customWidth="1"/>
    <col min="5902" max="6151" width="9.140625" style="47"/>
    <col min="6152" max="6152" width="32.5703125" style="47" customWidth="1"/>
    <col min="6153" max="6153" width="17.85546875" style="47" customWidth="1"/>
    <col min="6154" max="6154" width="14" style="47" customWidth="1"/>
    <col min="6155" max="6155" width="14.85546875" style="47" customWidth="1"/>
    <col min="6156" max="6156" width="72.42578125" style="47" customWidth="1"/>
    <col min="6157" max="6157" width="14" style="47" customWidth="1"/>
    <col min="6158" max="6407" width="9.140625" style="47"/>
    <col min="6408" max="6408" width="32.5703125" style="47" customWidth="1"/>
    <col min="6409" max="6409" width="17.85546875" style="47" customWidth="1"/>
    <col min="6410" max="6410" width="14" style="47" customWidth="1"/>
    <col min="6411" max="6411" width="14.85546875" style="47" customWidth="1"/>
    <col min="6412" max="6412" width="72.42578125" style="47" customWidth="1"/>
    <col min="6413" max="6413" width="14" style="47" customWidth="1"/>
    <col min="6414" max="6663" width="9.140625" style="47"/>
    <col min="6664" max="6664" width="32.5703125" style="47" customWidth="1"/>
    <col min="6665" max="6665" width="17.85546875" style="47" customWidth="1"/>
    <col min="6666" max="6666" width="14" style="47" customWidth="1"/>
    <col min="6667" max="6667" width="14.85546875" style="47" customWidth="1"/>
    <col min="6668" max="6668" width="72.42578125" style="47" customWidth="1"/>
    <col min="6669" max="6669" width="14" style="47" customWidth="1"/>
    <col min="6670" max="6919" width="9.140625" style="47"/>
    <col min="6920" max="6920" width="32.5703125" style="47" customWidth="1"/>
    <col min="6921" max="6921" width="17.85546875" style="47" customWidth="1"/>
    <col min="6922" max="6922" width="14" style="47" customWidth="1"/>
    <col min="6923" max="6923" width="14.85546875" style="47" customWidth="1"/>
    <col min="6924" max="6924" width="72.42578125" style="47" customWidth="1"/>
    <col min="6925" max="6925" width="14" style="47" customWidth="1"/>
    <col min="6926" max="7175" width="9.140625" style="47"/>
    <col min="7176" max="7176" width="32.5703125" style="47" customWidth="1"/>
    <col min="7177" max="7177" width="17.85546875" style="47" customWidth="1"/>
    <col min="7178" max="7178" width="14" style="47" customWidth="1"/>
    <col min="7179" max="7179" width="14.85546875" style="47" customWidth="1"/>
    <col min="7180" max="7180" width="72.42578125" style="47" customWidth="1"/>
    <col min="7181" max="7181" width="14" style="47" customWidth="1"/>
    <col min="7182" max="7431" width="9.140625" style="47"/>
    <col min="7432" max="7432" width="32.5703125" style="47" customWidth="1"/>
    <col min="7433" max="7433" width="17.85546875" style="47" customWidth="1"/>
    <col min="7434" max="7434" width="14" style="47" customWidth="1"/>
    <col min="7435" max="7435" width="14.85546875" style="47" customWidth="1"/>
    <col min="7436" max="7436" width="72.42578125" style="47" customWidth="1"/>
    <col min="7437" max="7437" width="14" style="47" customWidth="1"/>
    <col min="7438" max="7687" width="9.140625" style="47"/>
    <col min="7688" max="7688" width="32.5703125" style="47" customWidth="1"/>
    <col min="7689" max="7689" width="17.85546875" style="47" customWidth="1"/>
    <col min="7690" max="7690" width="14" style="47" customWidth="1"/>
    <col min="7691" max="7691" width="14.85546875" style="47" customWidth="1"/>
    <col min="7692" max="7692" width="72.42578125" style="47" customWidth="1"/>
    <col min="7693" max="7693" width="14" style="47" customWidth="1"/>
    <col min="7694" max="7943" width="9.140625" style="47"/>
    <col min="7944" max="7944" width="32.5703125" style="47" customWidth="1"/>
    <col min="7945" max="7945" width="17.85546875" style="47" customWidth="1"/>
    <col min="7946" max="7946" width="14" style="47" customWidth="1"/>
    <col min="7947" max="7947" width="14.85546875" style="47" customWidth="1"/>
    <col min="7948" max="7948" width="72.42578125" style="47" customWidth="1"/>
    <col min="7949" max="7949" width="14" style="47" customWidth="1"/>
    <col min="7950" max="8199" width="9.140625" style="47"/>
    <col min="8200" max="8200" width="32.5703125" style="47" customWidth="1"/>
    <col min="8201" max="8201" width="17.85546875" style="47" customWidth="1"/>
    <col min="8202" max="8202" width="14" style="47" customWidth="1"/>
    <col min="8203" max="8203" width="14.85546875" style="47" customWidth="1"/>
    <col min="8204" max="8204" width="72.42578125" style="47" customWidth="1"/>
    <col min="8205" max="8205" width="14" style="47" customWidth="1"/>
    <col min="8206" max="8455" width="9.140625" style="47"/>
    <col min="8456" max="8456" width="32.5703125" style="47" customWidth="1"/>
    <col min="8457" max="8457" width="17.85546875" style="47" customWidth="1"/>
    <col min="8458" max="8458" width="14" style="47" customWidth="1"/>
    <col min="8459" max="8459" width="14.85546875" style="47" customWidth="1"/>
    <col min="8460" max="8460" width="72.42578125" style="47" customWidth="1"/>
    <col min="8461" max="8461" width="14" style="47" customWidth="1"/>
    <col min="8462" max="8711" width="9.140625" style="47"/>
    <col min="8712" max="8712" width="32.5703125" style="47" customWidth="1"/>
    <col min="8713" max="8713" width="17.85546875" style="47" customWidth="1"/>
    <col min="8714" max="8714" width="14" style="47" customWidth="1"/>
    <col min="8715" max="8715" width="14.85546875" style="47" customWidth="1"/>
    <col min="8716" max="8716" width="72.42578125" style="47" customWidth="1"/>
    <col min="8717" max="8717" width="14" style="47" customWidth="1"/>
    <col min="8718" max="8967" width="9.140625" style="47"/>
    <col min="8968" max="8968" width="32.5703125" style="47" customWidth="1"/>
    <col min="8969" max="8969" width="17.85546875" style="47" customWidth="1"/>
    <col min="8970" max="8970" width="14" style="47" customWidth="1"/>
    <col min="8971" max="8971" width="14.85546875" style="47" customWidth="1"/>
    <col min="8972" max="8972" width="72.42578125" style="47" customWidth="1"/>
    <col min="8973" max="8973" width="14" style="47" customWidth="1"/>
    <col min="8974" max="9223" width="9.140625" style="47"/>
    <col min="9224" max="9224" width="32.5703125" style="47" customWidth="1"/>
    <col min="9225" max="9225" width="17.85546875" style="47" customWidth="1"/>
    <col min="9226" max="9226" width="14" style="47" customWidth="1"/>
    <col min="9227" max="9227" width="14.85546875" style="47" customWidth="1"/>
    <col min="9228" max="9228" width="72.42578125" style="47" customWidth="1"/>
    <col min="9229" max="9229" width="14" style="47" customWidth="1"/>
    <col min="9230" max="9479" width="9.140625" style="47"/>
    <col min="9480" max="9480" width="32.5703125" style="47" customWidth="1"/>
    <col min="9481" max="9481" width="17.85546875" style="47" customWidth="1"/>
    <col min="9482" max="9482" width="14" style="47" customWidth="1"/>
    <col min="9483" max="9483" width="14.85546875" style="47" customWidth="1"/>
    <col min="9484" max="9484" width="72.42578125" style="47" customWidth="1"/>
    <col min="9485" max="9485" width="14" style="47" customWidth="1"/>
    <col min="9486" max="9735" width="9.140625" style="47"/>
    <col min="9736" max="9736" width="32.5703125" style="47" customWidth="1"/>
    <col min="9737" max="9737" width="17.85546875" style="47" customWidth="1"/>
    <col min="9738" max="9738" width="14" style="47" customWidth="1"/>
    <col min="9739" max="9739" width="14.85546875" style="47" customWidth="1"/>
    <col min="9740" max="9740" width="72.42578125" style="47" customWidth="1"/>
    <col min="9741" max="9741" width="14" style="47" customWidth="1"/>
    <col min="9742" max="9991" width="9.140625" style="47"/>
    <col min="9992" max="9992" width="32.5703125" style="47" customWidth="1"/>
    <col min="9993" max="9993" width="17.85546875" style="47" customWidth="1"/>
    <col min="9994" max="9994" width="14" style="47" customWidth="1"/>
    <col min="9995" max="9995" width="14.85546875" style="47" customWidth="1"/>
    <col min="9996" max="9996" width="72.42578125" style="47" customWidth="1"/>
    <col min="9997" max="9997" width="14" style="47" customWidth="1"/>
    <col min="9998" max="10247" width="9.140625" style="47"/>
    <col min="10248" max="10248" width="32.5703125" style="47" customWidth="1"/>
    <col min="10249" max="10249" width="17.85546875" style="47" customWidth="1"/>
    <col min="10250" max="10250" width="14" style="47" customWidth="1"/>
    <col min="10251" max="10251" width="14.85546875" style="47" customWidth="1"/>
    <col min="10252" max="10252" width="72.42578125" style="47" customWidth="1"/>
    <col min="10253" max="10253" width="14" style="47" customWidth="1"/>
    <col min="10254" max="10503" width="9.140625" style="47"/>
    <col min="10504" max="10504" width="32.5703125" style="47" customWidth="1"/>
    <col min="10505" max="10505" width="17.85546875" style="47" customWidth="1"/>
    <col min="10506" max="10506" width="14" style="47" customWidth="1"/>
    <col min="10507" max="10507" width="14.85546875" style="47" customWidth="1"/>
    <col min="10508" max="10508" width="72.42578125" style="47" customWidth="1"/>
    <col min="10509" max="10509" width="14" style="47" customWidth="1"/>
    <col min="10510" max="10759" width="9.140625" style="47"/>
    <col min="10760" max="10760" width="32.5703125" style="47" customWidth="1"/>
    <col min="10761" max="10761" width="17.85546875" style="47" customWidth="1"/>
    <col min="10762" max="10762" width="14" style="47" customWidth="1"/>
    <col min="10763" max="10763" width="14.85546875" style="47" customWidth="1"/>
    <col min="10764" max="10764" width="72.42578125" style="47" customWidth="1"/>
    <col min="10765" max="10765" width="14" style="47" customWidth="1"/>
    <col min="10766" max="11015" width="9.140625" style="47"/>
    <col min="11016" max="11016" width="32.5703125" style="47" customWidth="1"/>
    <col min="11017" max="11017" width="17.85546875" style="47" customWidth="1"/>
    <col min="11018" max="11018" width="14" style="47" customWidth="1"/>
    <col min="11019" max="11019" width="14.85546875" style="47" customWidth="1"/>
    <col min="11020" max="11020" width="72.42578125" style="47" customWidth="1"/>
    <col min="11021" max="11021" width="14" style="47" customWidth="1"/>
    <col min="11022" max="11271" width="9.140625" style="47"/>
    <col min="11272" max="11272" width="32.5703125" style="47" customWidth="1"/>
    <col min="11273" max="11273" width="17.85546875" style="47" customWidth="1"/>
    <col min="11274" max="11274" width="14" style="47" customWidth="1"/>
    <col min="11275" max="11275" width="14.85546875" style="47" customWidth="1"/>
    <col min="11276" max="11276" width="72.42578125" style="47" customWidth="1"/>
    <col min="11277" max="11277" width="14" style="47" customWidth="1"/>
    <col min="11278" max="11527" width="9.140625" style="47"/>
    <col min="11528" max="11528" width="32.5703125" style="47" customWidth="1"/>
    <col min="11529" max="11529" width="17.85546875" style="47" customWidth="1"/>
    <col min="11530" max="11530" width="14" style="47" customWidth="1"/>
    <col min="11531" max="11531" width="14.85546875" style="47" customWidth="1"/>
    <col min="11532" max="11532" width="72.42578125" style="47" customWidth="1"/>
    <col min="11533" max="11533" width="14" style="47" customWidth="1"/>
    <col min="11534" max="11783" width="9.140625" style="47"/>
    <col min="11784" max="11784" width="32.5703125" style="47" customWidth="1"/>
    <col min="11785" max="11785" width="17.85546875" style="47" customWidth="1"/>
    <col min="11786" max="11786" width="14" style="47" customWidth="1"/>
    <col min="11787" max="11787" width="14.85546875" style="47" customWidth="1"/>
    <col min="11788" max="11788" width="72.42578125" style="47" customWidth="1"/>
    <col min="11789" max="11789" width="14" style="47" customWidth="1"/>
    <col min="11790" max="12039" width="9.140625" style="47"/>
    <col min="12040" max="12040" width="32.5703125" style="47" customWidth="1"/>
    <col min="12041" max="12041" width="17.85546875" style="47" customWidth="1"/>
    <col min="12042" max="12042" width="14" style="47" customWidth="1"/>
    <col min="12043" max="12043" width="14.85546875" style="47" customWidth="1"/>
    <col min="12044" max="12044" width="72.42578125" style="47" customWidth="1"/>
    <col min="12045" max="12045" width="14" style="47" customWidth="1"/>
    <col min="12046" max="12295" width="9.140625" style="47"/>
    <col min="12296" max="12296" width="32.5703125" style="47" customWidth="1"/>
    <col min="12297" max="12297" width="17.85546875" style="47" customWidth="1"/>
    <col min="12298" max="12298" width="14" style="47" customWidth="1"/>
    <col min="12299" max="12299" width="14.85546875" style="47" customWidth="1"/>
    <col min="12300" max="12300" width="72.42578125" style="47" customWidth="1"/>
    <col min="12301" max="12301" width="14" style="47" customWidth="1"/>
    <col min="12302" max="12551" width="9.140625" style="47"/>
    <col min="12552" max="12552" width="32.5703125" style="47" customWidth="1"/>
    <col min="12553" max="12553" width="17.85546875" style="47" customWidth="1"/>
    <col min="12554" max="12554" width="14" style="47" customWidth="1"/>
    <col min="12555" max="12555" width="14.85546875" style="47" customWidth="1"/>
    <col min="12556" max="12556" width="72.42578125" style="47" customWidth="1"/>
    <col min="12557" max="12557" width="14" style="47" customWidth="1"/>
    <col min="12558" max="12807" width="9.140625" style="47"/>
    <col min="12808" max="12808" width="32.5703125" style="47" customWidth="1"/>
    <col min="12809" max="12809" width="17.85546875" style="47" customWidth="1"/>
    <col min="12810" max="12810" width="14" style="47" customWidth="1"/>
    <col min="12811" max="12811" width="14.85546875" style="47" customWidth="1"/>
    <col min="12812" max="12812" width="72.42578125" style="47" customWidth="1"/>
    <col min="12813" max="12813" width="14" style="47" customWidth="1"/>
    <col min="12814" max="13063" width="9.140625" style="47"/>
    <col min="13064" max="13064" width="32.5703125" style="47" customWidth="1"/>
    <col min="13065" max="13065" width="17.85546875" style="47" customWidth="1"/>
    <col min="13066" max="13066" width="14" style="47" customWidth="1"/>
    <col min="13067" max="13067" width="14.85546875" style="47" customWidth="1"/>
    <col min="13068" max="13068" width="72.42578125" style="47" customWidth="1"/>
    <col min="13069" max="13069" width="14" style="47" customWidth="1"/>
    <col min="13070" max="13319" width="9.140625" style="47"/>
    <col min="13320" max="13320" width="32.5703125" style="47" customWidth="1"/>
    <col min="13321" max="13321" width="17.85546875" style="47" customWidth="1"/>
    <col min="13322" max="13322" width="14" style="47" customWidth="1"/>
    <col min="13323" max="13323" width="14.85546875" style="47" customWidth="1"/>
    <col min="13324" max="13324" width="72.42578125" style="47" customWidth="1"/>
    <col min="13325" max="13325" width="14" style="47" customWidth="1"/>
    <col min="13326" max="13575" width="9.140625" style="47"/>
    <col min="13576" max="13576" width="32.5703125" style="47" customWidth="1"/>
    <col min="13577" max="13577" width="17.85546875" style="47" customWidth="1"/>
    <col min="13578" max="13578" width="14" style="47" customWidth="1"/>
    <col min="13579" max="13579" width="14.85546875" style="47" customWidth="1"/>
    <col min="13580" max="13580" width="72.42578125" style="47" customWidth="1"/>
    <col min="13581" max="13581" width="14" style="47" customWidth="1"/>
    <col min="13582" max="13831" width="9.140625" style="47"/>
    <col min="13832" max="13832" width="32.5703125" style="47" customWidth="1"/>
    <col min="13833" max="13833" width="17.85546875" style="47" customWidth="1"/>
    <col min="13834" max="13834" width="14" style="47" customWidth="1"/>
    <col min="13835" max="13835" width="14.85546875" style="47" customWidth="1"/>
    <col min="13836" max="13836" width="72.42578125" style="47" customWidth="1"/>
    <col min="13837" max="13837" width="14" style="47" customWidth="1"/>
    <col min="13838" max="14087" width="9.140625" style="47"/>
    <col min="14088" max="14088" width="32.5703125" style="47" customWidth="1"/>
    <col min="14089" max="14089" width="17.85546875" style="47" customWidth="1"/>
    <col min="14090" max="14090" width="14" style="47" customWidth="1"/>
    <col min="14091" max="14091" width="14.85546875" style="47" customWidth="1"/>
    <col min="14092" max="14092" width="72.42578125" style="47" customWidth="1"/>
    <col min="14093" max="14093" width="14" style="47" customWidth="1"/>
    <col min="14094" max="14343" width="9.140625" style="47"/>
    <col min="14344" max="14344" width="32.5703125" style="47" customWidth="1"/>
    <col min="14345" max="14345" width="17.85546875" style="47" customWidth="1"/>
    <col min="14346" max="14346" width="14" style="47" customWidth="1"/>
    <col min="14347" max="14347" width="14.85546875" style="47" customWidth="1"/>
    <col min="14348" max="14348" width="72.42578125" style="47" customWidth="1"/>
    <col min="14349" max="14349" width="14" style="47" customWidth="1"/>
    <col min="14350" max="14599" width="9.140625" style="47"/>
    <col min="14600" max="14600" width="32.5703125" style="47" customWidth="1"/>
    <col min="14601" max="14601" width="17.85546875" style="47" customWidth="1"/>
    <col min="14602" max="14602" width="14" style="47" customWidth="1"/>
    <col min="14603" max="14603" width="14.85546875" style="47" customWidth="1"/>
    <col min="14604" max="14604" width="72.42578125" style="47" customWidth="1"/>
    <col min="14605" max="14605" width="14" style="47" customWidth="1"/>
    <col min="14606" max="14855" width="9.140625" style="47"/>
    <col min="14856" max="14856" width="32.5703125" style="47" customWidth="1"/>
    <col min="14857" max="14857" width="17.85546875" style="47" customWidth="1"/>
    <col min="14858" max="14858" width="14" style="47" customWidth="1"/>
    <col min="14859" max="14859" width="14.85546875" style="47" customWidth="1"/>
    <col min="14860" max="14860" width="72.42578125" style="47" customWidth="1"/>
    <col min="14861" max="14861" width="14" style="47" customWidth="1"/>
    <col min="14862" max="15111" width="9.140625" style="47"/>
    <col min="15112" max="15112" width="32.5703125" style="47" customWidth="1"/>
    <col min="15113" max="15113" width="17.85546875" style="47" customWidth="1"/>
    <col min="15114" max="15114" width="14" style="47" customWidth="1"/>
    <col min="15115" max="15115" width="14.85546875" style="47" customWidth="1"/>
    <col min="15116" max="15116" width="72.42578125" style="47" customWidth="1"/>
    <col min="15117" max="15117" width="14" style="47" customWidth="1"/>
    <col min="15118" max="15367" width="9.140625" style="47"/>
    <col min="15368" max="15368" width="32.5703125" style="47" customWidth="1"/>
    <col min="15369" max="15369" width="17.85546875" style="47" customWidth="1"/>
    <col min="15370" max="15370" width="14" style="47" customWidth="1"/>
    <col min="15371" max="15371" width="14.85546875" style="47" customWidth="1"/>
    <col min="15372" max="15372" width="72.42578125" style="47" customWidth="1"/>
    <col min="15373" max="15373" width="14" style="47" customWidth="1"/>
    <col min="15374" max="15623" width="9.140625" style="47"/>
    <col min="15624" max="15624" width="32.5703125" style="47" customWidth="1"/>
    <col min="15625" max="15625" width="17.85546875" style="47" customWidth="1"/>
    <col min="15626" max="15626" width="14" style="47" customWidth="1"/>
    <col min="15627" max="15627" width="14.85546875" style="47" customWidth="1"/>
    <col min="15628" max="15628" width="72.42578125" style="47" customWidth="1"/>
    <col min="15629" max="15629" width="14" style="47" customWidth="1"/>
    <col min="15630" max="15879" width="9.140625" style="47"/>
    <col min="15880" max="15880" width="32.5703125" style="47" customWidth="1"/>
    <col min="15881" max="15881" width="17.85546875" style="47" customWidth="1"/>
    <col min="15882" max="15882" width="14" style="47" customWidth="1"/>
    <col min="15883" max="15883" width="14.85546875" style="47" customWidth="1"/>
    <col min="15884" max="15884" width="72.42578125" style="47" customWidth="1"/>
    <col min="15885" max="15885" width="14" style="47" customWidth="1"/>
    <col min="15886" max="16135" width="9.140625" style="47"/>
    <col min="16136" max="16136" width="32.5703125" style="47" customWidth="1"/>
    <col min="16137" max="16137" width="17.85546875" style="47" customWidth="1"/>
    <col min="16138" max="16138" width="14" style="47" customWidth="1"/>
    <col min="16139" max="16139" width="14.85546875" style="47" customWidth="1"/>
    <col min="16140" max="16140" width="72.42578125" style="47" customWidth="1"/>
    <col min="16141" max="16141" width="14" style="47" customWidth="1"/>
    <col min="16142" max="16384" width="9.140625" style="47"/>
  </cols>
  <sheetData>
    <row r="1" spans="1:14" ht="20.25">
      <c r="C1" s="539" t="s">
        <v>402</v>
      </c>
      <c r="D1" s="539"/>
      <c r="E1" s="539"/>
      <c r="F1" s="539"/>
      <c r="G1" s="539"/>
      <c r="H1" s="539"/>
      <c r="I1" s="539"/>
      <c r="J1" s="539"/>
      <c r="K1" s="444"/>
      <c r="L1" s="444"/>
    </row>
    <row r="2" spans="1:14" ht="20.25">
      <c r="C2" s="540" t="s">
        <v>71</v>
      </c>
      <c r="D2" s="540"/>
      <c r="E2" s="540"/>
      <c r="F2" s="540"/>
      <c r="G2" s="540"/>
      <c r="H2" s="540"/>
      <c r="I2" s="540"/>
      <c r="J2" s="540"/>
      <c r="K2" s="445"/>
      <c r="L2" s="445"/>
    </row>
    <row r="3" spans="1:14" ht="15.75" thickBot="1">
      <c r="C3" s="237"/>
      <c r="D3" s="48"/>
      <c r="E3" s="48"/>
      <c r="F3" s="48"/>
      <c r="G3" s="48"/>
      <c r="H3" s="48"/>
      <c r="I3" s="48"/>
      <c r="J3" s="48"/>
      <c r="K3" s="48"/>
      <c r="L3" s="48"/>
      <c r="M3" s="48"/>
    </row>
    <row r="4" spans="1:14" s="49" customFormat="1" ht="51.75" customHeight="1">
      <c r="A4" s="542"/>
      <c r="B4" s="542" t="s">
        <v>83</v>
      </c>
      <c r="C4" s="551" t="s">
        <v>72</v>
      </c>
      <c r="D4" s="553" t="s">
        <v>73</v>
      </c>
      <c r="E4" s="555" t="s">
        <v>74</v>
      </c>
      <c r="F4" s="556"/>
      <c r="G4" s="551"/>
      <c r="H4" s="545" t="s">
        <v>407</v>
      </c>
      <c r="I4" s="549"/>
      <c r="J4" s="557" t="s">
        <v>76</v>
      </c>
      <c r="K4" s="545"/>
      <c r="L4" s="546"/>
    </row>
    <row r="5" spans="1:14" s="49" customFormat="1" ht="32.25" thickBot="1">
      <c r="A5" s="543"/>
      <c r="B5" s="543"/>
      <c r="C5" s="552"/>
      <c r="D5" s="554"/>
      <c r="E5" s="50" t="s">
        <v>405</v>
      </c>
      <c r="F5" s="50" t="s">
        <v>78</v>
      </c>
      <c r="G5" s="50" t="s">
        <v>406</v>
      </c>
      <c r="H5" s="547"/>
      <c r="I5" s="550"/>
      <c r="J5" s="558"/>
      <c r="K5" s="547"/>
      <c r="L5" s="548"/>
    </row>
    <row r="6" spans="1:14" s="49" customFormat="1" ht="16.5" thickBot="1">
      <c r="A6" s="544"/>
      <c r="B6" s="544"/>
      <c r="C6" s="51">
        <v>1</v>
      </c>
      <c r="D6" s="52">
        <v>2</v>
      </c>
      <c r="E6" s="52" t="s">
        <v>79</v>
      </c>
      <c r="F6" s="52" t="s">
        <v>80</v>
      </c>
      <c r="G6" s="52" t="s">
        <v>81</v>
      </c>
      <c r="H6" s="545">
        <v>4</v>
      </c>
      <c r="I6" s="549"/>
      <c r="J6" s="235"/>
      <c r="K6" s="357"/>
      <c r="L6" s="546">
        <v>5</v>
      </c>
      <c r="M6" s="546"/>
    </row>
    <row r="7" spans="1:14" s="49" customFormat="1" ht="44.45" customHeight="1" thickBot="1">
      <c r="A7" s="54">
        <v>7</v>
      </c>
      <c r="B7" s="55">
        <v>1</v>
      </c>
      <c r="C7" s="249" t="s">
        <v>510</v>
      </c>
      <c r="D7" s="248"/>
      <c r="E7" s="248">
        <v>58</v>
      </c>
      <c r="F7" s="248">
        <v>30</v>
      </c>
      <c r="G7" s="146">
        <f>SUM(E7:F7)</f>
        <v>88</v>
      </c>
      <c r="H7" s="502" t="s">
        <v>541</v>
      </c>
      <c r="I7" s="507" t="s">
        <v>532</v>
      </c>
      <c r="J7" s="369">
        <f t="shared" ref="J7:J28" si="0">G7</f>
        <v>88</v>
      </c>
      <c r="K7" s="358"/>
      <c r="L7" s="359">
        <f>J7-M7</f>
        <v>73</v>
      </c>
      <c r="M7" s="359">
        <v>15</v>
      </c>
      <c r="N7" s="49">
        <v>1</v>
      </c>
    </row>
    <row r="8" spans="1:14" s="49" customFormat="1" ht="44.45" customHeight="1" thickBot="1">
      <c r="A8" s="54">
        <v>7</v>
      </c>
      <c r="B8" s="55">
        <v>1</v>
      </c>
      <c r="C8" s="249" t="s">
        <v>511</v>
      </c>
      <c r="D8" s="248"/>
      <c r="E8" s="248">
        <v>5</v>
      </c>
      <c r="F8" s="248">
        <v>20</v>
      </c>
      <c r="G8" s="146">
        <f t="shared" ref="G8:G35" si="1">SUM(E8:F8)</f>
        <v>25</v>
      </c>
      <c r="H8" s="281" t="s">
        <v>542</v>
      </c>
      <c r="I8" s="508" t="s">
        <v>533</v>
      </c>
      <c r="J8" s="248">
        <f t="shared" si="0"/>
        <v>25</v>
      </c>
      <c r="K8" s="358"/>
      <c r="L8" s="359">
        <f t="shared" ref="L8:L10" si="2">J8-M8</f>
        <v>5</v>
      </c>
      <c r="M8" s="360">
        <v>20</v>
      </c>
      <c r="N8" s="49">
        <v>1</v>
      </c>
    </row>
    <row r="9" spans="1:14" s="49" customFormat="1" ht="44.45" customHeight="1" thickBot="1">
      <c r="A9" s="54">
        <v>7</v>
      </c>
      <c r="B9" s="55">
        <v>2</v>
      </c>
      <c r="C9" s="249" t="s">
        <v>512</v>
      </c>
      <c r="D9" s="248"/>
      <c r="E9" s="248">
        <v>30</v>
      </c>
      <c r="F9" s="248">
        <v>30</v>
      </c>
      <c r="G9" s="146">
        <f t="shared" si="1"/>
        <v>60</v>
      </c>
      <c r="H9" s="281" t="s">
        <v>542</v>
      </c>
      <c r="I9" s="508" t="s">
        <v>566</v>
      </c>
      <c r="J9" s="248">
        <f t="shared" si="0"/>
        <v>60</v>
      </c>
      <c r="K9" s="358"/>
      <c r="L9" s="359">
        <f t="shared" si="2"/>
        <v>30</v>
      </c>
      <c r="M9" s="360">
        <v>30</v>
      </c>
      <c r="N9" s="49">
        <v>2</v>
      </c>
    </row>
    <row r="10" spans="1:14" s="49" customFormat="1" ht="44.45" customHeight="1" thickBot="1">
      <c r="A10" s="54">
        <v>7</v>
      </c>
      <c r="B10" s="55">
        <v>2</v>
      </c>
      <c r="C10" s="249" t="s">
        <v>513</v>
      </c>
      <c r="D10" s="248"/>
      <c r="E10" s="248">
        <v>10</v>
      </c>
      <c r="F10" s="248">
        <v>35</v>
      </c>
      <c r="G10" s="146">
        <f t="shared" si="1"/>
        <v>45</v>
      </c>
      <c r="H10" s="281" t="s">
        <v>543</v>
      </c>
      <c r="I10" s="508" t="s">
        <v>567</v>
      </c>
      <c r="J10" s="248">
        <f t="shared" si="0"/>
        <v>45</v>
      </c>
      <c r="K10" s="358"/>
      <c r="L10" s="359">
        <f t="shared" si="2"/>
        <v>10</v>
      </c>
      <c r="M10" s="360">
        <v>35</v>
      </c>
      <c r="N10" s="49">
        <v>2</v>
      </c>
    </row>
    <row r="11" spans="1:14" s="49" customFormat="1" ht="44.45" customHeight="1" thickBot="1">
      <c r="A11" s="54">
        <v>8</v>
      </c>
      <c r="B11" s="55">
        <v>1</v>
      </c>
      <c r="C11" s="249" t="s">
        <v>514</v>
      </c>
      <c r="D11" s="248"/>
      <c r="E11" s="248">
        <v>25</v>
      </c>
      <c r="F11" s="498">
        <v>50</v>
      </c>
      <c r="G11" s="146">
        <f t="shared" si="1"/>
        <v>75</v>
      </c>
      <c r="H11" s="502" t="s">
        <v>543</v>
      </c>
      <c r="I11" s="507" t="s">
        <v>568</v>
      </c>
      <c r="J11" s="248">
        <f t="shared" si="0"/>
        <v>75</v>
      </c>
      <c r="K11" s="358"/>
      <c r="L11" s="359">
        <f>J11-M11</f>
        <v>75</v>
      </c>
      <c r="M11" s="359">
        <v>0</v>
      </c>
      <c r="N11" s="49">
        <v>1</v>
      </c>
    </row>
    <row r="12" spans="1:14" s="49" customFormat="1" ht="44.45" customHeight="1" thickBot="1">
      <c r="A12" s="54">
        <v>8</v>
      </c>
      <c r="B12" s="55"/>
      <c r="C12" s="249" t="s">
        <v>515</v>
      </c>
      <c r="D12" s="248"/>
      <c r="E12" s="248">
        <v>50</v>
      </c>
      <c r="F12" s="248">
        <v>4</v>
      </c>
      <c r="G12" s="146">
        <f t="shared" si="1"/>
        <v>54</v>
      </c>
      <c r="H12" s="281" t="s">
        <v>544</v>
      </c>
      <c r="I12" s="508" t="s">
        <v>533</v>
      </c>
      <c r="J12" s="248">
        <f t="shared" si="0"/>
        <v>54</v>
      </c>
      <c r="K12" s="358"/>
      <c r="L12" s="359">
        <f t="shared" ref="L12:L14" si="3">J12-M12</f>
        <v>50</v>
      </c>
      <c r="M12" s="360">
        <v>4</v>
      </c>
    </row>
    <row r="13" spans="1:14" s="49" customFormat="1" ht="44.45" customHeight="1" thickBot="1">
      <c r="A13" s="54">
        <v>8</v>
      </c>
      <c r="B13" s="55">
        <v>2</v>
      </c>
      <c r="C13" s="249" t="s">
        <v>516</v>
      </c>
      <c r="D13" s="248"/>
      <c r="E13" s="248">
        <v>75</v>
      </c>
      <c r="F13" s="248">
        <v>7</v>
      </c>
      <c r="G13" s="146">
        <f t="shared" si="1"/>
        <v>82</v>
      </c>
      <c r="H13" s="281" t="s">
        <v>544</v>
      </c>
      <c r="I13" s="508" t="s">
        <v>569</v>
      </c>
      <c r="J13" s="248">
        <f t="shared" si="0"/>
        <v>82</v>
      </c>
      <c r="K13" s="358"/>
      <c r="L13" s="359">
        <f t="shared" si="3"/>
        <v>75</v>
      </c>
      <c r="M13" s="360">
        <v>7</v>
      </c>
      <c r="N13" s="49">
        <v>2</v>
      </c>
    </row>
    <row r="14" spans="1:14" s="49" customFormat="1" ht="44.45" customHeight="1" thickBot="1">
      <c r="A14" s="54">
        <v>8</v>
      </c>
      <c r="B14" s="55">
        <v>2</v>
      </c>
      <c r="C14" s="249" t="s">
        <v>517</v>
      </c>
      <c r="D14" s="248"/>
      <c r="E14" s="248">
        <v>50</v>
      </c>
      <c r="F14" s="248">
        <v>2</v>
      </c>
      <c r="G14" s="146">
        <f t="shared" si="1"/>
        <v>52</v>
      </c>
      <c r="H14" s="281" t="s">
        <v>545</v>
      </c>
      <c r="I14" s="508" t="s">
        <v>535</v>
      </c>
      <c r="J14" s="248">
        <f t="shared" si="0"/>
        <v>52</v>
      </c>
      <c r="K14" s="358"/>
      <c r="L14" s="359">
        <f t="shared" si="3"/>
        <v>52</v>
      </c>
      <c r="M14" s="360">
        <v>0</v>
      </c>
      <c r="N14" s="49">
        <v>2</v>
      </c>
    </row>
    <row r="15" spans="1:14" s="49" customFormat="1" ht="44.45" customHeight="1" thickBot="1">
      <c r="A15" s="54">
        <v>9</v>
      </c>
      <c r="B15" s="55">
        <v>1</v>
      </c>
      <c r="C15" s="249" t="s">
        <v>518</v>
      </c>
      <c r="D15" s="248">
        <v>0</v>
      </c>
      <c r="E15" s="248">
        <v>73</v>
      </c>
      <c r="F15" s="248">
        <v>10</v>
      </c>
      <c r="G15" s="146">
        <f t="shared" si="1"/>
        <v>83</v>
      </c>
      <c r="H15" s="502" t="s">
        <v>546</v>
      </c>
      <c r="I15" s="507" t="s">
        <v>536</v>
      </c>
      <c r="J15" s="248">
        <f t="shared" si="0"/>
        <v>83</v>
      </c>
      <c r="K15" s="358"/>
      <c r="L15" s="359">
        <f>J15-M15</f>
        <v>73</v>
      </c>
      <c r="M15" s="359">
        <v>10</v>
      </c>
      <c r="N15" s="49">
        <v>1</v>
      </c>
    </row>
    <row r="16" spans="1:14" s="49" customFormat="1" ht="44.45" customHeight="1" thickBot="1">
      <c r="A16" s="54"/>
      <c r="B16" s="55"/>
      <c r="C16" s="49" t="s">
        <v>519</v>
      </c>
      <c r="D16" s="248">
        <v>0</v>
      </c>
      <c r="E16" s="248">
        <v>20</v>
      </c>
      <c r="F16" s="248">
        <v>8</v>
      </c>
      <c r="G16" s="146">
        <f t="shared" si="1"/>
        <v>28</v>
      </c>
      <c r="H16" s="281" t="s">
        <v>546</v>
      </c>
      <c r="I16" s="508" t="s">
        <v>536</v>
      </c>
      <c r="J16" s="248">
        <f t="shared" si="0"/>
        <v>28</v>
      </c>
      <c r="K16" s="358"/>
      <c r="L16" s="359">
        <f t="shared" ref="L16:L18" si="4">J16-M16</f>
        <v>23</v>
      </c>
      <c r="M16" s="360">
        <v>5</v>
      </c>
    </row>
    <row r="17" spans="1:14" s="49" customFormat="1" ht="44.45" customHeight="1" thickBot="1">
      <c r="A17" s="54">
        <v>9</v>
      </c>
      <c r="B17" s="55">
        <v>2</v>
      </c>
      <c r="C17" s="249" t="s">
        <v>520</v>
      </c>
      <c r="D17" s="248"/>
      <c r="E17" s="248">
        <v>76</v>
      </c>
      <c r="F17" s="248">
        <v>5</v>
      </c>
      <c r="G17" s="146">
        <f t="shared" si="1"/>
        <v>81</v>
      </c>
      <c r="H17" s="281" t="s">
        <v>547</v>
      </c>
      <c r="I17" s="508" t="s">
        <v>537</v>
      </c>
      <c r="J17" s="248">
        <f t="shared" si="0"/>
        <v>81</v>
      </c>
      <c r="K17" s="358"/>
      <c r="L17" s="359">
        <f t="shared" si="4"/>
        <v>76</v>
      </c>
      <c r="M17" s="360">
        <v>5</v>
      </c>
      <c r="N17" s="49">
        <v>2</v>
      </c>
    </row>
    <row r="18" spans="1:14" s="49" customFormat="1" ht="44.45" customHeight="1" thickBot="1">
      <c r="A18" s="54">
        <v>9</v>
      </c>
      <c r="B18" s="55"/>
      <c r="C18" s="249" t="s">
        <v>521</v>
      </c>
      <c r="D18" s="248"/>
      <c r="E18" s="248">
        <v>62</v>
      </c>
      <c r="F18" s="248">
        <v>6</v>
      </c>
      <c r="G18" s="146">
        <f t="shared" si="1"/>
        <v>68</v>
      </c>
      <c r="H18" s="281" t="s">
        <v>316</v>
      </c>
      <c r="I18" s="508" t="s">
        <v>538</v>
      </c>
      <c r="J18" s="248">
        <f t="shared" si="0"/>
        <v>68</v>
      </c>
      <c r="K18" s="358"/>
      <c r="L18" s="359">
        <f t="shared" si="4"/>
        <v>68</v>
      </c>
      <c r="M18" s="360">
        <v>0</v>
      </c>
    </row>
    <row r="19" spans="1:14" s="49" customFormat="1" ht="44.45" customHeight="1" thickBot="1">
      <c r="A19" s="54">
        <v>10</v>
      </c>
      <c r="B19" s="55">
        <v>1</v>
      </c>
      <c r="C19" s="249" t="s">
        <v>522</v>
      </c>
      <c r="D19" s="248">
        <v>0</v>
      </c>
      <c r="E19" s="248">
        <v>25</v>
      </c>
      <c r="F19" s="248">
        <v>50</v>
      </c>
      <c r="G19" s="146">
        <f t="shared" si="1"/>
        <v>75</v>
      </c>
      <c r="H19" s="502" t="s">
        <v>548</v>
      </c>
      <c r="I19" s="507" t="s">
        <v>538</v>
      </c>
      <c r="J19" s="248">
        <f t="shared" si="0"/>
        <v>75</v>
      </c>
      <c r="K19" s="358"/>
      <c r="L19" s="359">
        <f>J19-M19</f>
        <v>25</v>
      </c>
      <c r="M19" s="359">
        <v>50</v>
      </c>
      <c r="N19" s="49">
        <v>1</v>
      </c>
    </row>
    <row r="20" spans="1:14" s="49" customFormat="1" ht="44.45" customHeight="1" thickBot="1">
      <c r="A20" s="54">
        <v>10</v>
      </c>
      <c r="B20" s="55"/>
      <c r="C20" s="249" t="s">
        <v>523</v>
      </c>
      <c r="D20" s="248">
        <v>0</v>
      </c>
      <c r="E20" s="248">
        <v>25</v>
      </c>
      <c r="F20" s="248">
        <v>8</v>
      </c>
      <c r="G20" s="146">
        <f t="shared" si="1"/>
        <v>33</v>
      </c>
      <c r="H20" s="281" t="s">
        <v>549</v>
      </c>
      <c r="I20" s="508" t="s">
        <v>538</v>
      </c>
      <c r="J20" s="248">
        <f t="shared" si="0"/>
        <v>33</v>
      </c>
      <c r="K20" s="358"/>
      <c r="L20" s="359">
        <f t="shared" ref="L20:L22" si="5">J20-M20</f>
        <v>28</v>
      </c>
      <c r="M20" s="360">
        <v>5</v>
      </c>
    </row>
    <row r="21" spans="1:14" s="49" customFormat="1" ht="44.45" customHeight="1" thickBot="1">
      <c r="A21" s="54">
        <v>10</v>
      </c>
      <c r="B21" s="55">
        <v>2</v>
      </c>
      <c r="C21" s="249" t="s">
        <v>524</v>
      </c>
      <c r="D21" s="248">
        <v>0</v>
      </c>
      <c r="E21" s="248">
        <v>32</v>
      </c>
      <c r="F21" s="248">
        <v>30</v>
      </c>
      <c r="G21" s="146">
        <f t="shared" si="1"/>
        <v>62</v>
      </c>
      <c r="H21" s="281" t="s">
        <v>550</v>
      </c>
      <c r="I21" s="508" t="s">
        <v>539</v>
      </c>
      <c r="J21" s="248">
        <f t="shared" si="0"/>
        <v>62</v>
      </c>
      <c r="K21" s="358"/>
      <c r="L21" s="359">
        <f t="shared" si="5"/>
        <v>32</v>
      </c>
      <c r="M21" s="360">
        <v>30</v>
      </c>
      <c r="N21" s="49">
        <v>2</v>
      </c>
    </row>
    <row r="22" spans="1:14" s="49" customFormat="1" ht="44.45" customHeight="1" thickBot="1">
      <c r="A22" s="54"/>
      <c r="B22" s="55"/>
      <c r="C22" s="249" t="s">
        <v>525</v>
      </c>
      <c r="D22" s="248">
        <v>0</v>
      </c>
      <c r="E22" s="248">
        <v>20</v>
      </c>
      <c r="F22" s="248">
        <v>16</v>
      </c>
      <c r="G22" s="146">
        <f t="shared" si="1"/>
        <v>36</v>
      </c>
      <c r="H22" s="281" t="s">
        <v>550</v>
      </c>
      <c r="I22" s="508" t="s">
        <v>539</v>
      </c>
      <c r="J22" s="248">
        <f t="shared" si="0"/>
        <v>36</v>
      </c>
      <c r="K22" s="358"/>
      <c r="L22" s="359">
        <f t="shared" si="5"/>
        <v>28</v>
      </c>
      <c r="M22" s="360">
        <v>8</v>
      </c>
    </row>
    <row r="23" spans="1:14" s="49" customFormat="1" ht="44.45" customHeight="1" thickBot="1">
      <c r="A23" s="54">
        <v>11</v>
      </c>
      <c r="B23" s="55">
        <v>1</v>
      </c>
      <c r="C23" s="249" t="s">
        <v>526</v>
      </c>
      <c r="D23" s="248">
        <v>0</v>
      </c>
      <c r="E23" s="248">
        <v>80</v>
      </c>
      <c r="F23" s="248">
        <v>15</v>
      </c>
      <c r="G23" s="146">
        <f t="shared" si="1"/>
        <v>95</v>
      </c>
      <c r="H23" s="502" t="s">
        <v>549</v>
      </c>
      <c r="I23" s="507" t="s">
        <v>540</v>
      </c>
      <c r="J23" s="248">
        <f t="shared" si="0"/>
        <v>95</v>
      </c>
      <c r="K23" s="358"/>
      <c r="L23" s="359">
        <f>J23-M23</f>
        <v>80</v>
      </c>
      <c r="M23" s="359">
        <v>15</v>
      </c>
      <c r="N23" s="49">
        <v>1</v>
      </c>
    </row>
    <row r="24" spans="1:14" s="49" customFormat="1" ht="44.45" customHeight="1" thickBot="1">
      <c r="A24" s="54">
        <v>11</v>
      </c>
      <c r="B24" s="55">
        <v>1</v>
      </c>
      <c r="C24" s="249" t="s">
        <v>527</v>
      </c>
      <c r="D24" s="248"/>
      <c r="E24" s="248">
        <v>20</v>
      </c>
      <c r="F24" s="248">
        <v>13</v>
      </c>
      <c r="G24" s="146">
        <f t="shared" si="1"/>
        <v>33</v>
      </c>
      <c r="H24" s="281" t="s">
        <v>551</v>
      </c>
      <c r="I24" s="508" t="s">
        <v>540</v>
      </c>
      <c r="J24" s="248">
        <f t="shared" si="0"/>
        <v>33</v>
      </c>
      <c r="K24" s="358"/>
      <c r="L24" s="359">
        <f t="shared" ref="L24:L26" si="6">J24-M24</f>
        <v>26</v>
      </c>
      <c r="M24" s="360">
        <v>7</v>
      </c>
      <c r="N24" s="49">
        <v>1</v>
      </c>
    </row>
    <row r="25" spans="1:14" s="49" customFormat="1" ht="44.45" customHeight="1" thickBot="1">
      <c r="A25" s="54">
        <v>11</v>
      </c>
      <c r="B25" s="55">
        <v>2</v>
      </c>
      <c r="C25" s="249" t="s">
        <v>528</v>
      </c>
      <c r="D25" s="248">
        <v>0</v>
      </c>
      <c r="E25" s="248">
        <v>25</v>
      </c>
      <c r="F25" s="248">
        <v>30</v>
      </c>
      <c r="G25" s="146">
        <f t="shared" si="1"/>
        <v>55</v>
      </c>
      <c r="H25" s="281" t="s">
        <v>551</v>
      </c>
      <c r="I25" s="508" t="s">
        <v>540</v>
      </c>
      <c r="J25" s="248">
        <f t="shared" si="0"/>
        <v>55</v>
      </c>
      <c r="K25" s="358"/>
      <c r="L25" s="359">
        <f t="shared" si="6"/>
        <v>40</v>
      </c>
      <c r="M25" s="360">
        <v>15</v>
      </c>
      <c r="N25" s="49">
        <v>2</v>
      </c>
    </row>
    <row r="26" spans="1:14" s="49" customFormat="1" ht="44.45" customHeight="1" thickBot="1">
      <c r="A26" s="54"/>
      <c r="B26" s="55"/>
      <c r="C26" s="249" t="s">
        <v>529</v>
      </c>
      <c r="D26" s="248">
        <v>0</v>
      </c>
      <c r="E26" s="248">
        <v>49</v>
      </c>
      <c r="F26" s="248">
        <v>25</v>
      </c>
      <c r="G26" s="146">
        <f t="shared" si="1"/>
        <v>74</v>
      </c>
      <c r="H26" s="281" t="s">
        <v>552</v>
      </c>
      <c r="I26" s="508" t="s">
        <v>540</v>
      </c>
      <c r="J26" s="248">
        <f t="shared" si="0"/>
        <v>74</v>
      </c>
      <c r="K26" s="358"/>
      <c r="L26" s="359">
        <f t="shared" si="6"/>
        <v>49</v>
      </c>
      <c r="M26" s="360">
        <v>25</v>
      </c>
    </row>
    <row r="27" spans="1:14" s="49" customFormat="1" ht="44.45" customHeight="1" thickBot="1">
      <c r="A27" s="54">
        <v>12</v>
      </c>
      <c r="B27" s="55">
        <v>1</v>
      </c>
      <c r="C27" s="249" t="s">
        <v>530</v>
      </c>
      <c r="D27" s="248">
        <v>0</v>
      </c>
      <c r="E27" s="248">
        <v>95</v>
      </c>
      <c r="F27" s="498">
        <v>30</v>
      </c>
      <c r="G27" s="146">
        <f t="shared" si="1"/>
        <v>125</v>
      </c>
      <c r="H27" s="502" t="s">
        <v>552</v>
      </c>
      <c r="I27" s="507" t="s">
        <v>540</v>
      </c>
      <c r="J27" s="248">
        <f t="shared" si="0"/>
        <v>125</v>
      </c>
      <c r="K27" s="358"/>
      <c r="L27" s="359">
        <f>J27-M27</f>
        <v>95</v>
      </c>
      <c r="M27" s="359">
        <v>30</v>
      </c>
      <c r="N27" s="49">
        <v>1</v>
      </c>
    </row>
    <row r="28" spans="1:14" s="49" customFormat="1" ht="44.45" customHeight="1">
      <c r="A28" s="54">
        <v>12</v>
      </c>
      <c r="B28" s="55">
        <v>2</v>
      </c>
      <c r="C28" s="49" t="s">
        <v>531</v>
      </c>
      <c r="D28" s="248">
        <v>0</v>
      </c>
      <c r="E28" s="248">
        <v>136</v>
      </c>
      <c r="F28" s="248">
        <v>20</v>
      </c>
      <c r="G28" s="146">
        <f t="shared" si="1"/>
        <v>156</v>
      </c>
      <c r="H28" s="49" t="s">
        <v>552</v>
      </c>
      <c r="I28" s="509" t="s">
        <v>540</v>
      </c>
      <c r="J28" s="248">
        <f t="shared" si="0"/>
        <v>156</v>
      </c>
      <c r="K28" s="358"/>
      <c r="L28" s="359">
        <f t="shared" ref="L28:L35" si="7">J28-M28</f>
        <v>136</v>
      </c>
      <c r="M28" s="360">
        <v>20</v>
      </c>
      <c r="N28" s="49">
        <v>2</v>
      </c>
    </row>
    <row r="29" spans="1:14" s="49" customFormat="1" ht="44.45" hidden="1" customHeight="1">
      <c r="A29" s="54"/>
      <c r="B29" s="55"/>
      <c r="D29" s="248"/>
      <c r="E29" s="248"/>
      <c r="F29" s="248"/>
      <c r="G29" s="146"/>
      <c r="J29" s="248"/>
      <c r="K29" s="358"/>
      <c r="L29" s="359"/>
      <c r="M29" s="360"/>
    </row>
    <row r="30" spans="1:14" s="49" customFormat="1" ht="44.45" hidden="1" customHeight="1" thickBot="1">
      <c r="A30" s="54">
        <v>12</v>
      </c>
      <c r="B30" s="55">
        <v>3</v>
      </c>
      <c r="C30" s="249"/>
      <c r="D30" s="248">
        <v>1</v>
      </c>
      <c r="E30" s="248">
        <v>35</v>
      </c>
      <c r="F30" s="248">
        <v>10</v>
      </c>
      <c r="G30" s="146">
        <f t="shared" si="1"/>
        <v>45</v>
      </c>
      <c r="H30" s="281"/>
      <c r="I30" s="282"/>
      <c r="J30" s="248">
        <f t="shared" ref="J30:J35" si="8">G30</f>
        <v>45</v>
      </c>
      <c r="K30" s="358"/>
      <c r="L30" s="359">
        <f t="shared" si="7"/>
        <v>5</v>
      </c>
      <c r="M30" s="360">
        <v>40</v>
      </c>
      <c r="N30" s="49">
        <v>3</v>
      </c>
    </row>
    <row r="31" spans="1:14" s="49" customFormat="1" ht="44.45" hidden="1" customHeight="1" thickBot="1">
      <c r="A31" s="54">
        <v>12</v>
      </c>
      <c r="B31" s="55">
        <v>3</v>
      </c>
      <c r="C31" s="249"/>
      <c r="D31" s="248"/>
      <c r="E31" s="248"/>
      <c r="F31" s="248"/>
      <c r="G31" s="146">
        <f t="shared" si="1"/>
        <v>0</v>
      </c>
      <c r="H31" s="281"/>
      <c r="I31" s="282"/>
      <c r="J31" s="248">
        <f t="shared" si="8"/>
        <v>0</v>
      </c>
      <c r="K31" s="358"/>
      <c r="L31" s="359">
        <f t="shared" si="7"/>
        <v>0</v>
      </c>
      <c r="M31" s="360"/>
      <c r="N31" s="49">
        <v>3</v>
      </c>
    </row>
    <row r="32" spans="1:14" s="49" customFormat="1" ht="44.45" hidden="1" customHeight="1" thickBot="1">
      <c r="A32" s="54">
        <v>12</v>
      </c>
      <c r="B32" s="55">
        <v>4</v>
      </c>
      <c r="C32" s="249"/>
      <c r="D32" s="248"/>
      <c r="E32" s="248"/>
      <c r="F32" s="248"/>
      <c r="G32" s="146">
        <f t="shared" si="1"/>
        <v>0</v>
      </c>
      <c r="H32" s="281"/>
      <c r="I32" s="282"/>
      <c r="J32" s="248">
        <f t="shared" si="8"/>
        <v>0</v>
      </c>
      <c r="K32" s="358"/>
      <c r="L32" s="359">
        <f t="shared" si="7"/>
        <v>0</v>
      </c>
      <c r="M32" s="360"/>
      <c r="N32" s="49">
        <v>4</v>
      </c>
    </row>
    <row r="33" spans="1:14" s="49" customFormat="1" ht="44.45" hidden="1" customHeight="1" thickBot="1">
      <c r="A33" s="54">
        <v>12</v>
      </c>
      <c r="B33" s="55">
        <v>4</v>
      </c>
      <c r="C33" s="249"/>
      <c r="D33" s="248"/>
      <c r="E33" s="248"/>
      <c r="F33" s="248"/>
      <c r="G33" s="146">
        <f t="shared" si="1"/>
        <v>0</v>
      </c>
      <c r="H33" s="281"/>
      <c r="I33" s="282"/>
      <c r="J33" s="248">
        <f t="shared" si="8"/>
        <v>0</v>
      </c>
      <c r="K33" s="358"/>
      <c r="L33" s="359">
        <f t="shared" si="7"/>
        <v>0</v>
      </c>
      <c r="M33" s="360"/>
      <c r="N33" s="49">
        <v>4</v>
      </c>
    </row>
    <row r="34" spans="1:14" s="49" customFormat="1" ht="44.25" hidden="1" customHeight="1" thickBot="1">
      <c r="A34" s="54">
        <v>12</v>
      </c>
      <c r="B34" s="55">
        <v>5</v>
      </c>
      <c r="C34" s="249"/>
      <c r="D34" s="248"/>
      <c r="E34" s="248"/>
      <c r="F34" s="248"/>
      <c r="G34" s="146">
        <f t="shared" si="1"/>
        <v>0</v>
      </c>
      <c r="H34" s="281"/>
      <c r="I34" s="282"/>
      <c r="J34" s="248">
        <f t="shared" si="8"/>
        <v>0</v>
      </c>
      <c r="K34" s="358"/>
      <c r="L34" s="359">
        <f t="shared" si="7"/>
        <v>0</v>
      </c>
      <c r="M34" s="360"/>
      <c r="N34" s="49">
        <v>5</v>
      </c>
    </row>
    <row r="35" spans="1:14" s="49" customFormat="1" ht="44.45" hidden="1" customHeight="1">
      <c r="A35" s="54">
        <v>12</v>
      </c>
      <c r="B35" s="55">
        <v>5</v>
      </c>
      <c r="C35" s="249"/>
      <c r="D35" s="248"/>
      <c r="E35" s="248"/>
      <c r="F35" s="248"/>
      <c r="G35" s="146">
        <f t="shared" si="1"/>
        <v>0</v>
      </c>
      <c r="H35" s="281"/>
      <c r="I35" s="282"/>
      <c r="J35" s="248">
        <f t="shared" si="8"/>
        <v>0</v>
      </c>
      <c r="K35" s="358"/>
      <c r="L35" s="359">
        <f t="shared" si="7"/>
        <v>0</v>
      </c>
      <c r="M35" s="360"/>
      <c r="N35" s="49">
        <v>5</v>
      </c>
    </row>
    <row r="36" spans="1:14" ht="44.45" hidden="1" customHeight="1" thickBot="1">
      <c r="A36" s="54">
        <v>8</v>
      </c>
      <c r="B36" s="55"/>
      <c r="C36" s="250" t="s">
        <v>82</v>
      </c>
      <c r="D36" s="248">
        <f>SUM(D27:D35,D23:D26)</f>
        <v>1</v>
      </c>
      <c r="E36" s="248">
        <f>SUM(E27:E35,E23:E26)</f>
        <v>440</v>
      </c>
      <c r="F36" s="248">
        <f>SUM(F27:F35,F23:F26)</f>
        <v>143</v>
      </c>
      <c r="G36" s="248">
        <f>SUM(G27:G35,G23:G26)</f>
        <v>583</v>
      </c>
      <c r="H36" s="503"/>
      <c r="I36" s="504"/>
      <c r="J36" s="248">
        <f>SUM(J27:J35,J23:J26)</f>
        <v>583</v>
      </c>
      <c r="K36" s="358"/>
      <c r="L36" s="565">
        <f>SUM(L27:M35,L23:M26)</f>
        <v>583</v>
      </c>
      <c r="M36" s="565"/>
    </row>
    <row r="37" spans="1:14" ht="33.75" hidden="1" customHeight="1" thickBot="1">
      <c r="A37" s="53"/>
      <c r="C37" s="361" t="s">
        <v>84</v>
      </c>
      <c r="D37" s="570" t="e">
        <f>SUM(D38*100/39)</f>
        <v>#REF!</v>
      </c>
      <c r="E37" s="568"/>
      <c r="F37" s="568"/>
      <c r="G37" s="562" t="s">
        <v>85</v>
      </c>
      <c r="H37" s="562"/>
      <c r="I37" s="562"/>
      <c r="J37" s="463" t="e">
        <f>SUM(H36,#REF!,#REF!,#REF!,#REF!,#REF!,'UC Basic Data Page-1-6'!K37:L37)</f>
        <v>#REF!</v>
      </c>
      <c r="K37" s="362"/>
      <c r="L37" s="355"/>
    </row>
    <row r="38" spans="1:14" ht="32.25" hidden="1" customHeight="1" thickBot="1">
      <c r="C38" s="145" t="s">
        <v>86</v>
      </c>
      <c r="D38" s="566" t="e">
        <f>SUM(G36,#REF!,#REF!,#REF!,#REF!,#REF!,'UC Basic Data Page-1-6'!D38:F38)</f>
        <v>#REF!</v>
      </c>
      <c r="E38" s="567"/>
      <c r="F38" s="567"/>
      <c r="G38" s="151"/>
      <c r="H38" s="563" t="s">
        <v>87</v>
      </c>
      <c r="I38" s="563"/>
      <c r="J38" s="354" t="e">
        <f>SUM(D36,#REF!,#REF!,#REF!,#REF!,#REF!,'UC Basic Data Page-1-6'!K38:L38)</f>
        <v>#REF!</v>
      </c>
      <c r="K38" s="362"/>
      <c r="L38" s="355"/>
    </row>
    <row r="39" spans="1:14" ht="33.75" hidden="1" customHeight="1" thickBot="1">
      <c r="C39" s="559" t="s">
        <v>88</v>
      </c>
      <c r="D39" s="560"/>
      <c r="E39" s="560"/>
      <c r="F39" s="569">
        <v>1</v>
      </c>
      <c r="G39" s="569"/>
      <c r="H39" s="144"/>
      <c r="I39" s="144"/>
      <c r="J39" s="144"/>
      <c r="K39" s="363"/>
      <c r="L39" s="144"/>
      <c r="M39" s="144"/>
    </row>
    <row r="42" spans="1:14">
      <c r="E42" s="47">
        <v>7800</v>
      </c>
    </row>
    <row r="44" spans="1:14">
      <c r="D44" s="53"/>
    </row>
    <row r="46" spans="1:14">
      <c r="E46" s="53"/>
    </row>
    <row r="48" spans="1:14">
      <c r="E48" s="53">
        <f>SUM(E42/24)</f>
        <v>325</v>
      </c>
    </row>
  </sheetData>
  <mergeCells count="19">
    <mergeCell ref="K4:L5"/>
    <mergeCell ref="C4:C5"/>
    <mergeCell ref="D4:D5"/>
    <mergeCell ref="E4:G4"/>
    <mergeCell ref="H4:I5"/>
    <mergeCell ref="C1:J1"/>
    <mergeCell ref="C2:J2"/>
    <mergeCell ref="J4:J5"/>
    <mergeCell ref="B4:B6"/>
    <mergeCell ref="A4:A6"/>
    <mergeCell ref="H6:I6"/>
    <mergeCell ref="L6:M6"/>
    <mergeCell ref="C39:E39"/>
    <mergeCell ref="F39:G39"/>
    <mergeCell ref="L36:M36"/>
    <mergeCell ref="D37:F37"/>
    <mergeCell ref="G37:I37"/>
    <mergeCell ref="D38:F38"/>
    <mergeCell ref="H38:I38"/>
  </mergeCells>
  <printOptions horizontalCentered="1" verticalCentered="1"/>
  <pageMargins left="0" right="0" top="0" bottom="0" header="0" footer="0"/>
  <pageSetup paperSize="9" scale="78" fitToHeight="0" orientation="landscape" r:id="rId1"/>
  <headerFooter alignWithMargins="0">
    <oddFooter>&amp;CPrepare three copies. One for UC health facility, one for Tehsil/Taluka and one for District</oddFooter>
  </headerFooter>
  <colBreaks count="1" manualBreakCount="1">
    <brk id="10" max="74" man="1"/>
  </colBreaks>
</worksheet>
</file>

<file path=xl/worksheets/sheet5.xml><?xml version="1.0" encoding="utf-8"?>
<worksheet xmlns="http://schemas.openxmlformats.org/spreadsheetml/2006/main" xmlns:r="http://schemas.openxmlformats.org/officeDocument/2006/relationships">
  <dimension ref="A1:J36"/>
  <sheetViews>
    <sheetView view="pageBreakPreview" topLeftCell="C1" zoomScale="110" zoomScaleSheetLayoutView="110" workbookViewId="0">
      <selection activeCell="J36" sqref="J36"/>
    </sheetView>
  </sheetViews>
  <sheetFormatPr defaultColWidth="9.28515625" defaultRowHeight="15"/>
  <cols>
    <col min="2" max="2" width="35.7109375" customWidth="1"/>
    <col min="3" max="3" width="15.42578125" style="44" bestFit="1" customWidth="1"/>
    <col min="4" max="4" width="9.28515625" style="44"/>
    <col min="5" max="5" width="35.7109375" customWidth="1"/>
    <col min="6" max="6" width="11.28515625" bestFit="1" customWidth="1"/>
    <col min="8" max="8" width="32.140625" customWidth="1"/>
    <col min="9" max="9" width="11.42578125" customWidth="1"/>
  </cols>
  <sheetData>
    <row r="1" spans="1:10" ht="30">
      <c r="A1" s="573" t="s">
        <v>402</v>
      </c>
      <c r="B1" s="574"/>
      <c r="C1" s="574"/>
      <c r="D1" s="574"/>
      <c r="E1" s="574"/>
      <c r="F1" s="574"/>
      <c r="G1" s="574"/>
      <c r="H1" s="574"/>
      <c r="I1" s="574"/>
      <c r="J1" s="574"/>
    </row>
    <row r="2" spans="1:10" ht="30">
      <c r="A2" s="575" t="s">
        <v>408</v>
      </c>
      <c r="B2" s="576"/>
      <c r="C2" s="576"/>
      <c r="D2" s="576"/>
      <c r="E2" s="576"/>
      <c r="F2" s="576"/>
      <c r="G2" s="576"/>
      <c r="H2" s="576"/>
      <c r="I2" s="576"/>
      <c r="J2" s="576"/>
    </row>
    <row r="3" spans="1:10" ht="42.75" customHeight="1">
      <c r="A3" s="579" t="s">
        <v>96</v>
      </c>
      <c r="B3" s="580"/>
      <c r="C3" s="581" t="str">
        <f>'1. HR Plan'!D5</f>
        <v>Shoaib Ahmad</v>
      </c>
      <c r="D3" s="581"/>
      <c r="E3" s="66" t="s">
        <v>0</v>
      </c>
      <c r="F3" s="582" t="str">
        <f>'1. HR Plan'!F5</f>
        <v>0300-7192927</v>
      </c>
      <c r="G3" s="582"/>
      <c r="H3" s="66" t="s">
        <v>97</v>
      </c>
      <c r="I3" s="583" t="str">
        <f>'Title UCMO'!D6</f>
        <v>34 Glass Factory</v>
      </c>
      <c r="J3" s="583"/>
    </row>
    <row r="4" spans="1:10" ht="18">
      <c r="A4" s="56"/>
      <c r="B4" s="577" t="s">
        <v>58</v>
      </c>
      <c r="C4" s="577"/>
      <c r="D4" s="577"/>
      <c r="E4" s="577" t="s">
        <v>90</v>
      </c>
      <c r="F4" s="577"/>
      <c r="G4" s="577"/>
      <c r="H4" s="577" t="s">
        <v>59</v>
      </c>
      <c r="I4" s="577"/>
      <c r="J4" s="577"/>
    </row>
    <row r="5" spans="1:10" ht="75">
      <c r="A5" s="57" t="s">
        <v>28</v>
      </c>
      <c r="B5" s="58" t="s">
        <v>91</v>
      </c>
      <c r="C5" s="59" t="s">
        <v>92</v>
      </c>
      <c r="D5" s="60" t="s">
        <v>409</v>
      </c>
      <c r="E5" s="58" t="s">
        <v>91</v>
      </c>
      <c r="F5" s="59" t="s">
        <v>92</v>
      </c>
      <c r="G5" s="60" t="s">
        <v>409</v>
      </c>
      <c r="H5" s="58" t="s">
        <v>91</v>
      </c>
      <c r="I5" s="59" t="s">
        <v>92</v>
      </c>
      <c r="J5" s="60" t="s">
        <v>409</v>
      </c>
    </row>
    <row r="6" spans="1:10" s="375" customFormat="1" ht="47.45" customHeight="1">
      <c r="A6" s="578">
        <v>1</v>
      </c>
      <c r="B6" s="373" t="str">
        <f>'UC Basic Data Page-1-6'!H7</f>
        <v>محمداصغر</v>
      </c>
      <c r="C6" s="374" t="s">
        <v>176</v>
      </c>
      <c r="D6" s="373">
        <f>'UC Basic Data Page-1-6'!K7</f>
        <v>7</v>
      </c>
      <c r="E6" s="373" t="str">
        <f>'UC Basic Data Page-1-6'!H11</f>
        <v>منیر احمد</v>
      </c>
      <c r="F6" s="374" t="s">
        <v>176</v>
      </c>
      <c r="G6" s="373">
        <f>'UC Basic Data Page-1-6'!K11</f>
        <v>25</v>
      </c>
      <c r="H6" s="373" t="str">
        <f>'UC Basic Data Page-1-6'!H15</f>
        <v>سردار احمد</v>
      </c>
      <c r="I6" s="374" t="s">
        <v>241</v>
      </c>
      <c r="J6" s="373">
        <f>'UC Basic Data Page-1-6'!K15</f>
        <v>23</v>
      </c>
    </row>
    <row r="7" spans="1:10" s="375" customFormat="1" ht="47.45" customHeight="1">
      <c r="A7" s="578"/>
      <c r="B7" s="373" t="str">
        <f>'UC Basic Data Page-1-6'!I7</f>
        <v>مدرسہ للبنات، نورالھدیٰ مدرسہ, فاروق پورہ</v>
      </c>
      <c r="C7" s="374" t="s">
        <v>176</v>
      </c>
      <c r="D7" s="373">
        <f>'UC Basic Data Page-1-6'!L7</f>
        <v>61</v>
      </c>
      <c r="E7" s="373" t="str">
        <f>'UC Basic Data Page-1-6'!I11</f>
        <v>گورنمنٹ پرائمری سکول ، الطارق سکول زبیر کالونی</v>
      </c>
      <c r="F7" s="374" t="s">
        <v>176</v>
      </c>
      <c r="G7" s="373">
        <f>'UC Basic Data Page-1-6'!L11</f>
        <v>35</v>
      </c>
      <c r="H7" s="373" t="str">
        <f>'UC Basic Data Page-1-6'!I15</f>
        <v xml:space="preserve"> ریحان پبلک سکول؎ گل حسن ٹاؤن</v>
      </c>
      <c r="I7" s="374" t="s">
        <v>176</v>
      </c>
      <c r="J7" s="373">
        <f>'UC Basic Data Page-1-6'!L15</f>
        <v>12</v>
      </c>
    </row>
    <row r="8" spans="1:10" s="375" customFormat="1" ht="47.45" customHeight="1">
      <c r="A8" s="578"/>
      <c r="B8" s="373" t="str">
        <f>'UC Basic Data Page-1-6'!H8</f>
        <v>عاصم علی</v>
      </c>
      <c r="C8" s="374" t="s">
        <v>241</v>
      </c>
      <c r="D8" s="373">
        <f>'UC Basic Data Page-1-6'!K8</f>
        <v>25</v>
      </c>
      <c r="E8" s="373" t="str">
        <f>'UC Basic Data Page-1-6'!H12</f>
        <v>ملک ساجد جانگلہ</v>
      </c>
      <c r="F8" s="374" t="s">
        <v>241</v>
      </c>
      <c r="G8" s="373">
        <f>'UC Basic Data Page-1-6'!K12</f>
        <v>50</v>
      </c>
      <c r="H8" s="373" t="str">
        <f>'UC Basic Data Page-1-6'!H16</f>
        <v>تسنیم کوثر</v>
      </c>
      <c r="I8" s="374" t="s">
        <v>241</v>
      </c>
      <c r="J8" s="373">
        <f>'UC Basic Data Page-1-6'!K16</f>
        <v>73</v>
      </c>
    </row>
    <row r="9" spans="1:10" s="375" customFormat="1" ht="47.45" customHeight="1">
      <c r="A9" s="578"/>
      <c r="B9" s="373" t="str">
        <f>'UC Basic Data Page-1-6'!I8</f>
        <v>محمدی مسجد ،, محمد آباد</v>
      </c>
      <c r="C9" s="374" t="s">
        <v>176</v>
      </c>
      <c r="D9" s="373">
        <f>'UC Basic Data Page-1-6'!L8</f>
        <v>15</v>
      </c>
      <c r="E9" s="373" t="str">
        <f>'UC Basic Data Page-1-6'!I12</f>
        <v>شام لاٹ</v>
      </c>
      <c r="F9" s="374"/>
      <c r="G9" s="373">
        <f>'UC Basic Data Page-1-6'!L12</f>
        <v>0</v>
      </c>
      <c r="H9" s="373" t="str">
        <f>'UC Basic Data Page-1-6'!I16</f>
        <v>فضل کریم ٹاؤن</v>
      </c>
      <c r="I9" s="374"/>
      <c r="J9" s="373">
        <f>'UC Basic Data Page-1-6'!L16</f>
        <v>0</v>
      </c>
    </row>
    <row r="10" spans="1:10" s="375" customFormat="1" ht="47.45" customHeight="1">
      <c r="A10" s="578"/>
      <c r="B10" s="376" t="s">
        <v>93</v>
      </c>
      <c r="C10" s="377"/>
      <c r="D10" s="373">
        <f>SUM(D6:D9)</f>
        <v>108</v>
      </c>
      <c r="E10" s="376" t="s">
        <v>93</v>
      </c>
      <c r="F10" s="377"/>
      <c r="G10" s="373">
        <f>SUM(G6:G9)</f>
        <v>110</v>
      </c>
      <c r="H10" s="376" t="s">
        <v>93</v>
      </c>
      <c r="I10" s="377"/>
      <c r="J10" s="373">
        <f>SUM(J6:J9)</f>
        <v>108</v>
      </c>
    </row>
    <row r="11" spans="1:10" s="375" customFormat="1" ht="47.45" customHeight="1">
      <c r="A11" s="578">
        <v>2</v>
      </c>
      <c r="B11" s="373" t="str">
        <f>'UC Basic Data Page-1-6'!H9</f>
        <v>رانا محمد صدیق</v>
      </c>
      <c r="C11" s="374" t="s">
        <v>176</v>
      </c>
      <c r="D11" s="373">
        <f>'UC Basic Data Page-1-6'!K9</f>
        <v>27</v>
      </c>
      <c r="E11" s="373" t="str">
        <f>'UC Basic Data Page-1-6'!H13</f>
        <v>حمیدہ بیگم</v>
      </c>
      <c r="F11" s="374" t="s">
        <v>176</v>
      </c>
      <c r="G11" s="373">
        <f>'UC Basic Data Page-1-6'!K13</f>
        <v>15</v>
      </c>
      <c r="H11" s="373" t="str">
        <f>'UC Basic Data Page-1-6'!H17</f>
        <v>محمدرشید</v>
      </c>
      <c r="I11" s="374" t="s">
        <v>241</v>
      </c>
      <c r="J11" s="373">
        <f>'UC Basic Data Page-1-6'!K17</f>
        <v>30</v>
      </c>
    </row>
    <row r="12" spans="1:10" s="375" customFormat="1" ht="47.45" customHeight="1">
      <c r="A12" s="578"/>
      <c r="B12" s="373" t="str">
        <f>'UC Basic Data Page-1-6'!I9</f>
        <v>فاروق پورہ</v>
      </c>
      <c r="C12" s="374" t="s">
        <v>176</v>
      </c>
      <c r="D12" s="373">
        <f>'UC Basic Data Page-1-6'!L9</f>
        <v>15</v>
      </c>
      <c r="E12" s="373" t="str">
        <f>'UC Basic Data Page-1-6'!I13</f>
        <v xml:space="preserve">  مدرسہ گلزار مدینہ,حسام ٹاؤن</v>
      </c>
      <c r="F12" s="374" t="s">
        <v>176</v>
      </c>
      <c r="G12" s="373">
        <f>'UC Basic Data Page-1-6'!L13</f>
        <v>30</v>
      </c>
      <c r="H12" s="373" t="str">
        <f>'UC Basic Data Page-1-6'!I17</f>
        <v>رحمٰن آباد</v>
      </c>
      <c r="I12" s="374" t="s">
        <v>241</v>
      </c>
      <c r="J12" s="373">
        <f>'UC Basic Data Page-1-6'!L17</f>
        <v>45</v>
      </c>
    </row>
    <row r="13" spans="1:10" s="375" customFormat="1" ht="47.45" customHeight="1">
      <c r="A13" s="578"/>
      <c r="B13" s="373" t="str">
        <f>'UC Basic Data Page-1-6'!H10</f>
        <v>نسرین اختر</v>
      </c>
      <c r="C13" s="374" t="s">
        <v>241</v>
      </c>
      <c r="D13" s="373">
        <f>'UC Basic Data Page-1-6'!K10</f>
        <v>66</v>
      </c>
      <c r="E13" s="373" t="str">
        <f>'UC Basic Data Page-1-6'!H14</f>
        <v>فوزیہ تسنیم</v>
      </c>
      <c r="F13" s="374" t="s">
        <v>241</v>
      </c>
      <c r="G13" s="373">
        <f>'UC Basic Data Page-1-6'!K14</f>
        <v>63</v>
      </c>
      <c r="H13" s="373" t="str">
        <f>'UC Basic Data Page-1-6'!H18</f>
        <v>اسد احمد</v>
      </c>
      <c r="I13" s="374" t="s">
        <v>176</v>
      </c>
      <c r="J13" s="373">
        <f>'UC Basic Data Page-1-6'!K18</f>
        <v>20</v>
      </c>
    </row>
    <row r="14" spans="1:10" s="375" customFormat="1" ht="47.45" customHeight="1">
      <c r="A14" s="578"/>
      <c r="B14" s="373" t="str">
        <f>'UC Basic Data Page-1-6'!I10</f>
        <v>فاروق پورہ</v>
      </c>
      <c r="C14" s="374" t="s">
        <v>241</v>
      </c>
      <c r="D14" s="373">
        <f>'UC Basic Data Page-1-6'!L10</f>
        <v>0</v>
      </c>
      <c r="E14" s="373" t="str">
        <f>'UC Basic Data Page-1-6'!I14</f>
        <v>، ہائی ونٹ سکول، عل پبلک سکول,فضل کریم ٹاؤن</v>
      </c>
      <c r="F14" s="374"/>
      <c r="G14" s="373">
        <f>'UC Basic Data Page-1-6'!L14</f>
        <v>0</v>
      </c>
      <c r="H14" s="373" t="str">
        <f>'UC Basic Data Page-1-6'!I18</f>
        <v>رحمٰن آباد</v>
      </c>
      <c r="I14" s="374"/>
      <c r="J14" s="373">
        <f>'UC Basic Data Page-1-6'!L18</f>
        <v>15</v>
      </c>
    </row>
    <row r="15" spans="1:10" s="375" customFormat="1" ht="47.45" customHeight="1">
      <c r="A15" s="578"/>
      <c r="B15" s="376" t="s">
        <v>93</v>
      </c>
      <c r="C15" s="377"/>
      <c r="D15" s="373">
        <f>SUM(D11:D14)</f>
        <v>108</v>
      </c>
      <c r="E15" s="376" t="s">
        <v>93</v>
      </c>
      <c r="F15" s="377"/>
      <c r="G15" s="373">
        <f>SUM(G11:G14)</f>
        <v>108</v>
      </c>
      <c r="H15" s="376" t="s">
        <v>93</v>
      </c>
      <c r="I15" s="377"/>
      <c r="J15" s="373">
        <f>SUM(J11:J14)</f>
        <v>110</v>
      </c>
    </row>
    <row r="16" spans="1:10" s="375" customFormat="1" ht="47.45" customHeight="1">
      <c r="A16" s="578">
        <v>3</v>
      </c>
      <c r="B16" s="387"/>
      <c r="C16" s="388"/>
      <c r="D16" s="387"/>
      <c r="E16" s="387"/>
      <c r="F16" s="388"/>
      <c r="G16" s="387"/>
      <c r="H16" s="387"/>
      <c r="I16" s="388"/>
      <c r="J16" s="387"/>
    </row>
    <row r="17" spans="1:10" s="375" customFormat="1" ht="47.45" customHeight="1">
      <c r="A17" s="578"/>
      <c r="B17" s="387"/>
      <c r="C17" s="388"/>
      <c r="D17" s="387"/>
      <c r="E17" s="387"/>
      <c r="F17" s="388"/>
      <c r="G17" s="387"/>
      <c r="H17" s="387"/>
      <c r="I17" s="388"/>
      <c r="J17" s="387"/>
    </row>
    <row r="18" spans="1:10" s="375" customFormat="1" ht="47.45" customHeight="1">
      <c r="A18" s="578"/>
      <c r="B18" s="387"/>
      <c r="C18" s="388"/>
      <c r="D18" s="387"/>
      <c r="E18" s="387"/>
      <c r="F18" s="388"/>
      <c r="G18" s="387"/>
      <c r="H18" s="387"/>
      <c r="I18" s="388"/>
      <c r="J18" s="387"/>
    </row>
    <row r="19" spans="1:10" s="386" customFormat="1" ht="28.5">
      <c r="A19" s="578"/>
      <c r="B19" s="387"/>
      <c r="C19" s="388"/>
      <c r="D19" s="387"/>
      <c r="E19" s="387"/>
      <c r="F19" s="388"/>
      <c r="G19" s="387"/>
      <c r="H19" s="387"/>
      <c r="I19" s="388"/>
      <c r="J19" s="387"/>
    </row>
    <row r="20" spans="1:10" s="375" customFormat="1" ht="28.5">
      <c r="A20" s="578"/>
      <c r="B20" s="376" t="s">
        <v>93</v>
      </c>
      <c r="C20" s="377"/>
      <c r="D20" s="373"/>
      <c r="E20" s="376" t="s">
        <v>93</v>
      </c>
      <c r="F20" s="377"/>
      <c r="G20" s="373"/>
      <c r="H20" s="376" t="s">
        <v>93</v>
      </c>
      <c r="I20" s="377"/>
      <c r="J20" s="373"/>
    </row>
    <row r="21" spans="1:10" s="375" customFormat="1" ht="47.45" customHeight="1">
      <c r="A21" s="578">
        <v>4</v>
      </c>
      <c r="B21" s="387"/>
      <c r="C21" s="388"/>
      <c r="D21" s="387"/>
      <c r="E21" s="387"/>
      <c r="F21" s="388"/>
      <c r="G21" s="387"/>
      <c r="H21" s="387"/>
      <c r="I21" s="388"/>
      <c r="J21" s="387"/>
    </row>
    <row r="22" spans="1:10" s="375" customFormat="1" ht="47.45" customHeight="1">
      <c r="A22" s="578"/>
      <c r="B22" s="387"/>
      <c r="C22" s="388"/>
      <c r="D22" s="387"/>
      <c r="E22" s="387"/>
      <c r="F22" s="388"/>
      <c r="G22" s="387"/>
      <c r="H22" s="387"/>
      <c r="I22" s="388"/>
      <c r="J22" s="387"/>
    </row>
    <row r="23" spans="1:10" s="375" customFormat="1" ht="47.45" customHeight="1">
      <c r="A23" s="578"/>
      <c r="B23" s="387"/>
      <c r="C23" s="388"/>
      <c r="D23" s="387"/>
      <c r="E23" s="387"/>
      <c r="F23" s="388"/>
      <c r="G23" s="387"/>
      <c r="H23" s="387"/>
      <c r="I23" s="388"/>
      <c r="J23" s="387"/>
    </row>
    <row r="24" spans="1:10" s="375" customFormat="1" ht="47.45" customHeight="1">
      <c r="A24" s="578"/>
      <c r="B24" s="387"/>
      <c r="C24" s="388"/>
      <c r="D24" s="387"/>
      <c r="E24" s="387"/>
      <c r="F24" s="388"/>
      <c r="G24" s="387"/>
      <c r="H24" s="387"/>
      <c r="I24" s="388"/>
      <c r="J24" s="387"/>
    </row>
    <row r="25" spans="1:10" s="375" customFormat="1" ht="47.45" customHeight="1">
      <c r="A25" s="578"/>
      <c r="B25" s="376" t="s">
        <v>93</v>
      </c>
      <c r="C25" s="377"/>
      <c r="D25" s="373"/>
      <c r="E25" s="376" t="s">
        <v>93</v>
      </c>
      <c r="F25" s="377"/>
      <c r="G25" s="373" t="s">
        <v>6</v>
      </c>
      <c r="H25" s="376" t="s">
        <v>93</v>
      </c>
      <c r="I25" s="377"/>
      <c r="J25" s="373"/>
    </row>
    <row r="26" spans="1:10" s="375" customFormat="1" ht="47.45" hidden="1" customHeight="1">
      <c r="A26" s="578">
        <v>5</v>
      </c>
      <c r="B26" s="387" t="e">
        <f>'UC Basic Data Page-1-6'!#REF!</f>
        <v>#REF!</v>
      </c>
      <c r="C26" s="388" t="s">
        <v>176</v>
      </c>
      <c r="D26" s="387" t="e">
        <f>'UC Basic Data Page-1-6'!#REF!</f>
        <v>#REF!</v>
      </c>
      <c r="E26" s="387" t="e">
        <f>'UC Basic Data Page-1-6'!#REF!</f>
        <v>#REF!</v>
      </c>
      <c r="F26" s="388" t="s">
        <v>176</v>
      </c>
      <c r="G26" s="387" t="e">
        <f>'UC Basic Data Page-1-6'!#REF!</f>
        <v>#REF!</v>
      </c>
      <c r="H26" s="387" t="e">
        <f>'UC Basic Data Page-1-6'!#REF!</f>
        <v>#REF!</v>
      </c>
      <c r="I26" s="388" t="s">
        <v>176</v>
      </c>
      <c r="J26" s="387" t="e">
        <f>'UC Basic Data Page-1-6'!#REF!</f>
        <v>#REF!</v>
      </c>
    </row>
    <row r="27" spans="1:10" s="375" customFormat="1" ht="47.45" hidden="1" customHeight="1">
      <c r="A27" s="578"/>
      <c r="B27" s="387" t="e">
        <f>'UC Basic Data Page-1-6'!#REF!</f>
        <v>#REF!</v>
      </c>
      <c r="C27" s="388" t="s">
        <v>176</v>
      </c>
      <c r="D27" s="387" t="e">
        <f>'UC Basic Data Page-1-6'!#REF!</f>
        <v>#REF!</v>
      </c>
      <c r="E27" s="387" t="e">
        <f>'UC Basic Data Page-1-6'!#REF!</f>
        <v>#REF!</v>
      </c>
      <c r="F27" s="388" t="s">
        <v>176</v>
      </c>
      <c r="G27" s="387" t="e">
        <f>'UC Basic Data Page-1-6'!#REF!</f>
        <v>#REF!</v>
      </c>
      <c r="H27" s="387" t="e">
        <f>'UC Basic Data Page-1-6'!#REF!</f>
        <v>#REF!</v>
      </c>
      <c r="I27" s="388" t="s">
        <v>176</v>
      </c>
      <c r="J27" s="387" t="e">
        <f>'UC Basic Data Page-1-6'!#REF!</f>
        <v>#REF!</v>
      </c>
    </row>
    <row r="28" spans="1:10" s="375" customFormat="1" ht="47.45" hidden="1" customHeight="1">
      <c r="A28" s="578"/>
      <c r="B28" s="387" t="e">
        <f>'UC Basic Data Page-1-6'!#REF!</f>
        <v>#REF!</v>
      </c>
      <c r="C28" s="388" t="s">
        <v>176</v>
      </c>
      <c r="D28" s="387" t="e">
        <f>'UC Basic Data Page-1-6'!#REF!</f>
        <v>#REF!</v>
      </c>
      <c r="E28" s="387" t="e">
        <f>'UC Basic Data Page-1-6'!#REF!</f>
        <v>#REF!</v>
      </c>
      <c r="F28" s="388" t="s">
        <v>176</v>
      </c>
      <c r="G28" s="387" t="e">
        <f>'UC Basic Data Page-1-6'!#REF!</f>
        <v>#REF!</v>
      </c>
      <c r="H28" s="387" t="e">
        <f>'UC Basic Data Page-1-6'!#REF!</f>
        <v>#REF!</v>
      </c>
      <c r="I28" s="388" t="s">
        <v>176</v>
      </c>
      <c r="J28" s="387" t="e">
        <f>'UC Basic Data Page-1-6'!#REF!</f>
        <v>#REF!</v>
      </c>
    </row>
    <row r="29" spans="1:10" s="375" customFormat="1" ht="47.45" hidden="1" customHeight="1">
      <c r="A29" s="578"/>
      <c r="B29" s="387" t="e">
        <f>'UC Basic Data Page-1-6'!#REF!</f>
        <v>#REF!</v>
      </c>
      <c r="C29" s="388"/>
      <c r="D29" s="387" t="e">
        <f>'UC Basic Data Page-1-6'!#REF!</f>
        <v>#REF!</v>
      </c>
      <c r="E29" s="387" t="e">
        <f>'UC Basic Data Page-1-6'!#REF!</f>
        <v>#REF!</v>
      </c>
      <c r="F29" s="388"/>
      <c r="G29" s="387" t="e">
        <f>'UC Basic Data Page-1-6'!#REF!</f>
        <v>#REF!</v>
      </c>
      <c r="H29" s="387" t="e">
        <f>'UC Basic Data Page-1-6'!#REF!</f>
        <v>#REF!</v>
      </c>
      <c r="I29" s="388"/>
      <c r="J29" s="387" t="e">
        <f>'UC Basic Data Page-1-6'!#REF!</f>
        <v>#REF!</v>
      </c>
    </row>
    <row r="30" spans="1:10" s="375" customFormat="1" ht="47.45" hidden="1" customHeight="1">
      <c r="A30" s="578"/>
      <c r="B30" s="376" t="s">
        <v>93</v>
      </c>
      <c r="C30" s="377"/>
      <c r="D30" s="373" t="e">
        <f>SUM(D26:D29)</f>
        <v>#REF!</v>
      </c>
      <c r="E30" s="376" t="s">
        <v>93</v>
      </c>
      <c r="F30" s="377"/>
      <c r="G30" s="373" t="e">
        <f>SUM(G26:G29)</f>
        <v>#REF!</v>
      </c>
      <c r="H30" s="376" t="s">
        <v>93</v>
      </c>
      <c r="I30" s="377"/>
      <c r="J30" s="373" t="e">
        <f>SUM(J26:J29)</f>
        <v>#REF!</v>
      </c>
    </row>
    <row r="31" spans="1:10" s="375" customFormat="1" ht="47.45" hidden="1" customHeight="1">
      <c r="A31" s="578">
        <v>6</v>
      </c>
      <c r="B31" s="373"/>
      <c r="C31" s="374"/>
      <c r="D31" s="373"/>
      <c r="E31" s="374"/>
      <c r="F31" s="374"/>
      <c r="G31" s="373"/>
      <c r="H31" s="374"/>
      <c r="I31" s="374"/>
      <c r="J31" s="373"/>
    </row>
    <row r="32" spans="1:10" s="375" customFormat="1" ht="47.45" hidden="1" customHeight="1">
      <c r="A32" s="578"/>
      <c r="B32" s="373"/>
      <c r="C32" s="374"/>
      <c r="D32" s="373"/>
      <c r="E32" s="374"/>
      <c r="F32" s="374"/>
      <c r="G32" s="373"/>
      <c r="H32" s="374"/>
      <c r="I32" s="374"/>
      <c r="J32" s="373"/>
    </row>
    <row r="33" spans="1:10" s="375" customFormat="1" ht="47.45" hidden="1" customHeight="1">
      <c r="A33" s="578"/>
      <c r="B33" s="374"/>
      <c r="C33" s="374"/>
      <c r="D33" s="374"/>
      <c r="E33" s="374"/>
      <c r="F33" s="374"/>
      <c r="G33" s="374"/>
      <c r="H33" s="374"/>
      <c r="I33" s="374"/>
      <c r="J33" s="374"/>
    </row>
    <row r="34" spans="1:10" s="375" customFormat="1" ht="47.45" hidden="1" customHeight="1">
      <c r="A34" s="578"/>
      <c r="B34" s="374"/>
      <c r="C34" s="374"/>
      <c r="D34" s="374"/>
      <c r="E34" s="374"/>
      <c r="F34" s="374"/>
      <c r="G34" s="374"/>
      <c r="H34" s="374"/>
      <c r="I34" s="374"/>
      <c r="J34" s="374"/>
    </row>
    <row r="35" spans="1:10" s="375" customFormat="1" ht="47.45" hidden="1" customHeight="1">
      <c r="A35" s="578"/>
      <c r="B35" s="376" t="s">
        <v>93</v>
      </c>
      <c r="C35" s="377"/>
      <c r="D35" s="373"/>
      <c r="E35" s="376" t="s">
        <v>93</v>
      </c>
      <c r="F35" s="377"/>
      <c r="G35" s="373"/>
      <c r="H35" s="376" t="s">
        <v>93</v>
      </c>
      <c r="I35" s="377"/>
      <c r="J35" s="373"/>
    </row>
    <row r="36" spans="1:10" ht="47.45" customHeight="1" thickBot="1">
      <c r="A36" s="571" t="s">
        <v>94</v>
      </c>
      <c r="B36" s="572"/>
      <c r="C36" s="64"/>
      <c r="D36" s="154">
        <f>SUM(D15,D10)</f>
        <v>216</v>
      </c>
      <c r="E36" s="64"/>
      <c r="F36" s="64"/>
      <c r="G36" s="154">
        <f>SUM(G15,G10)</f>
        <v>218</v>
      </c>
      <c r="H36" s="64"/>
      <c r="I36" s="64"/>
      <c r="J36" s="154">
        <f>SUM(J15,J10)</f>
        <v>218</v>
      </c>
    </row>
  </sheetData>
  <mergeCells count="16">
    <mergeCell ref="A36:B36"/>
    <mergeCell ref="A1:J1"/>
    <mergeCell ref="A2:J2"/>
    <mergeCell ref="B4:D4"/>
    <mergeCell ref="E4:G4"/>
    <mergeCell ref="H4:J4"/>
    <mergeCell ref="A6:A10"/>
    <mergeCell ref="A3:B3"/>
    <mergeCell ref="C3:D3"/>
    <mergeCell ref="F3:G3"/>
    <mergeCell ref="I3:J3"/>
    <mergeCell ref="A11:A15"/>
    <mergeCell ref="A16:A20"/>
    <mergeCell ref="A21:A25"/>
    <mergeCell ref="A26:A30"/>
    <mergeCell ref="A31:A35"/>
  </mergeCells>
  <printOptions horizontalCentered="1" verticalCentered="1"/>
  <pageMargins left="0" right="0" top="0" bottom="0" header="0" footer="0"/>
  <pageSetup paperSize="8" scale="65" orientation="landscape" r:id="rId1"/>
</worksheet>
</file>

<file path=xl/worksheets/sheet6.xml><?xml version="1.0" encoding="utf-8"?>
<worksheet xmlns="http://schemas.openxmlformats.org/spreadsheetml/2006/main" xmlns:r="http://schemas.openxmlformats.org/officeDocument/2006/relationships">
  <dimension ref="A1:K36"/>
  <sheetViews>
    <sheetView view="pageBreakPreview" topLeftCell="C16" zoomScaleSheetLayoutView="100" workbookViewId="0">
      <selection activeCell="K36" sqref="K36"/>
    </sheetView>
  </sheetViews>
  <sheetFormatPr defaultColWidth="9.28515625" defaultRowHeight="15"/>
  <cols>
    <col min="2" max="2" width="35.7109375" customWidth="1"/>
    <col min="3" max="3" width="12.140625" customWidth="1"/>
    <col min="5" max="5" width="35.7109375" customWidth="1"/>
    <col min="6" max="6" width="11.28515625" bestFit="1" customWidth="1"/>
    <col min="8" max="8" width="33.140625" customWidth="1"/>
    <col min="9" max="9" width="11.28515625" bestFit="1" customWidth="1"/>
    <col min="10" max="10" width="7.42578125" customWidth="1"/>
    <col min="11" max="11" width="11.140625" customWidth="1"/>
  </cols>
  <sheetData>
    <row r="1" spans="1:11" ht="30">
      <c r="A1" s="573" t="s">
        <v>402</v>
      </c>
      <c r="B1" s="574"/>
      <c r="C1" s="574"/>
      <c r="D1" s="574"/>
      <c r="E1" s="574"/>
      <c r="F1" s="574"/>
      <c r="G1" s="574"/>
      <c r="H1" s="574"/>
      <c r="I1" s="574"/>
      <c r="J1" s="574"/>
    </row>
    <row r="2" spans="1:11" ht="30">
      <c r="A2" s="575" t="s">
        <v>408</v>
      </c>
      <c r="B2" s="576"/>
      <c r="C2" s="576"/>
      <c r="D2" s="576"/>
      <c r="E2" s="576"/>
      <c r="F2" s="576"/>
      <c r="G2" s="576"/>
      <c r="H2" s="576"/>
      <c r="I2" s="576"/>
      <c r="J2" s="576"/>
    </row>
    <row r="3" spans="1:11" ht="42.75" customHeight="1">
      <c r="A3" s="588" t="s">
        <v>96</v>
      </c>
      <c r="B3" s="589"/>
      <c r="C3" s="581" t="str">
        <f>'1. HR Plan'!D5</f>
        <v>Shoaib Ahmad</v>
      </c>
      <c r="D3" s="581"/>
      <c r="E3" s="66" t="s">
        <v>0</v>
      </c>
      <c r="F3" s="582" t="str">
        <f>'1. HR Plan'!F5</f>
        <v>0300-7192927</v>
      </c>
      <c r="G3" s="582"/>
      <c r="H3" s="66" t="s">
        <v>97</v>
      </c>
      <c r="I3" s="582" t="str">
        <f>'Title UCMO'!D6</f>
        <v>34 Glass Factory</v>
      </c>
      <c r="J3" s="582"/>
    </row>
    <row r="4" spans="1:11" ht="18">
      <c r="A4" s="56"/>
      <c r="B4" s="577" t="s">
        <v>60</v>
      </c>
      <c r="C4" s="577"/>
      <c r="D4" s="577"/>
      <c r="E4" s="577" t="s">
        <v>61</v>
      </c>
      <c r="F4" s="577"/>
      <c r="G4" s="577"/>
      <c r="H4" s="577" t="s">
        <v>62</v>
      </c>
      <c r="I4" s="577"/>
      <c r="J4" s="577"/>
      <c r="K4" s="437" t="s">
        <v>95</v>
      </c>
    </row>
    <row r="5" spans="1:11" ht="75">
      <c r="A5" s="57" t="s">
        <v>28</v>
      </c>
      <c r="B5" s="58" t="s">
        <v>91</v>
      </c>
      <c r="C5" s="59" t="s">
        <v>92</v>
      </c>
      <c r="D5" s="60" t="s">
        <v>409</v>
      </c>
      <c r="E5" s="58" t="s">
        <v>91</v>
      </c>
      <c r="F5" s="59" t="s">
        <v>92</v>
      </c>
      <c r="G5" s="60" t="s">
        <v>409</v>
      </c>
      <c r="H5" s="58" t="s">
        <v>91</v>
      </c>
      <c r="I5" s="59" t="s">
        <v>92</v>
      </c>
      <c r="J5" s="60" t="s">
        <v>409</v>
      </c>
      <c r="K5" s="65" t="s">
        <v>409</v>
      </c>
    </row>
    <row r="6" spans="1:11" s="380" customFormat="1" ht="51.6" customHeight="1">
      <c r="A6" s="586">
        <v>1</v>
      </c>
      <c r="B6" s="378" t="str">
        <f>'UC Basic Data Page-1-6'!H19</f>
        <v>محمد شفیق</v>
      </c>
      <c r="C6" s="374" t="s">
        <v>241</v>
      </c>
      <c r="D6" s="378">
        <f>'UC Basic Data Page-1-6'!K19</f>
        <v>11</v>
      </c>
      <c r="E6" s="378" t="str">
        <f>'UC Basic Data Page-1-6'!H23</f>
        <v>محمدبلال</v>
      </c>
      <c r="F6" s="374" t="s">
        <v>241</v>
      </c>
      <c r="G6" s="378">
        <f>'UC Basic Data Page-1-6'!K23</f>
        <v>52</v>
      </c>
      <c r="H6" s="378" t="str">
        <f>'UC Basic Data Page-1-6'!H27</f>
        <v>عاصمہ سید</v>
      </c>
      <c r="I6" s="379" t="s">
        <v>241</v>
      </c>
      <c r="J6" s="378">
        <f>'UC Basic Data Page-1-6'!K27</f>
        <v>88</v>
      </c>
      <c r="K6" s="378">
        <f>SUM(J6,G6,D6,'UC Consolidated Sheet Page-1'!J6,'UC Consolidated Sheet Page-1'!G6,'UC Consolidated Sheet Page-1'!D6)</f>
        <v>206</v>
      </c>
    </row>
    <row r="7" spans="1:11" s="380" customFormat="1" ht="51.6" customHeight="1">
      <c r="A7" s="586"/>
      <c r="B7" s="378" t="str">
        <f>'UC Basic Data Page-1-6'!I19</f>
        <v>حسن پبلک سکول، مدرسہ للبنات رحمٰن آباد</v>
      </c>
      <c r="C7" s="374" t="s">
        <v>241</v>
      </c>
      <c r="D7" s="378">
        <f>'UC Basic Data Page-1-6'!L19</f>
        <v>15</v>
      </c>
      <c r="E7" s="378" t="str">
        <f>'UC Basic Data Page-1-6'!I23</f>
        <v>سرفراز آباد</v>
      </c>
      <c r="F7" s="379" t="s">
        <v>176</v>
      </c>
      <c r="G7" s="378">
        <f>'UC Basic Data Page-1-6'!L23</f>
        <v>18</v>
      </c>
      <c r="H7" s="378" t="str">
        <f>'UC Basic Data Page-1-6'!I27</f>
        <v>مریم گرلز سکول,لیاقت آباد</v>
      </c>
      <c r="I7" s="374" t="s">
        <v>241</v>
      </c>
      <c r="J7" s="378">
        <f>'UC Basic Data Page-1-6'!L27</f>
        <v>22</v>
      </c>
      <c r="K7" s="378">
        <f>SUM(J7,G7,D7,'UC Consolidated Sheet Page-1'!J7,'UC Consolidated Sheet Page-1'!G7,'UC Consolidated Sheet Page-1'!D7)</f>
        <v>163</v>
      </c>
    </row>
    <row r="8" spans="1:11" s="380" customFormat="1" ht="51.6" customHeight="1">
      <c r="A8" s="586"/>
      <c r="B8" s="378" t="str">
        <f>'UC Basic Data Page-1-6'!H20</f>
        <v>شبانہ منظور</v>
      </c>
      <c r="C8" s="379" t="s">
        <v>240</v>
      </c>
      <c r="D8" s="378">
        <f>'UC Basic Data Page-1-6'!K20</f>
        <v>25</v>
      </c>
      <c r="E8" s="378" t="str">
        <f>'UC Basic Data Page-1-6'!H24</f>
        <v>سلمیٰ الطاف</v>
      </c>
      <c r="F8" s="379" t="s">
        <v>176</v>
      </c>
      <c r="G8" s="378">
        <f>'UC Basic Data Page-1-6'!K24</f>
        <v>38</v>
      </c>
      <c r="H8" s="378"/>
      <c r="I8" s="379"/>
      <c r="J8" s="378"/>
      <c r="K8" s="378">
        <f>SUM(J8,G8,D8,'UC Consolidated Sheet Page-1'!J8,'UC Consolidated Sheet Page-1'!G8,'UC Consolidated Sheet Page-1'!D8)</f>
        <v>211</v>
      </c>
    </row>
    <row r="9" spans="1:11" s="380" customFormat="1" ht="51.6" customHeight="1">
      <c r="A9" s="586"/>
      <c r="B9" s="378" t="str">
        <f>'UC Basic Data Page-1-6'!I20</f>
        <v>سرفراز آباد</v>
      </c>
      <c r="C9" s="379"/>
      <c r="D9" s="378">
        <f>'UC Basic Data Page-1-6'!L20</f>
        <v>0</v>
      </c>
      <c r="E9" s="378" t="str">
        <f>'UC Basic Data Page-1-6'!I24</f>
        <v>لٹریسی سکول،,محمود آباد</v>
      </c>
      <c r="F9" s="379"/>
      <c r="G9" s="378">
        <f>'UC Basic Data Page-1-6'!L24</f>
        <v>0</v>
      </c>
      <c r="H9" s="378"/>
      <c r="I9" s="379"/>
      <c r="J9" s="378"/>
      <c r="K9" s="378">
        <f>SUM(J9,G9,D9,'UC Consolidated Sheet Page-1'!J9,'UC Consolidated Sheet Page-1'!G9,'UC Consolidated Sheet Page-1'!D9)</f>
        <v>15</v>
      </c>
    </row>
    <row r="10" spans="1:11" s="380" customFormat="1" ht="51.6" customHeight="1">
      <c r="A10" s="586"/>
      <c r="B10" s="381" t="s">
        <v>93</v>
      </c>
      <c r="C10" s="382"/>
      <c r="D10" s="378">
        <f>SUM(D6:D9)</f>
        <v>51</v>
      </c>
      <c r="E10" s="381" t="s">
        <v>93</v>
      </c>
      <c r="F10" s="382"/>
      <c r="G10" s="378">
        <f>SUM(G6:G9)</f>
        <v>108</v>
      </c>
      <c r="H10" s="381" t="s">
        <v>93</v>
      </c>
      <c r="I10" s="382"/>
      <c r="J10" s="378">
        <f>SUM(J6:J9)</f>
        <v>110</v>
      </c>
      <c r="K10" s="378">
        <f>SUM(J10,G10,D10,'UC Consolidated Sheet Page-1'!J10,'UC Consolidated Sheet Page-1'!G10,'UC Consolidated Sheet Page-1'!D10)</f>
        <v>595</v>
      </c>
    </row>
    <row r="11" spans="1:11" s="380" customFormat="1" ht="51.6" customHeight="1">
      <c r="A11" s="586">
        <v>2</v>
      </c>
      <c r="B11" s="378" t="str">
        <f>'UC Basic Data Page-1-6'!H21</f>
        <v>ملک ساجدنواز</v>
      </c>
      <c r="C11" s="374" t="s">
        <v>241</v>
      </c>
      <c r="D11" s="378">
        <f>'UC Basic Data Page-1-6'!K21</f>
        <v>66</v>
      </c>
      <c r="E11" s="378" t="str">
        <f>'UC Basic Data Page-1-6'!H25</f>
        <v>شہناز گل</v>
      </c>
      <c r="F11" s="379" t="s">
        <v>176</v>
      </c>
      <c r="G11" s="378">
        <f>'UC Basic Data Page-1-6'!K25</f>
        <v>47</v>
      </c>
      <c r="H11" s="378" t="str">
        <f>'UC Basic Data Page-1-6'!H28</f>
        <v>راحیلہ سلیم</v>
      </c>
      <c r="I11" s="374" t="s">
        <v>241</v>
      </c>
      <c r="J11" s="378">
        <f>'UC Basic Data Page-1-6'!K28</f>
        <v>88</v>
      </c>
      <c r="K11" s="378">
        <f>SUM(J11,G11,D11,'UC Consolidated Sheet Page-1'!J11,'UC Consolidated Sheet Page-1'!G11,'UC Consolidated Sheet Page-1'!D11)</f>
        <v>273</v>
      </c>
    </row>
    <row r="12" spans="1:11" s="380" customFormat="1" ht="51.6" customHeight="1">
      <c r="A12" s="586"/>
      <c r="B12" s="378" t="str">
        <f>'UC Basic Data Page-1-6'!I21</f>
        <v xml:space="preserve"> ملتان سکالر سکول,کاظمی سٹریٹ</v>
      </c>
      <c r="C12" s="379" t="s">
        <v>176</v>
      </c>
      <c r="D12" s="378">
        <f>'UC Basic Data Page-1-6'!L21</f>
        <v>13</v>
      </c>
      <c r="E12" s="378" t="str">
        <f>'UC Basic Data Page-1-6'!I25</f>
        <v xml:space="preserve"> ، نیو آئیڈیل سکول محمود آباد</v>
      </c>
      <c r="F12" s="379" t="s">
        <v>176</v>
      </c>
      <c r="G12" s="378">
        <f>'UC Basic Data Page-1-6'!L25</f>
        <v>23</v>
      </c>
      <c r="H12" s="378" t="str">
        <f>'UC Basic Data Page-1-6'!I28</f>
        <v>گورنمنٹ گرلز پرائمری سکول,لیاقت آباد</v>
      </c>
      <c r="I12" s="379" t="s">
        <v>176</v>
      </c>
      <c r="J12" s="378">
        <f>'UC Basic Data Page-1-6'!L28</f>
        <v>24</v>
      </c>
      <c r="K12" s="378">
        <f>SUM(J12,G12,D12,'UC Consolidated Sheet Page-1'!J12,'UC Consolidated Sheet Page-1'!G12,'UC Consolidated Sheet Page-1'!D12)</f>
        <v>150</v>
      </c>
    </row>
    <row r="13" spans="1:11" s="380" customFormat="1" ht="51.6" customHeight="1">
      <c r="A13" s="586"/>
      <c r="B13" s="378" t="str">
        <f>'UC Basic Data Page-1-6'!H22</f>
        <v>ساجدہ  جبیں</v>
      </c>
      <c r="C13" s="379" t="s">
        <v>176</v>
      </c>
      <c r="D13" s="378">
        <f>'UC Basic Data Page-1-6'!K22</f>
        <v>35</v>
      </c>
      <c r="E13" s="378" t="str">
        <f>'UC Basic Data Page-1-6'!H26</f>
        <v>ندیم احمد</v>
      </c>
      <c r="F13" s="374" t="s">
        <v>241</v>
      </c>
      <c r="G13" s="378">
        <f>'UC Basic Data Page-1-6'!K26</f>
        <v>28</v>
      </c>
      <c r="H13" s="378">
        <f>'UC Basic Data Page-1-6'!H29</f>
        <v>0</v>
      </c>
      <c r="I13" s="379" t="s">
        <v>176</v>
      </c>
      <c r="J13" s="378">
        <f>'UC Basic Data Page-1-6'!K29</f>
        <v>0</v>
      </c>
      <c r="K13" s="378">
        <f>SUM(J13,G13,D13,'UC Consolidated Sheet Page-1'!J13,'UC Consolidated Sheet Page-1'!G13,'UC Consolidated Sheet Page-1'!D13)</f>
        <v>212</v>
      </c>
    </row>
    <row r="14" spans="1:11" s="380" customFormat="1" ht="51.6" customHeight="1">
      <c r="A14" s="586"/>
      <c r="B14" s="378" t="str">
        <f>'UC Basic Data Page-1-6'!I22</f>
        <v>سرفراز آباد</v>
      </c>
      <c r="C14" s="379"/>
      <c r="D14" s="378">
        <f>'UC Basic Data Page-1-6'!L22</f>
        <v>0</v>
      </c>
      <c r="E14" s="378" t="str">
        <f>'UC Basic Data Page-1-6'!I26</f>
        <v>گریٹ اجوکیشن سکول ,لیاقت آباد</v>
      </c>
      <c r="F14" s="379"/>
      <c r="G14" s="378">
        <f>'UC Basic Data Page-1-6'!L26</f>
        <v>18</v>
      </c>
      <c r="H14" s="378">
        <f>'UC Basic Data Page-1-6'!I29</f>
        <v>0</v>
      </c>
      <c r="I14" s="379"/>
      <c r="J14" s="378">
        <f>'UC Basic Data Page-1-6'!L29</f>
        <v>0</v>
      </c>
      <c r="K14" s="378">
        <f>SUM(J14,G14,D14,'UC Consolidated Sheet Page-1'!J14,'UC Consolidated Sheet Page-1'!G14,'UC Consolidated Sheet Page-1'!D14)</f>
        <v>33</v>
      </c>
    </row>
    <row r="15" spans="1:11" s="380" customFormat="1" ht="51.6" customHeight="1">
      <c r="A15" s="586"/>
      <c r="B15" s="381" t="s">
        <v>93</v>
      </c>
      <c r="C15" s="382"/>
      <c r="D15" s="378">
        <f>SUM(D11:D14)</f>
        <v>114</v>
      </c>
      <c r="E15" s="381" t="s">
        <v>93</v>
      </c>
      <c r="F15" s="382"/>
      <c r="G15" s="378">
        <f>SUM(G11:G14)</f>
        <v>116</v>
      </c>
      <c r="H15" s="381" t="s">
        <v>93</v>
      </c>
      <c r="I15" s="382"/>
      <c r="J15" s="378">
        <f>SUM(J11:J14)</f>
        <v>112</v>
      </c>
      <c r="K15" s="378">
        <f>SUM(J15,G15,D15,'UC Consolidated Sheet Page-1'!J15,'UC Consolidated Sheet Page-1'!G15,'UC Consolidated Sheet Page-1'!D15)</f>
        <v>668</v>
      </c>
    </row>
    <row r="16" spans="1:11" s="465" customFormat="1" ht="51.6" customHeight="1">
      <c r="A16" s="586">
        <v>3</v>
      </c>
      <c r="B16" s="390" t="e">
        <f>'UC Basic Data Page-1-6'!#REF!</f>
        <v>#REF!</v>
      </c>
      <c r="C16" s="391" t="s">
        <v>240</v>
      </c>
      <c r="D16" s="390" t="e">
        <f>'UC Basic Data Page-1-6'!#REF!</f>
        <v>#REF!</v>
      </c>
      <c r="E16" s="390" t="e">
        <f>'UC Basic Data Page-1-6'!#REF!</f>
        <v>#REF!</v>
      </c>
      <c r="F16" s="391" t="s">
        <v>176</v>
      </c>
      <c r="G16" s="390" t="e">
        <f>'UC Basic Data Page-1-6'!#REF!</f>
        <v>#REF!</v>
      </c>
      <c r="H16" s="390">
        <f>'UC Basic Data Page-1-6'!H30</f>
        <v>0</v>
      </c>
      <c r="I16" s="391" t="s">
        <v>176</v>
      </c>
      <c r="J16" s="390">
        <f>'UC Basic Data Page-1-6'!K30</f>
        <v>-51</v>
      </c>
      <c r="K16" s="390" t="e">
        <f>SUM(J16,G16,D16,'UC Consolidated Sheet Page-1'!J16,'UC Consolidated Sheet Page-1'!G16,'UC Consolidated Sheet Page-1'!D16)</f>
        <v>#REF!</v>
      </c>
    </row>
    <row r="17" spans="1:11" s="465" customFormat="1" ht="51.6" customHeight="1">
      <c r="A17" s="586"/>
      <c r="B17" s="390" t="e">
        <f>'UC Basic Data Page-1-6'!#REF!</f>
        <v>#REF!</v>
      </c>
      <c r="C17" s="391" t="s">
        <v>176</v>
      </c>
      <c r="D17" s="390" t="e">
        <f>'UC Basic Data Page-1-6'!#REF!</f>
        <v>#REF!</v>
      </c>
      <c r="E17" s="390" t="e">
        <f>'UC Basic Data Page-1-6'!#REF!</f>
        <v>#REF!</v>
      </c>
      <c r="F17" s="391" t="s">
        <v>176</v>
      </c>
      <c r="G17" s="390" t="e">
        <f>'UC Basic Data Page-1-6'!#REF!</f>
        <v>#REF!</v>
      </c>
      <c r="H17" s="390">
        <f>'UC Basic Data Page-1-6'!I30</f>
        <v>0</v>
      </c>
      <c r="I17" s="391" t="s">
        <v>176</v>
      </c>
      <c r="J17" s="390">
        <f>'UC Basic Data Page-1-6'!L30</f>
        <v>51</v>
      </c>
      <c r="K17" s="390" t="e">
        <f>SUM(J17,G17,D17,'UC Consolidated Sheet Page-1'!J17,'UC Consolidated Sheet Page-1'!G17,'UC Consolidated Sheet Page-1'!D17)</f>
        <v>#REF!</v>
      </c>
    </row>
    <row r="18" spans="1:11" s="385" customFormat="1" ht="51.6" customHeight="1">
      <c r="A18" s="586"/>
      <c r="B18" s="383" t="e">
        <f>'UC Basic Data Page-1-6'!#REF!</f>
        <v>#REF!</v>
      </c>
      <c r="C18" s="384" t="s">
        <v>176</v>
      </c>
      <c r="D18" s="383" t="e">
        <f>'UC Basic Data Page-1-6'!#REF!</f>
        <v>#REF!</v>
      </c>
      <c r="E18" s="383" t="e">
        <f>'UC Basic Data Page-1-6'!#REF!</f>
        <v>#REF!</v>
      </c>
      <c r="F18" s="384" t="s">
        <v>176</v>
      </c>
      <c r="G18" s="383" t="e">
        <f>'UC Basic Data Page-1-6'!#REF!</f>
        <v>#REF!</v>
      </c>
      <c r="H18" s="383">
        <f>'UC Basic Data Page-1-6'!H31</f>
        <v>0</v>
      </c>
      <c r="I18" s="384" t="s">
        <v>176</v>
      </c>
      <c r="J18" s="383">
        <f>'UC Basic Data Page-1-6'!K31</f>
        <v>0</v>
      </c>
      <c r="K18" s="383" t="e">
        <f>SUM(J18,G18,D18,'UC Consolidated Sheet Page-1'!J18,'UC Consolidated Sheet Page-1'!G18,'UC Consolidated Sheet Page-1'!D18)</f>
        <v>#REF!</v>
      </c>
    </row>
    <row r="19" spans="1:11" s="385" customFormat="1" ht="51.6" customHeight="1">
      <c r="A19" s="586"/>
      <c r="B19" s="383" t="e">
        <f>'UC Basic Data Page-1-6'!#REF!</f>
        <v>#REF!</v>
      </c>
      <c r="C19" s="384"/>
      <c r="D19" s="383" t="e">
        <f>'UC Basic Data Page-1-6'!#REF!</f>
        <v>#REF!</v>
      </c>
      <c r="E19" s="383" t="e">
        <f>'UC Basic Data Page-1-6'!#REF!</f>
        <v>#REF!</v>
      </c>
      <c r="F19" s="384"/>
      <c r="G19" s="383" t="e">
        <f>'UC Basic Data Page-1-6'!#REF!</f>
        <v>#REF!</v>
      </c>
      <c r="H19" s="383">
        <f>'UC Basic Data Page-1-6'!I31</f>
        <v>0</v>
      </c>
      <c r="I19" s="384"/>
      <c r="J19" s="383">
        <f>'UC Basic Data Page-1-6'!L31</f>
        <v>0</v>
      </c>
      <c r="K19" s="383" t="e">
        <f>SUM(J19,G19,D19,'UC Consolidated Sheet Page-1'!J19,'UC Consolidated Sheet Page-1'!G19,'UC Consolidated Sheet Page-1'!D19)</f>
        <v>#REF!</v>
      </c>
    </row>
    <row r="20" spans="1:11" s="380" customFormat="1" ht="30.75">
      <c r="A20" s="586"/>
      <c r="B20" s="381" t="s">
        <v>93</v>
      </c>
      <c r="C20" s="382"/>
      <c r="D20" s="378"/>
      <c r="E20" s="381" t="s">
        <v>93</v>
      </c>
      <c r="F20" s="382"/>
      <c r="G20" s="378"/>
      <c r="H20" s="381" t="s">
        <v>93</v>
      </c>
      <c r="I20" s="382"/>
      <c r="J20" s="378">
        <f>SUM(J16:J19)</f>
        <v>0</v>
      </c>
      <c r="K20" s="378">
        <f>SUM(J20,G20,D20,'UC Consolidated Sheet Page-1'!J20,'UC Consolidated Sheet Page-1'!G20,'UC Consolidated Sheet Page-1'!D20)</f>
        <v>0</v>
      </c>
    </row>
    <row r="21" spans="1:11" s="380" customFormat="1" ht="51.6" hidden="1" customHeight="1">
      <c r="A21" s="586">
        <v>4</v>
      </c>
      <c r="B21" s="378" t="e">
        <f>'UC Basic Data Page-1-6'!#REF!</f>
        <v>#REF!</v>
      </c>
      <c r="C21" s="379" t="s">
        <v>176</v>
      </c>
      <c r="D21" s="378" t="e">
        <f>'UC Basic Data Page-1-6'!#REF!</f>
        <v>#REF!</v>
      </c>
      <c r="E21" s="378" t="e">
        <f>'UC Basic Data Page-1-6'!#REF!</f>
        <v>#REF!</v>
      </c>
      <c r="F21" s="379" t="s">
        <v>176</v>
      </c>
      <c r="G21" s="378" t="e">
        <f>'UC Basic Data Page-1-6'!#REF!</f>
        <v>#REF!</v>
      </c>
      <c r="H21" s="378">
        <f>'UC Basic Data Page-1-6'!H32</f>
        <v>0</v>
      </c>
      <c r="I21" s="379" t="s">
        <v>176</v>
      </c>
      <c r="J21" s="378">
        <f>'UC Basic Data Page-1-6'!K32</f>
        <v>0</v>
      </c>
      <c r="K21" s="378" t="e">
        <f>SUM(J21,G21,D21,'UC Consolidated Sheet Page-1'!J21,'UC Consolidated Sheet Page-1'!G21,'UC Consolidated Sheet Page-1'!D21)</f>
        <v>#REF!</v>
      </c>
    </row>
    <row r="22" spans="1:11" s="380" customFormat="1" ht="51.6" hidden="1" customHeight="1" thickBot="1">
      <c r="A22" s="586"/>
      <c r="B22" s="378" t="e">
        <f>'UC Basic Data Page-1-6'!#REF!</f>
        <v>#REF!</v>
      </c>
      <c r="C22" s="379" t="s">
        <v>176</v>
      </c>
      <c r="D22" s="378" t="e">
        <f>'UC Basic Data Page-1-6'!#REF!</f>
        <v>#REF!</v>
      </c>
      <c r="E22" s="378" t="e">
        <f>'UC Basic Data Page-1-6'!#REF!</f>
        <v>#REF!</v>
      </c>
      <c r="F22" s="379" t="s">
        <v>176</v>
      </c>
      <c r="G22" s="378" t="e">
        <f>'UC Basic Data Page-1-6'!#REF!</f>
        <v>#REF!</v>
      </c>
      <c r="H22" s="378">
        <f>'UC Basic Data Page-1-6'!I32</f>
        <v>0</v>
      </c>
      <c r="I22" s="379" t="s">
        <v>176</v>
      </c>
      <c r="J22" s="378">
        <f>'UC Basic Data Page-1-6'!L32</f>
        <v>0</v>
      </c>
      <c r="K22" s="378" t="e">
        <f>SUM(J22,G22,D22,'UC Consolidated Sheet Page-1'!J22,'UC Consolidated Sheet Page-1'!G22,'UC Consolidated Sheet Page-1'!D22)</f>
        <v>#REF!</v>
      </c>
    </row>
    <row r="23" spans="1:11" s="380" customFormat="1" ht="51.6" hidden="1" customHeight="1" thickBot="1">
      <c r="A23" s="586"/>
      <c r="B23" s="378" t="e">
        <f>'UC Basic Data Page-1-6'!#REF!</f>
        <v>#REF!</v>
      </c>
      <c r="C23" s="379" t="s">
        <v>176</v>
      </c>
      <c r="D23" s="378" t="e">
        <f>'UC Basic Data Page-1-6'!#REF!</f>
        <v>#REF!</v>
      </c>
      <c r="E23" s="378" t="e">
        <f>'UC Basic Data Page-1-6'!#REF!</f>
        <v>#REF!</v>
      </c>
      <c r="F23" s="379" t="s">
        <v>176</v>
      </c>
      <c r="G23" s="378" t="e">
        <f>'UC Basic Data Page-1-6'!#REF!</f>
        <v>#REF!</v>
      </c>
      <c r="H23" s="378">
        <f>'UC Basic Data Page-1-6'!H33</f>
        <v>0</v>
      </c>
      <c r="I23" s="379" t="s">
        <v>176</v>
      </c>
      <c r="J23" s="378">
        <f>'UC Basic Data Page-1-6'!K33</f>
        <v>0</v>
      </c>
      <c r="K23" s="378" t="e">
        <f>SUM(J23,G23,D23,'UC Consolidated Sheet Page-1'!J23,'UC Consolidated Sheet Page-1'!G23,'UC Consolidated Sheet Page-1'!D23)</f>
        <v>#REF!</v>
      </c>
    </row>
    <row r="24" spans="1:11" s="380" customFormat="1" ht="51.6" hidden="1" customHeight="1" thickBot="1">
      <c r="A24" s="586"/>
      <c r="B24" s="378" t="e">
        <f>'UC Basic Data Page-1-6'!#REF!</f>
        <v>#REF!</v>
      </c>
      <c r="C24" s="379"/>
      <c r="D24" s="378" t="e">
        <f>'UC Basic Data Page-1-6'!#REF!</f>
        <v>#REF!</v>
      </c>
      <c r="E24" s="378" t="e">
        <f>'UC Basic Data Page-1-6'!#REF!</f>
        <v>#REF!</v>
      </c>
      <c r="F24" s="379"/>
      <c r="G24" s="378" t="e">
        <f>'UC Basic Data Page-1-6'!#REF!</f>
        <v>#REF!</v>
      </c>
      <c r="H24" s="378">
        <f>'UC Basic Data Page-1-6'!I33</f>
        <v>0</v>
      </c>
      <c r="I24" s="379"/>
      <c r="J24" s="378">
        <f>'UC Basic Data Page-1-6'!L33</f>
        <v>0</v>
      </c>
      <c r="K24" s="378" t="e">
        <f>SUM(J24,G24,D24,'UC Consolidated Sheet Page-1'!J24,'UC Consolidated Sheet Page-1'!G24,'UC Consolidated Sheet Page-1'!D24)</f>
        <v>#REF!</v>
      </c>
    </row>
    <row r="25" spans="1:11" s="380" customFormat="1" ht="51.6" hidden="1" customHeight="1" thickBot="1">
      <c r="A25" s="586"/>
      <c r="B25" s="381" t="s">
        <v>93</v>
      </c>
      <c r="C25" s="382"/>
      <c r="D25" s="378" t="e">
        <f>SUM(D21:D24)</f>
        <v>#REF!</v>
      </c>
      <c r="E25" s="381" t="s">
        <v>93</v>
      </c>
      <c r="F25" s="382"/>
      <c r="G25" s="378" t="e">
        <f>SUM(G21:G24)</f>
        <v>#REF!</v>
      </c>
      <c r="H25" s="381" t="s">
        <v>93</v>
      </c>
      <c r="I25" s="382"/>
      <c r="J25" s="378">
        <f>SUM(J21:J24)</f>
        <v>0</v>
      </c>
      <c r="K25" s="378" t="e">
        <f>SUM(J25,G25,D25,'UC Consolidated Sheet Page-1'!J25,'UC Consolidated Sheet Page-1'!G25,'UC Consolidated Sheet Page-1'!D25)</f>
        <v>#REF!</v>
      </c>
    </row>
    <row r="26" spans="1:11" s="380" customFormat="1" ht="51.6" hidden="1" customHeight="1" thickBot="1">
      <c r="A26" s="586">
        <v>5</v>
      </c>
      <c r="B26" s="378" t="e">
        <f>'UC Basic Data Page-1-6'!#REF!</f>
        <v>#REF!</v>
      </c>
      <c r="C26" s="379" t="s">
        <v>176</v>
      </c>
      <c r="D26" s="378" t="e">
        <f>'UC Basic Data Page-1-6'!#REF!</f>
        <v>#REF!</v>
      </c>
      <c r="E26" s="378" t="e">
        <f>'UC Basic Data Page-1-6'!#REF!</f>
        <v>#REF!</v>
      </c>
      <c r="F26" s="379" t="s">
        <v>176</v>
      </c>
      <c r="G26" s="378" t="e">
        <f>'UC Basic Data Page-1-6'!#REF!</f>
        <v>#REF!</v>
      </c>
      <c r="H26" s="378">
        <f>'UC Basic Data Page-1-6'!H34</f>
        <v>0</v>
      </c>
      <c r="I26" s="379" t="s">
        <v>176</v>
      </c>
      <c r="J26" s="378">
        <f>'UC Basic Data Page-1-6'!K34</f>
        <v>0</v>
      </c>
      <c r="K26" s="378" t="e">
        <f>SUM(J26,G26,D26,'UC Consolidated Sheet Page-1'!J26,'UC Consolidated Sheet Page-1'!G26,'UC Consolidated Sheet Page-1'!D26)</f>
        <v>#REF!</v>
      </c>
    </row>
    <row r="27" spans="1:11" s="380" customFormat="1" ht="51.6" hidden="1" customHeight="1" thickBot="1">
      <c r="A27" s="586"/>
      <c r="B27" s="378" t="e">
        <f>'UC Basic Data Page-1-6'!#REF!</f>
        <v>#REF!</v>
      </c>
      <c r="C27" s="379" t="s">
        <v>176</v>
      </c>
      <c r="D27" s="378" t="e">
        <f>'UC Basic Data Page-1-6'!#REF!</f>
        <v>#REF!</v>
      </c>
      <c r="E27" s="378" t="e">
        <f>'UC Basic Data Page-1-6'!#REF!</f>
        <v>#REF!</v>
      </c>
      <c r="F27" s="379" t="s">
        <v>176</v>
      </c>
      <c r="G27" s="378" t="e">
        <f>'UC Basic Data Page-1-6'!#REF!</f>
        <v>#REF!</v>
      </c>
      <c r="H27" s="378">
        <f>'UC Basic Data Page-1-6'!I34</f>
        <v>0</v>
      </c>
      <c r="I27" s="379" t="s">
        <v>176</v>
      </c>
      <c r="J27" s="378">
        <f>'UC Basic Data Page-1-6'!L34</f>
        <v>0</v>
      </c>
      <c r="K27" s="378" t="e">
        <f>SUM(J27,G27,D27,'UC Consolidated Sheet Page-1'!J27,'UC Consolidated Sheet Page-1'!G27,'UC Consolidated Sheet Page-1'!D27)</f>
        <v>#REF!</v>
      </c>
    </row>
    <row r="28" spans="1:11" s="380" customFormat="1" ht="51.6" hidden="1" customHeight="1" thickBot="1">
      <c r="A28" s="586"/>
      <c r="B28" s="378" t="e">
        <f>'UC Basic Data Page-1-6'!#REF!</f>
        <v>#REF!</v>
      </c>
      <c r="C28" s="379" t="s">
        <v>176</v>
      </c>
      <c r="D28" s="378" t="e">
        <f>'UC Basic Data Page-1-6'!#REF!</f>
        <v>#REF!</v>
      </c>
      <c r="E28" s="378" t="e">
        <f>'UC Basic Data Page-1-6'!#REF!</f>
        <v>#REF!</v>
      </c>
      <c r="F28" s="379" t="s">
        <v>176</v>
      </c>
      <c r="G28" s="378" t="e">
        <f>'UC Basic Data Page-1-6'!#REF!</f>
        <v>#REF!</v>
      </c>
      <c r="H28" s="378">
        <f>'UC Basic Data Page-1-6'!H35</f>
        <v>0</v>
      </c>
      <c r="I28" s="379" t="s">
        <v>176</v>
      </c>
      <c r="J28" s="378">
        <f>'UC Basic Data Page-1-6'!K35</f>
        <v>0</v>
      </c>
      <c r="K28" s="378" t="e">
        <f>SUM(J28,G28,D28,'UC Consolidated Sheet Page-1'!J28,'UC Consolidated Sheet Page-1'!G28,'UC Consolidated Sheet Page-1'!D28)</f>
        <v>#REF!</v>
      </c>
    </row>
    <row r="29" spans="1:11" s="380" customFormat="1" ht="51" hidden="1" customHeight="1" thickBot="1">
      <c r="A29" s="586"/>
      <c r="B29" s="378" t="e">
        <f>'UC Basic Data Page-1-6'!#REF!</f>
        <v>#REF!</v>
      </c>
      <c r="C29" s="379"/>
      <c r="D29" s="378" t="e">
        <f>'UC Basic Data Page-1-6'!#REF!</f>
        <v>#REF!</v>
      </c>
      <c r="E29" s="378" t="e">
        <f>'UC Basic Data Page-1-6'!#REF!</f>
        <v>#REF!</v>
      </c>
      <c r="F29" s="379"/>
      <c r="G29" s="378" t="e">
        <f>'UC Basic Data Page-1-6'!#REF!</f>
        <v>#REF!</v>
      </c>
      <c r="H29" s="378">
        <f>'UC Basic Data Page-1-6'!I35</f>
        <v>0</v>
      </c>
      <c r="I29" s="379"/>
      <c r="J29" s="378">
        <f>'UC Basic Data Page-1-6'!L35</f>
        <v>0</v>
      </c>
      <c r="K29" s="378" t="e">
        <f>SUM(J29,G29,D29,'UC Consolidated Sheet Page-1'!J29,'UC Consolidated Sheet Page-1'!G29,'UC Consolidated Sheet Page-1'!D29)</f>
        <v>#REF!</v>
      </c>
    </row>
    <row r="30" spans="1:11" s="380" customFormat="1" ht="51.6" hidden="1" customHeight="1" thickBot="1">
      <c r="A30" s="586"/>
      <c r="B30" s="381" t="s">
        <v>93</v>
      </c>
      <c r="C30" s="382"/>
      <c r="D30" s="378" t="e">
        <f>SUM(D26:D29)</f>
        <v>#REF!</v>
      </c>
      <c r="E30" s="381" t="s">
        <v>93</v>
      </c>
      <c r="F30" s="382"/>
      <c r="G30" s="378" t="e">
        <f>SUM(G26:G29)</f>
        <v>#REF!</v>
      </c>
      <c r="H30" s="381" t="s">
        <v>93</v>
      </c>
      <c r="I30" s="382"/>
      <c r="J30" s="378">
        <f>SUM(J26:J29)</f>
        <v>0</v>
      </c>
      <c r="K30" s="378" t="e">
        <f>SUM(J30,G30,D30,'UC Consolidated Sheet Page-1'!J30,'UC Consolidated Sheet Page-1'!G30,'UC Consolidated Sheet Page-1'!D30)</f>
        <v>#REF!</v>
      </c>
    </row>
    <row r="31" spans="1:11" s="380" customFormat="1" ht="51.6" hidden="1" customHeight="1" thickBot="1">
      <c r="A31" s="587">
        <v>6</v>
      </c>
      <c r="B31" s="378"/>
      <c r="C31" s="379"/>
      <c r="D31" s="378"/>
      <c r="E31" s="379"/>
      <c r="F31" s="379"/>
      <c r="G31" s="378"/>
      <c r="H31" s="379"/>
      <c r="I31" s="379"/>
      <c r="J31" s="378"/>
      <c r="K31" s="378">
        <f>SUM(J31,G31,D31,'UC Consolidated Sheet Page-1'!J31,'UC Consolidated Sheet Page-1'!G31,'UC Consolidated Sheet Page-1'!D31)</f>
        <v>0</v>
      </c>
    </row>
    <row r="32" spans="1:11" ht="51.6" hidden="1" customHeight="1" thickBot="1">
      <c r="A32" s="587"/>
      <c r="B32" s="142"/>
      <c r="C32" s="61"/>
      <c r="D32" s="142"/>
      <c r="E32" s="61"/>
      <c r="F32" s="61"/>
      <c r="G32" s="142"/>
      <c r="H32" s="61"/>
      <c r="I32" s="61"/>
      <c r="J32" s="142"/>
      <c r="K32" s="142">
        <f>SUM(J32,G32,D32,'UC Consolidated Sheet Page-1'!J32,'UC Consolidated Sheet Page-1'!G32,'UC Consolidated Sheet Page-1'!D32)</f>
        <v>0</v>
      </c>
    </row>
    <row r="33" spans="1:11" ht="51.6" hidden="1" customHeight="1" thickBot="1">
      <c r="A33" s="587"/>
      <c r="B33" s="61"/>
      <c r="C33" s="61"/>
      <c r="D33" s="61"/>
      <c r="E33" s="61"/>
      <c r="F33" s="61"/>
      <c r="G33" s="61"/>
      <c r="H33" s="61"/>
      <c r="I33" s="61"/>
      <c r="J33" s="61"/>
      <c r="K33" s="142">
        <f>SUM(J33,G33,D33,'UC Consolidated Sheet Page-1'!J33,'UC Consolidated Sheet Page-1'!G33,'UC Consolidated Sheet Page-1'!D33)</f>
        <v>0</v>
      </c>
    </row>
    <row r="34" spans="1:11" ht="51.6" hidden="1" customHeight="1" thickBot="1">
      <c r="A34" s="587"/>
      <c r="B34" s="61"/>
      <c r="C34" s="61"/>
      <c r="D34" s="61"/>
      <c r="E34" s="61"/>
      <c r="F34" s="61"/>
      <c r="G34" s="61"/>
      <c r="H34" s="61"/>
      <c r="I34" s="61"/>
      <c r="J34" s="61"/>
      <c r="K34" s="142">
        <f>SUM(J34,G34,D34,'UC Consolidated Sheet Page-1'!J34,'UC Consolidated Sheet Page-1'!G34,'UC Consolidated Sheet Page-1'!D34)</f>
        <v>0</v>
      </c>
    </row>
    <row r="35" spans="1:11" ht="51.6" hidden="1" customHeight="1" thickBot="1">
      <c r="A35" s="587"/>
      <c r="B35" s="62" t="s">
        <v>93</v>
      </c>
      <c r="C35" s="63"/>
      <c r="D35" s="142">
        <f>SUM(D31:D34)</f>
        <v>0</v>
      </c>
      <c r="E35" s="62" t="s">
        <v>93</v>
      </c>
      <c r="F35" s="63"/>
      <c r="G35" s="142">
        <f>SUM(G31:G34)</f>
        <v>0</v>
      </c>
      <c r="H35" s="62" t="s">
        <v>93</v>
      </c>
      <c r="I35" s="63"/>
      <c r="J35" s="142">
        <f>SUM(J31:J34)</f>
        <v>0</v>
      </c>
      <c r="K35" s="142">
        <f>SUM(J35,G35,D35,'UC Consolidated Sheet Page-1'!J35,'UC Consolidated Sheet Page-1'!G35,'UC Consolidated Sheet Page-1'!D35)</f>
        <v>0</v>
      </c>
    </row>
    <row r="36" spans="1:11" ht="51.6" customHeight="1" thickBot="1">
      <c r="A36" s="584" t="s">
        <v>94</v>
      </c>
      <c r="B36" s="585"/>
      <c r="C36" s="64"/>
      <c r="D36" s="154">
        <f>SUM(D15,D10)</f>
        <v>165</v>
      </c>
      <c r="E36" s="64"/>
      <c r="F36" s="64"/>
      <c r="G36" s="154">
        <f>SUM(G15,G10)</f>
        <v>224</v>
      </c>
      <c r="H36" s="64"/>
      <c r="I36" s="64"/>
      <c r="J36" s="154">
        <f>SUM(J15,J10)</f>
        <v>222</v>
      </c>
      <c r="K36" s="142">
        <f>SUM(J36,G36,D36,'UC Consolidated Sheet Page-1'!J36,'UC Consolidated Sheet Page-1'!G36,'UC Consolidated Sheet Page-1'!D36)</f>
        <v>1263</v>
      </c>
    </row>
  </sheetData>
  <mergeCells count="16">
    <mergeCell ref="A1:J1"/>
    <mergeCell ref="A2:J2"/>
    <mergeCell ref="A36:B36"/>
    <mergeCell ref="A6:A10"/>
    <mergeCell ref="A11:A15"/>
    <mergeCell ref="A16:A20"/>
    <mergeCell ref="A21:A25"/>
    <mergeCell ref="A26:A30"/>
    <mergeCell ref="A31:A35"/>
    <mergeCell ref="B4:D4"/>
    <mergeCell ref="E4:G4"/>
    <mergeCell ref="H4:J4"/>
    <mergeCell ref="A3:B3"/>
    <mergeCell ref="C3:D3"/>
    <mergeCell ref="F3:G3"/>
    <mergeCell ref="I3:J3"/>
  </mergeCells>
  <printOptions horizontalCentered="1" verticalCentered="1"/>
  <pageMargins left="0" right="0" top="0" bottom="0" header="0" footer="0"/>
  <pageSetup paperSize="8" scale="60" orientation="landscape" r:id="rId1"/>
</worksheet>
</file>

<file path=xl/worksheets/sheet7.xml><?xml version="1.0" encoding="utf-8"?>
<worksheet xmlns="http://schemas.openxmlformats.org/spreadsheetml/2006/main" xmlns:r="http://schemas.openxmlformats.org/officeDocument/2006/relationships">
  <dimension ref="A1:J36"/>
  <sheetViews>
    <sheetView view="pageBreakPreview" topLeftCell="A10" zoomScale="90" zoomScaleSheetLayoutView="90" workbookViewId="0">
      <selection activeCell="J36" sqref="J36"/>
    </sheetView>
  </sheetViews>
  <sheetFormatPr defaultColWidth="9.28515625" defaultRowHeight="15"/>
  <cols>
    <col min="2" max="2" width="35.7109375" customWidth="1"/>
    <col min="3" max="3" width="15.42578125" style="44" bestFit="1" customWidth="1"/>
    <col min="4" max="4" width="9.28515625" style="44"/>
    <col min="5" max="5" width="35.7109375" customWidth="1"/>
    <col min="6" max="6" width="11.28515625" bestFit="1" customWidth="1"/>
    <col min="8" max="8" width="32.140625" customWidth="1"/>
    <col min="9" max="9" width="11.42578125" customWidth="1"/>
  </cols>
  <sheetData>
    <row r="1" spans="1:10" ht="30">
      <c r="A1" s="573" t="s">
        <v>402</v>
      </c>
      <c r="B1" s="574"/>
      <c r="C1" s="574"/>
      <c r="D1" s="574"/>
      <c r="E1" s="574"/>
      <c r="F1" s="574"/>
      <c r="G1" s="574"/>
      <c r="H1" s="574"/>
      <c r="I1" s="574"/>
      <c r="J1" s="574"/>
    </row>
    <row r="2" spans="1:10" ht="30">
      <c r="A2" s="575" t="s">
        <v>408</v>
      </c>
      <c r="B2" s="576"/>
      <c r="C2" s="576"/>
      <c r="D2" s="576"/>
      <c r="E2" s="576"/>
      <c r="F2" s="576"/>
      <c r="G2" s="576"/>
      <c r="H2" s="576"/>
      <c r="I2" s="576"/>
      <c r="J2" s="576"/>
    </row>
    <row r="3" spans="1:10" ht="42.75" customHeight="1">
      <c r="A3" s="579" t="s">
        <v>96</v>
      </c>
      <c r="B3" s="580"/>
      <c r="C3" s="581" t="str">
        <f>'1. HR Plan'!D5</f>
        <v>Shoaib Ahmad</v>
      </c>
      <c r="D3" s="581"/>
      <c r="E3" s="66" t="s">
        <v>0</v>
      </c>
      <c r="F3" s="582" t="str">
        <f>'1. HR Plan'!F5</f>
        <v>0300-7192927</v>
      </c>
      <c r="G3" s="582"/>
      <c r="H3" s="66" t="s">
        <v>97</v>
      </c>
      <c r="I3" s="582" t="str">
        <f>'Title UCMO'!D6</f>
        <v>34 Glass Factory</v>
      </c>
      <c r="J3" s="582"/>
    </row>
    <row r="4" spans="1:10" ht="18">
      <c r="A4" s="56"/>
      <c r="B4" s="577" t="s">
        <v>63</v>
      </c>
      <c r="C4" s="577"/>
      <c r="D4" s="577"/>
      <c r="E4" s="577" t="s">
        <v>64</v>
      </c>
      <c r="F4" s="577"/>
      <c r="G4" s="577"/>
      <c r="H4" s="577" t="s">
        <v>65</v>
      </c>
      <c r="I4" s="577"/>
      <c r="J4" s="577"/>
    </row>
    <row r="5" spans="1:10" ht="75">
      <c r="A5" s="57" t="s">
        <v>28</v>
      </c>
      <c r="B5" s="58" t="s">
        <v>91</v>
      </c>
      <c r="C5" s="59" t="s">
        <v>92</v>
      </c>
      <c r="D5" s="60" t="s">
        <v>409</v>
      </c>
      <c r="E5" s="58" t="s">
        <v>91</v>
      </c>
      <c r="F5" s="59" t="s">
        <v>92</v>
      </c>
      <c r="G5" s="60" t="s">
        <v>409</v>
      </c>
      <c r="H5" s="58" t="s">
        <v>91</v>
      </c>
      <c r="I5" s="59" t="s">
        <v>92</v>
      </c>
      <c r="J5" s="60" t="s">
        <v>409</v>
      </c>
    </row>
    <row r="6" spans="1:10" s="375" customFormat="1" ht="45" customHeight="1">
      <c r="A6" s="578">
        <v>1</v>
      </c>
      <c r="B6" s="373" t="str">
        <f>'UC Basic Data Page-7-12'!H7</f>
        <v>ملک عمران</v>
      </c>
      <c r="C6" s="374" t="s">
        <v>241</v>
      </c>
      <c r="D6" s="373">
        <f>'UC Basic Data Page-7-12'!L7</f>
        <v>73</v>
      </c>
      <c r="E6" s="373" t="str">
        <f>'UC Basic Data Page-7-12'!H11</f>
        <v>شہناز بیگم</v>
      </c>
      <c r="F6" s="374" t="s">
        <v>241</v>
      </c>
      <c r="G6" s="373">
        <f>'UC Basic Data Page-7-12'!L11</f>
        <v>75</v>
      </c>
      <c r="H6" s="373" t="str">
        <f>'UC Basic Data Page-7-12'!H15</f>
        <v>افضل قریشی</v>
      </c>
      <c r="I6" s="374" t="s">
        <v>241</v>
      </c>
      <c r="J6" s="373">
        <f>'UC Basic Data Page-7-12'!L15</f>
        <v>73</v>
      </c>
    </row>
    <row r="7" spans="1:10" s="375" customFormat="1" ht="45" customHeight="1">
      <c r="A7" s="578"/>
      <c r="B7" s="373" t="str">
        <f>'UC Basic Data Page-7-12'!I7</f>
        <v>کبیر شہید کالونی</v>
      </c>
      <c r="C7" s="374" t="s">
        <v>176</v>
      </c>
      <c r="D7" s="373">
        <f>'UC Basic Data Page-7-12'!M7</f>
        <v>15</v>
      </c>
      <c r="E7" s="373" t="str">
        <f>'UC Basic Data Page-7-12'!I11</f>
        <v xml:space="preserve"> غیر رسمی سکول، ملت سکول،, غریب آباد</v>
      </c>
      <c r="F7" s="374" t="s">
        <v>241</v>
      </c>
      <c r="G7" s="373">
        <f>'UC Basic Data Page-7-12'!M11</f>
        <v>0</v>
      </c>
      <c r="H7" s="373" t="str">
        <f>'UC Basic Data Page-7-12'!I15</f>
        <v>گرین ٹاؤن</v>
      </c>
      <c r="I7" s="374" t="s">
        <v>176</v>
      </c>
      <c r="J7" s="373">
        <f>'UC Basic Data Page-7-12'!M15</f>
        <v>10</v>
      </c>
    </row>
    <row r="8" spans="1:10" s="375" customFormat="1" ht="45" customHeight="1">
      <c r="A8" s="578"/>
      <c r="B8" s="373" t="str">
        <f>'UC Basic Data Page-7-12'!H8</f>
        <v>نذر حسین</v>
      </c>
      <c r="C8" s="374" t="s">
        <v>241</v>
      </c>
      <c r="D8" s="373">
        <f>'UC Basic Data Page-7-12'!L8</f>
        <v>5</v>
      </c>
      <c r="E8" s="373" t="str">
        <f>'UC Basic Data Page-7-12'!H12</f>
        <v>مسرت شاہین</v>
      </c>
      <c r="F8" s="374" t="s">
        <v>176</v>
      </c>
      <c r="G8" s="373">
        <f>'UC Basic Data Page-7-12'!L12</f>
        <v>50</v>
      </c>
      <c r="H8" s="373" t="str">
        <f>'UC Basic Data Page-7-12'!H16</f>
        <v>افضل قریشی</v>
      </c>
      <c r="I8" s="374" t="s">
        <v>241</v>
      </c>
      <c r="J8" s="373">
        <f>'UC Basic Data Page-7-12'!L16</f>
        <v>23</v>
      </c>
    </row>
    <row r="9" spans="1:10" s="375" customFormat="1" ht="45" customHeight="1">
      <c r="A9" s="578"/>
      <c r="B9" s="373" t="str">
        <f>'UC Basic Data Page-7-12'!I8</f>
        <v>غریب آباد</v>
      </c>
      <c r="C9" s="374"/>
      <c r="D9" s="373">
        <f>'UC Basic Data Page-7-12'!M8</f>
        <v>20</v>
      </c>
      <c r="E9" s="373" t="str">
        <f>'UC Basic Data Page-7-12'!I12</f>
        <v>غریب آباد</v>
      </c>
      <c r="F9" s="374"/>
      <c r="G9" s="373">
        <f>'UC Basic Data Page-7-12'!M12</f>
        <v>4</v>
      </c>
      <c r="H9" s="373" t="str">
        <f>'UC Basic Data Page-7-12'!I16</f>
        <v>گرین ٹاؤن</v>
      </c>
      <c r="I9" s="374"/>
      <c r="J9" s="373">
        <f>'UC Basic Data Page-7-12'!M16</f>
        <v>5</v>
      </c>
    </row>
    <row r="10" spans="1:10" s="375" customFormat="1" ht="39.950000000000003" customHeight="1">
      <c r="A10" s="578"/>
      <c r="B10" s="376" t="s">
        <v>93</v>
      </c>
      <c r="C10" s="377"/>
      <c r="D10" s="373">
        <f>SUM(D6:D9)</f>
        <v>113</v>
      </c>
      <c r="E10" s="376" t="s">
        <v>93</v>
      </c>
      <c r="F10" s="377"/>
      <c r="G10" s="373">
        <f>SUM(G6:G9)</f>
        <v>129</v>
      </c>
      <c r="H10" s="376" t="s">
        <v>93</v>
      </c>
      <c r="I10" s="377"/>
      <c r="J10" s="373">
        <f>SUM(J6:J9)</f>
        <v>111</v>
      </c>
    </row>
    <row r="11" spans="1:10" s="375" customFormat="1" ht="45" customHeight="1">
      <c r="A11" s="578">
        <v>2</v>
      </c>
      <c r="B11" s="373" t="str">
        <f>'UC Basic Data Page-7-12'!H9</f>
        <v>نذر حسین</v>
      </c>
      <c r="C11" s="374" t="s">
        <v>176</v>
      </c>
      <c r="D11" s="373">
        <f>'UC Basic Data Page-7-12'!L9</f>
        <v>30</v>
      </c>
      <c r="E11" s="373" t="str">
        <f>'UC Basic Data Page-7-12'!H13</f>
        <v>مسرت شاہین</v>
      </c>
      <c r="F11" s="374" t="s">
        <v>241</v>
      </c>
      <c r="G11" s="373">
        <f>'UC Basic Data Page-7-12'!L13</f>
        <v>75</v>
      </c>
      <c r="H11" s="373" t="str">
        <f>'UC Basic Data Page-7-12'!H17</f>
        <v>ڈاکٹر حسین</v>
      </c>
      <c r="I11" s="374" t="s">
        <v>176</v>
      </c>
      <c r="J11" s="373">
        <f>'UC Basic Data Page-7-12'!L17</f>
        <v>76</v>
      </c>
    </row>
    <row r="12" spans="1:10" s="375" customFormat="1" ht="45" customHeight="1">
      <c r="A12" s="578"/>
      <c r="B12" s="373" t="str">
        <f>'UC Basic Data Page-7-12'!I9</f>
        <v xml:space="preserve"> گورنمنٹ پرائمری سکول،  غریب آباد</v>
      </c>
      <c r="C12" s="374" t="s">
        <v>176</v>
      </c>
      <c r="D12" s="373">
        <f>'UC Basic Data Page-7-12'!M9</f>
        <v>30</v>
      </c>
      <c r="E12" s="373" t="str">
        <f>'UC Basic Data Page-7-12'!I13</f>
        <v xml:space="preserve"> مدرسہ قاسم سعیدی, جھوک مٹھا آرائیں</v>
      </c>
      <c r="F12" s="374" t="s">
        <v>176</v>
      </c>
      <c r="G12" s="373">
        <f>'UC Basic Data Page-7-12'!M13</f>
        <v>7</v>
      </c>
      <c r="H12" s="373" t="str">
        <f>'UC Basic Data Page-7-12'!I17</f>
        <v>گراس منڈی</v>
      </c>
      <c r="I12" s="374" t="s">
        <v>176</v>
      </c>
      <c r="J12" s="373">
        <f>'UC Basic Data Page-7-12'!M17</f>
        <v>5</v>
      </c>
    </row>
    <row r="13" spans="1:10" s="375" customFormat="1" ht="45" customHeight="1">
      <c r="A13" s="578"/>
      <c r="B13" s="373" t="str">
        <f>'UC Basic Data Page-7-12'!H10</f>
        <v>شہناز بیگم</v>
      </c>
      <c r="C13" s="374" t="s">
        <v>241</v>
      </c>
      <c r="D13" s="373">
        <f>'UC Basic Data Page-7-12'!L10</f>
        <v>10</v>
      </c>
      <c r="E13" s="373" t="str">
        <f>'UC Basic Data Page-7-12'!H14</f>
        <v>ملک فیروز</v>
      </c>
      <c r="F13" s="374" t="s">
        <v>176</v>
      </c>
      <c r="G13" s="373">
        <f>'UC Basic Data Page-7-12'!L14</f>
        <v>52</v>
      </c>
      <c r="H13" s="373" t="str">
        <f>'UC Basic Data Page-7-12'!H18</f>
        <v xml:space="preserve">جمیل </v>
      </c>
      <c r="I13" s="374" t="s">
        <v>176</v>
      </c>
      <c r="J13" s="373">
        <f>'UC Basic Data Page-7-12'!L18</f>
        <v>68</v>
      </c>
    </row>
    <row r="14" spans="1:10" s="375" customFormat="1" ht="45" customHeight="1">
      <c r="A14" s="578"/>
      <c r="B14" s="373" t="str">
        <f>'UC Basic Data Page-7-12'!I10</f>
        <v>ملت سکول, غریب آباد</v>
      </c>
      <c r="C14" s="374" t="s">
        <v>241</v>
      </c>
      <c r="D14" s="373">
        <f>'UC Basic Data Page-7-12'!M10</f>
        <v>35</v>
      </c>
      <c r="E14" s="373" t="str">
        <f>'UC Basic Data Page-7-12'!I14</f>
        <v>فیروز ٹاؤن</v>
      </c>
      <c r="F14" s="374"/>
      <c r="G14" s="373">
        <f>'UC Basic Data Page-7-12'!M14</f>
        <v>0</v>
      </c>
      <c r="H14" s="373" t="str">
        <f>'UC Basic Data Page-7-12'!I18</f>
        <v>داتا کالونی</v>
      </c>
      <c r="I14" s="374"/>
      <c r="J14" s="373">
        <f>'UC Basic Data Page-7-12'!M18</f>
        <v>0</v>
      </c>
    </row>
    <row r="15" spans="1:10" s="375" customFormat="1" ht="39.950000000000003" customHeight="1">
      <c r="A15" s="578"/>
      <c r="B15" s="376" t="s">
        <v>93</v>
      </c>
      <c r="C15" s="377"/>
      <c r="D15" s="373">
        <f>SUM(D11:D14)</f>
        <v>105</v>
      </c>
      <c r="E15" s="376" t="s">
        <v>93</v>
      </c>
      <c r="F15" s="377"/>
      <c r="G15" s="373">
        <f>SUM(G11:G14)</f>
        <v>134</v>
      </c>
      <c r="H15" s="376" t="s">
        <v>93</v>
      </c>
      <c r="I15" s="377"/>
      <c r="J15" s="373">
        <f>SUM(J11:J14)</f>
        <v>149</v>
      </c>
    </row>
    <row r="16" spans="1:10" s="375" customFormat="1" ht="45" customHeight="1">
      <c r="A16" s="578">
        <v>3</v>
      </c>
      <c r="B16" s="387" t="e">
        <f>'UC Basic Data Page-7-12'!#REF!</f>
        <v>#REF!</v>
      </c>
      <c r="C16" s="388" t="s">
        <v>176</v>
      </c>
      <c r="D16" s="387" t="e">
        <f>'UC Basic Data Page-7-12'!#REF!</f>
        <v>#REF!</v>
      </c>
      <c r="E16" s="387" t="e">
        <f>'UC Basic Data Page-7-12'!#REF!</f>
        <v>#REF!</v>
      </c>
      <c r="F16" s="388" t="s">
        <v>241</v>
      </c>
      <c r="G16" s="387" t="e">
        <f>'UC Basic Data Page-7-12'!#REF!</f>
        <v>#REF!</v>
      </c>
      <c r="H16" s="387" t="e">
        <f>'UC Basic Data Page-7-12'!#REF!</f>
        <v>#REF!</v>
      </c>
      <c r="I16" s="388" t="s">
        <v>176</v>
      </c>
      <c r="J16" s="387" t="e">
        <f>'UC Basic Data Page-7-12'!#REF!</f>
        <v>#REF!</v>
      </c>
    </row>
    <row r="17" spans="1:10" s="375" customFormat="1" ht="45" customHeight="1">
      <c r="A17" s="578"/>
      <c r="B17" s="387" t="e">
        <f>'UC Basic Data Page-7-12'!#REF!</f>
        <v>#REF!</v>
      </c>
      <c r="C17" s="388" t="s">
        <v>176</v>
      </c>
      <c r="D17" s="387" t="e">
        <f>'UC Basic Data Page-7-12'!#REF!</f>
        <v>#REF!</v>
      </c>
      <c r="E17" s="387" t="e">
        <f>'UC Basic Data Page-7-12'!#REF!</f>
        <v>#REF!</v>
      </c>
      <c r="F17" s="388" t="s">
        <v>176</v>
      </c>
      <c r="G17" s="387" t="e">
        <f>'UC Basic Data Page-7-12'!#REF!</f>
        <v>#REF!</v>
      </c>
      <c r="H17" s="387" t="e">
        <f>'UC Basic Data Page-7-12'!#REF!</f>
        <v>#REF!</v>
      </c>
      <c r="I17" s="388" t="s">
        <v>176</v>
      </c>
      <c r="J17" s="387" t="e">
        <f>'UC Basic Data Page-7-12'!#REF!</f>
        <v>#REF!</v>
      </c>
    </row>
    <row r="18" spans="1:10" s="375" customFormat="1" ht="45" customHeight="1">
      <c r="A18" s="578"/>
      <c r="B18" s="387" t="e">
        <f>'UC Basic Data Page-7-12'!#REF!</f>
        <v>#REF!</v>
      </c>
      <c r="C18" s="388" t="s">
        <v>176</v>
      </c>
      <c r="D18" s="387" t="e">
        <f>'UC Basic Data Page-7-12'!#REF!</f>
        <v>#REF!</v>
      </c>
      <c r="E18" s="387" t="e">
        <f>'UC Basic Data Page-7-12'!#REF!</f>
        <v>#REF!</v>
      </c>
      <c r="F18" s="388" t="s">
        <v>176</v>
      </c>
      <c r="G18" s="387" t="e">
        <f>'UC Basic Data Page-7-12'!#REF!</f>
        <v>#REF!</v>
      </c>
      <c r="H18" s="387" t="e">
        <f>'UC Basic Data Page-7-12'!#REF!</f>
        <v>#REF!</v>
      </c>
      <c r="I18" s="388" t="s">
        <v>176</v>
      </c>
      <c r="J18" s="387" t="e">
        <f>'UC Basic Data Page-7-12'!#REF!</f>
        <v>#REF!</v>
      </c>
    </row>
    <row r="19" spans="1:10" s="375" customFormat="1" ht="45" customHeight="1">
      <c r="A19" s="578"/>
      <c r="B19" s="387" t="e">
        <f>'UC Basic Data Page-7-12'!#REF!</f>
        <v>#REF!</v>
      </c>
      <c r="C19" s="388"/>
      <c r="D19" s="387" t="e">
        <f>'UC Basic Data Page-7-12'!#REF!</f>
        <v>#REF!</v>
      </c>
      <c r="E19" s="387" t="e">
        <f>'UC Basic Data Page-7-12'!#REF!</f>
        <v>#REF!</v>
      </c>
      <c r="F19" s="388"/>
      <c r="G19" s="387" t="e">
        <f>'UC Basic Data Page-7-12'!#REF!</f>
        <v>#REF!</v>
      </c>
      <c r="H19" s="387" t="e">
        <f>'UC Basic Data Page-7-12'!#REF!</f>
        <v>#REF!</v>
      </c>
      <c r="I19" s="388"/>
      <c r="J19" s="387" t="e">
        <f>'UC Basic Data Page-7-12'!#REF!</f>
        <v>#REF!</v>
      </c>
    </row>
    <row r="20" spans="1:10" s="375" customFormat="1" ht="28.5">
      <c r="A20" s="578"/>
      <c r="B20" s="376" t="s">
        <v>93</v>
      </c>
      <c r="C20" s="377"/>
      <c r="D20" s="373"/>
      <c r="E20" s="376" t="s">
        <v>93</v>
      </c>
      <c r="F20" s="377"/>
      <c r="G20" s="373"/>
      <c r="H20" s="376" t="s">
        <v>93</v>
      </c>
      <c r="I20" s="377"/>
      <c r="J20" s="373" t="s">
        <v>6</v>
      </c>
    </row>
    <row r="21" spans="1:10" s="375" customFormat="1" ht="35.25" hidden="1" customHeight="1">
      <c r="A21" s="578">
        <v>4</v>
      </c>
      <c r="B21" s="373" t="e">
        <f>'UC Basic Data Page-7-12'!#REF!</f>
        <v>#REF!</v>
      </c>
      <c r="C21" s="374" t="s">
        <v>176</v>
      </c>
      <c r="D21" s="373" t="e">
        <f>'UC Basic Data Page-7-12'!#REF!</f>
        <v>#REF!</v>
      </c>
      <c r="E21" s="373" t="e">
        <f>'UC Basic Data Page-7-12'!#REF!</f>
        <v>#REF!</v>
      </c>
      <c r="F21" s="374" t="s">
        <v>176</v>
      </c>
      <c r="G21" s="373" t="e">
        <f>'UC Basic Data Page-7-12'!#REF!</f>
        <v>#REF!</v>
      </c>
      <c r="H21" s="373" t="e">
        <f>'UC Basic Data Page-7-12'!#REF!</f>
        <v>#REF!</v>
      </c>
      <c r="I21" s="374" t="s">
        <v>176</v>
      </c>
      <c r="J21" s="373" t="e">
        <f>'UC Basic Data Page-7-12'!#REF!</f>
        <v>#REF!</v>
      </c>
    </row>
    <row r="22" spans="1:10" s="375" customFormat="1" ht="45" hidden="1" customHeight="1" thickBot="1">
      <c r="A22" s="578"/>
      <c r="B22" s="373" t="e">
        <f>'UC Basic Data Page-7-12'!#REF!</f>
        <v>#REF!</v>
      </c>
      <c r="C22" s="374" t="s">
        <v>176</v>
      </c>
      <c r="D22" s="373" t="e">
        <f>'UC Basic Data Page-7-12'!#REF!</f>
        <v>#REF!</v>
      </c>
      <c r="E22" s="373" t="e">
        <f>'UC Basic Data Page-7-12'!#REF!</f>
        <v>#REF!</v>
      </c>
      <c r="F22" s="374" t="s">
        <v>176</v>
      </c>
      <c r="G22" s="373" t="e">
        <f>'UC Basic Data Page-7-12'!#REF!</f>
        <v>#REF!</v>
      </c>
      <c r="H22" s="373" t="e">
        <f>'UC Basic Data Page-7-12'!#REF!</f>
        <v>#REF!</v>
      </c>
      <c r="I22" s="374" t="s">
        <v>176</v>
      </c>
      <c r="J22" s="373" t="e">
        <f>'UC Basic Data Page-7-12'!#REF!</f>
        <v>#REF!</v>
      </c>
    </row>
    <row r="23" spans="1:10" s="375" customFormat="1" ht="45" hidden="1" customHeight="1" thickBot="1">
      <c r="A23" s="578"/>
      <c r="B23" s="373" t="e">
        <f>'UC Basic Data Page-7-12'!#REF!</f>
        <v>#REF!</v>
      </c>
      <c r="C23" s="374" t="s">
        <v>176</v>
      </c>
      <c r="D23" s="373" t="e">
        <f>'UC Basic Data Page-7-12'!#REF!</f>
        <v>#REF!</v>
      </c>
      <c r="E23" s="373" t="e">
        <f>'UC Basic Data Page-7-12'!#REF!</f>
        <v>#REF!</v>
      </c>
      <c r="F23" s="374" t="s">
        <v>176</v>
      </c>
      <c r="G23" s="373" t="e">
        <f>'UC Basic Data Page-7-12'!#REF!</f>
        <v>#REF!</v>
      </c>
      <c r="H23" s="373" t="e">
        <f>'UC Basic Data Page-7-12'!#REF!</f>
        <v>#REF!</v>
      </c>
      <c r="I23" s="374" t="s">
        <v>176</v>
      </c>
      <c r="J23" s="373" t="e">
        <f>'UC Basic Data Page-7-12'!#REF!</f>
        <v>#REF!</v>
      </c>
    </row>
    <row r="24" spans="1:10" s="375" customFormat="1" ht="45" hidden="1" customHeight="1" thickBot="1">
      <c r="A24" s="578"/>
      <c r="B24" s="373" t="e">
        <f>'UC Basic Data Page-7-12'!#REF!</f>
        <v>#REF!</v>
      </c>
      <c r="C24" s="374"/>
      <c r="D24" s="373" t="e">
        <f>'UC Basic Data Page-7-12'!#REF!</f>
        <v>#REF!</v>
      </c>
      <c r="E24" s="373" t="e">
        <f>'UC Basic Data Page-7-12'!#REF!</f>
        <v>#REF!</v>
      </c>
      <c r="F24" s="374"/>
      <c r="G24" s="373" t="e">
        <f>'UC Basic Data Page-7-12'!#REF!</f>
        <v>#REF!</v>
      </c>
      <c r="H24" s="373" t="e">
        <f>'UC Basic Data Page-7-12'!#REF!</f>
        <v>#REF!</v>
      </c>
      <c r="I24" s="374"/>
      <c r="J24" s="373" t="e">
        <f>'UC Basic Data Page-7-12'!#REF!</f>
        <v>#REF!</v>
      </c>
    </row>
    <row r="25" spans="1:10" s="375" customFormat="1" ht="39.950000000000003" hidden="1" customHeight="1" thickBot="1">
      <c r="A25" s="578"/>
      <c r="B25" s="376" t="s">
        <v>93</v>
      </c>
      <c r="C25" s="377"/>
      <c r="D25" s="373" t="e">
        <f>SUM(D21:D24)</f>
        <v>#REF!</v>
      </c>
      <c r="E25" s="376" t="s">
        <v>93</v>
      </c>
      <c r="F25" s="377"/>
      <c r="G25" s="373" t="e">
        <f>SUM(G21:G24)</f>
        <v>#REF!</v>
      </c>
      <c r="H25" s="376" t="s">
        <v>93</v>
      </c>
      <c r="I25" s="377"/>
      <c r="J25" s="373" t="e">
        <f>SUM(J21:J24)</f>
        <v>#REF!</v>
      </c>
    </row>
    <row r="26" spans="1:10" s="375" customFormat="1" ht="45" hidden="1" customHeight="1" thickBot="1">
      <c r="A26" s="578">
        <v>5</v>
      </c>
      <c r="B26" s="373" t="e">
        <f>'UC Basic Data Page-7-12'!#REF!</f>
        <v>#REF!</v>
      </c>
      <c r="C26" s="374" t="s">
        <v>176</v>
      </c>
      <c r="D26" s="373" t="e">
        <f>'UC Basic Data Page-7-12'!#REF!</f>
        <v>#REF!</v>
      </c>
      <c r="E26" s="373" t="e">
        <f>'UC Basic Data Page-7-12'!#REF!</f>
        <v>#REF!</v>
      </c>
      <c r="F26" s="374" t="s">
        <v>176</v>
      </c>
      <c r="G26" s="373" t="e">
        <f>'UC Basic Data Page-7-12'!#REF!</f>
        <v>#REF!</v>
      </c>
      <c r="H26" s="373" t="e">
        <f>'UC Basic Data Page-7-12'!#REF!</f>
        <v>#REF!</v>
      </c>
      <c r="I26" s="374" t="s">
        <v>176</v>
      </c>
      <c r="J26" s="373" t="e">
        <f>'UC Basic Data Page-7-12'!#REF!</f>
        <v>#REF!</v>
      </c>
    </row>
    <row r="27" spans="1:10" s="375" customFormat="1" ht="45" hidden="1" customHeight="1" thickBot="1">
      <c r="A27" s="578"/>
      <c r="B27" s="373" t="e">
        <f>'UC Basic Data Page-7-12'!#REF!</f>
        <v>#REF!</v>
      </c>
      <c r="C27" s="374" t="s">
        <v>176</v>
      </c>
      <c r="D27" s="373" t="e">
        <f>'UC Basic Data Page-7-12'!#REF!</f>
        <v>#REF!</v>
      </c>
      <c r="E27" s="373" t="e">
        <f>'UC Basic Data Page-7-12'!#REF!</f>
        <v>#REF!</v>
      </c>
      <c r="F27" s="374" t="s">
        <v>176</v>
      </c>
      <c r="G27" s="373" t="e">
        <f>'UC Basic Data Page-7-12'!#REF!</f>
        <v>#REF!</v>
      </c>
      <c r="H27" s="373" t="e">
        <f>'UC Basic Data Page-7-12'!#REF!</f>
        <v>#REF!</v>
      </c>
      <c r="I27" s="374" t="s">
        <v>176</v>
      </c>
      <c r="J27" s="373" t="e">
        <f>'UC Basic Data Page-7-12'!#REF!</f>
        <v>#REF!</v>
      </c>
    </row>
    <row r="28" spans="1:10" s="375" customFormat="1" ht="45" hidden="1" customHeight="1" thickBot="1">
      <c r="A28" s="578"/>
      <c r="B28" s="373" t="e">
        <f>'UC Basic Data Page-7-12'!#REF!</f>
        <v>#REF!</v>
      </c>
      <c r="C28" s="374" t="s">
        <v>176</v>
      </c>
      <c r="D28" s="373" t="e">
        <f>'UC Basic Data Page-7-12'!#REF!</f>
        <v>#REF!</v>
      </c>
      <c r="E28" s="373" t="e">
        <f>'UC Basic Data Page-7-12'!#REF!</f>
        <v>#REF!</v>
      </c>
      <c r="F28" s="374" t="s">
        <v>176</v>
      </c>
      <c r="G28" s="373" t="e">
        <f>'UC Basic Data Page-7-12'!#REF!</f>
        <v>#REF!</v>
      </c>
      <c r="H28" s="373" t="e">
        <f>'UC Basic Data Page-7-12'!#REF!</f>
        <v>#REF!</v>
      </c>
      <c r="I28" s="374" t="s">
        <v>176</v>
      </c>
      <c r="J28" s="373" t="e">
        <f>'UC Basic Data Page-7-12'!#REF!</f>
        <v>#REF!</v>
      </c>
    </row>
    <row r="29" spans="1:10" s="375" customFormat="1" ht="45" hidden="1" customHeight="1" thickBot="1">
      <c r="A29" s="578"/>
      <c r="B29" s="373" t="e">
        <f>'UC Basic Data Page-7-12'!#REF!</f>
        <v>#REF!</v>
      </c>
      <c r="C29" s="374"/>
      <c r="D29" s="373" t="e">
        <f>'UC Basic Data Page-7-12'!#REF!</f>
        <v>#REF!</v>
      </c>
      <c r="E29" s="373" t="e">
        <f>'UC Basic Data Page-7-12'!#REF!</f>
        <v>#REF!</v>
      </c>
      <c r="F29" s="374"/>
      <c r="G29" s="373" t="e">
        <f>'UC Basic Data Page-7-12'!#REF!</f>
        <v>#REF!</v>
      </c>
      <c r="H29" s="373" t="e">
        <f>'UC Basic Data Page-7-12'!#REF!</f>
        <v>#REF!</v>
      </c>
      <c r="I29" s="374"/>
      <c r="J29" s="373" t="e">
        <f>'UC Basic Data Page-7-12'!#REF!</f>
        <v>#REF!</v>
      </c>
    </row>
    <row r="30" spans="1:10" s="375" customFormat="1" ht="39.950000000000003" hidden="1" customHeight="1" thickBot="1">
      <c r="A30" s="578"/>
      <c r="B30" s="376" t="s">
        <v>93</v>
      </c>
      <c r="C30" s="377"/>
      <c r="D30" s="373" t="e">
        <f>SUM(D26:D29)</f>
        <v>#REF!</v>
      </c>
      <c r="E30" s="376" t="s">
        <v>93</v>
      </c>
      <c r="F30" s="377"/>
      <c r="G30" s="373" t="e">
        <f>SUM(G26:G29)</f>
        <v>#REF!</v>
      </c>
      <c r="H30" s="376" t="s">
        <v>93</v>
      </c>
      <c r="I30" s="377"/>
      <c r="J30" s="373" t="e">
        <f>SUM(J26:J29)</f>
        <v>#REF!</v>
      </c>
    </row>
    <row r="31" spans="1:10" s="375" customFormat="1" ht="45" hidden="1" customHeight="1" thickBot="1">
      <c r="A31" s="587">
        <v>6</v>
      </c>
      <c r="B31" s="373"/>
      <c r="C31" s="374"/>
      <c r="D31" s="373"/>
      <c r="E31" s="374"/>
      <c r="F31" s="374"/>
      <c r="G31" s="373"/>
      <c r="H31" s="374"/>
      <c r="I31" s="374"/>
      <c r="J31" s="373"/>
    </row>
    <row r="32" spans="1:10" ht="45" hidden="1" customHeight="1" thickBot="1">
      <c r="A32" s="587"/>
      <c r="B32" s="142"/>
      <c r="C32" s="61"/>
      <c r="D32" s="142"/>
      <c r="E32" s="61"/>
      <c r="F32" s="61"/>
      <c r="G32" s="142"/>
      <c r="H32" s="61"/>
      <c r="I32" s="61"/>
      <c r="J32" s="142"/>
    </row>
    <row r="33" spans="1:10" ht="45" hidden="1" customHeight="1" thickBot="1">
      <c r="A33" s="587"/>
      <c r="B33" s="61"/>
      <c r="C33" s="61"/>
      <c r="D33" s="61"/>
      <c r="E33" s="61"/>
      <c r="F33" s="61"/>
      <c r="G33" s="61"/>
      <c r="H33" s="61"/>
      <c r="I33" s="61"/>
      <c r="J33" s="61"/>
    </row>
    <row r="34" spans="1:10" ht="45" hidden="1" customHeight="1" thickBot="1">
      <c r="A34" s="587"/>
      <c r="B34" s="61"/>
      <c r="C34" s="61"/>
      <c r="D34" s="61"/>
      <c r="E34" s="61"/>
      <c r="F34" s="61"/>
      <c r="G34" s="61"/>
      <c r="H34" s="61"/>
      <c r="I34" s="61"/>
      <c r="J34" s="61"/>
    </row>
    <row r="35" spans="1:10" ht="39.950000000000003" hidden="1" customHeight="1" thickBot="1">
      <c r="A35" s="587"/>
      <c r="B35" s="62" t="s">
        <v>93</v>
      </c>
      <c r="C35" s="63"/>
      <c r="D35" s="142">
        <f>SUM(D31:D34)</f>
        <v>0</v>
      </c>
      <c r="E35" s="62" t="s">
        <v>93</v>
      </c>
      <c r="F35" s="63"/>
      <c r="G35" s="142">
        <f>SUM(G31:G34)</f>
        <v>0</v>
      </c>
      <c r="H35" s="62" t="s">
        <v>93</v>
      </c>
      <c r="I35" s="63"/>
      <c r="J35" s="142">
        <f>SUM(J31:J34)</f>
        <v>0</v>
      </c>
    </row>
    <row r="36" spans="1:10" ht="39.950000000000003" customHeight="1" thickBot="1">
      <c r="A36" s="571" t="s">
        <v>94</v>
      </c>
      <c r="B36" s="572"/>
      <c r="C36" s="64"/>
      <c r="D36" s="154">
        <f>SUM(D15,D10)</f>
        <v>218</v>
      </c>
      <c r="E36" s="64"/>
      <c r="F36" s="64"/>
      <c r="G36" s="154">
        <f>SUM(G15,G10)</f>
        <v>263</v>
      </c>
      <c r="H36" s="64"/>
      <c r="I36" s="64"/>
      <c r="J36" s="780">
        <f>SUM(J15,J10)</f>
        <v>260</v>
      </c>
    </row>
  </sheetData>
  <mergeCells count="16">
    <mergeCell ref="A21:A25"/>
    <mergeCell ref="A26:A30"/>
    <mergeCell ref="A31:A35"/>
    <mergeCell ref="A36:B36"/>
    <mergeCell ref="B4:D4"/>
    <mergeCell ref="E4:G4"/>
    <mergeCell ref="H4:J4"/>
    <mergeCell ref="A6:A10"/>
    <mergeCell ref="A11:A15"/>
    <mergeCell ref="A16:A20"/>
    <mergeCell ref="A1:J1"/>
    <mergeCell ref="A2:J2"/>
    <mergeCell ref="A3:B3"/>
    <mergeCell ref="C3:D3"/>
    <mergeCell ref="F3:G3"/>
    <mergeCell ref="I3:J3"/>
  </mergeCells>
  <printOptions horizontalCentered="1" verticalCentered="1"/>
  <pageMargins left="0" right="0" top="0" bottom="0" header="0" footer="0"/>
  <pageSetup paperSize="8" scale="65" orientation="landscape" r:id="rId1"/>
  <colBreaks count="1" manualBreakCount="1">
    <brk id="10" max="1048575" man="1"/>
  </colBreaks>
</worksheet>
</file>

<file path=xl/worksheets/sheet8.xml><?xml version="1.0" encoding="utf-8"?>
<worksheet xmlns="http://schemas.openxmlformats.org/spreadsheetml/2006/main" xmlns:r="http://schemas.openxmlformats.org/officeDocument/2006/relationships">
  <dimension ref="A1:L36"/>
  <sheetViews>
    <sheetView view="pageBreakPreview" topLeftCell="A13" zoomScale="90" zoomScaleSheetLayoutView="90" workbookViewId="0">
      <selection activeCell="H18" sqref="H18"/>
    </sheetView>
  </sheetViews>
  <sheetFormatPr defaultColWidth="9.28515625" defaultRowHeight="15"/>
  <cols>
    <col min="2" max="2" width="35.7109375" customWidth="1"/>
    <col min="3" max="3" width="12.140625" customWidth="1"/>
    <col min="5" max="5" width="31" customWidth="1"/>
    <col min="6" max="6" width="11.28515625" bestFit="1" customWidth="1"/>
    <col min="8" max="8" width="32.28515625" customWidth="1"/>
    <col min="9" max="9" width="11.28515625" bestFit="1" customWidth="1"/>
    <col min="11" max="12" width="11.85546875" customWidth="1"/>
  </cols>
  <sheetData>
    <row r="1" spans="1:12" ht="30">
      <c r="A1" s="573" t="s">
        <v>402</v>
      </c>
      <c r="B1" s="574"/>
      <c r="C1" s="574"/>
      <c r="D1" s="574"/>
      <c r="E1" s="574"/>
      <c r="F1" s="574"/>
      <c r="G1" s="574"/>
      <c r="H1" s="574"/>
      <c r="I1" s="574"/>
      <c r="J1" s="574"/>
      <c r="K1" s="574"/>
      <c r="L1" s="574"/>
    </row>
    <row r="2" spans="1:12" ht="30">
      <c r="A2" s="590" t="s">
        <v>89</v>
      </c>
      <c r="B2" s="591"/>
      <c r="C2" s="591"/>
      <c r="D2" s="591"/>
      <c r="E2" s="591"/>
      <c r="F2" s="591"/>
      <c r="G2" s="591"/>
      <c r="H2" s="591"/>
      <c r="I2" s="591"/>
      <c r="J2" s="591"/>
      <c r="K2" s="591"/>
      <c r="L2" s="591"/>
    </row>
    <row r="3" spans="1:12" ht="42.75" customHeight="1">
      <c r="A3" s="579" t="s">
        <v>96</v>
      </c>
      <c r="B3" s="580"/>
      <c r="C3" s="581" t="str">
        <f>'1. HR Plan'!D5</f>
        <v>Shoaib Ahmad</v>
      </c>
      <c r="D3" s="581"/>
      <c r="E3" s="66" t="s">
        <v>0</v>
      </c>
      <c r="F3" s="582" t="str">
        <f>'1. HR Plan'!F5</f>
        <v>0300-7192927</v>
      </c>
      <c r="G3" s="582"/>
      <c r="H3" s="66" t="s">
        <v>97</v>
      </c>
      <c r="I3" s="592" t="str">
        <f>'Title UCMO'!D6</f>
        <v>34 Glass Factory</v>
      </c>
      <c r="J3" s="593"/>
    </row>
    <row r="4" spans="1:12" ht="63">
      <c r="A4" s="56"/>
      <c r="B4" s="577" t="s">
        <v>55</v>
      </c>
      <c r="C4" s="577"/>
      <c r="D4" s="577"/>
      <c r="E4" s="577" t="s">
        <v>56</v>
      </c>
      <c r="F4" s="577"/>
      <c r="G4" s="577"/>
      <c r="H4" s="577" t="s">
        <v>57</v>
      </c>
      <c r="I4" s="577"/>
      <c r="J4" s="577"/>
      <c r="K4" s="437" t="s">
        <v>98</v>
      </c>
      <c r="L4" s="438" t="s">
        <v>99</v>
      </c>
    </row>
    <row r="5" spans="1:12" ht="75">
      <c r="A5" s="57" t="s">
        <v>28</v>
      </c>
      <c r="B5" s="58" t="s">
        <v>91</v>
      </c>
      <c r="C5" s="59" t="s">
        <v>92</v>
      </c>
      <c r="D5" s="60" t="s">
        <v>409</v>
      </c>
      <c r="E5" s="58" t="s">
        <v>91</v>
      </c>
      <c r="F5" s="59" t="s">
        <v>92</v>
      </c>
      <c r="G5" s="60" t="s">
        <v>409</v>
      </c>
      <c r="H5" s="58" t="s">
        <v>91</v>
      </c>
      <c r="I5" s="59" t="s">
        <v>92</v>
      </c>
      <c r="J5" s="60" t="s">
        <v>409</v>
      </c>
      <c r="K5" s="65" t="s">
        <v>409</v>
      </c>
      <c r="L5" s="65" t="s">
        <v>409</v>
      </c>
    </row>
    <row r="6" spans="1:12" s="380" customFormat="1" ht="52.5" customHeight="1">
      <c r="A6" s="586">
        <v>1</v>
      </c>
      <c r="B6" s="378" t="str">
        <f>'UC Basic Data Page-7-12'!H19</f>
        <v>مستری علی نواز</v>
      </c>
      <c r="C6" s="374" t="s">
        <v>241</v>
      </c>
      <c r="D6" s="378">
        <f>'UC Basic Data Page-7-12'!L19</f>
        <v>25</v>
      </c>
      <c r="E6" s="378" t="str">
        <f>'UC Basic Data Page-7-12'!H23</f>
        <v>مہناز</v>
      </c>
      <c r="F6" s="374" t="s">
        <v>241</v>
      </c>
      <c r="G6" s="378">
        <f>'UC Basic Data Page-7-12'!L23</f>
        <v>80</v>
      </c>
      <c r="H6" s="378" t="str">
        <f>'UC Basic Data Page-7-12'!H27</f>
        <v>فرحانہ</v>
      </c>
      <c r="I6" s="374" t="s">
        <v>241</v>
      </c>
      <c r="J6" s="378">
        <f>'UC Basic Data Page-7-12'!L27</f>
        <v>95</v>
      </c>
      <c r="K6" s="378">
        <f>SUM(G6,D6,J6,'UC Consolidated Sheet Page-3'!J6,'UC Consolidated Sheet Page-3'!G6,'UC Consolidated Sheet Page-3'!D6)</f>
        <v>421</v>
      </c>
      <c r="L6" s="378">
        <f>SUM('UC Consolidated Sheet Page-2'!K6,'UC Consolidated Sheet Page-4'!K6)</f>
        <v>627</v>
      </c>
    </row>
    <row r="7" spans="1:12" s="380" customFormat="1" ht="52.5" customHeight="1">
      <c r="A7" s="586"/>
      <c r="B7" s="378" t="str">
        <f>'UC Basic Data Page-7-12'!I19</f>
        <v>داتا کالونی</v>
      </c>
      <c r="C7" s="379" t="s">
        <v>176</v>
      </c>
      <c r="D7" s="378">
        <f>'UC Basic Data Page-7-12'!M19</f>
        <v>50</v>
      </c>
      <c r="E7" s="378" t="str">
        <f>'UC Basic Data Page-7-12'!I23</f>
        <v>اسلام پورہ</v>
      </c>
      <c r="F7" s="374" t="s">
        <v>241</v>
      </c>
      <c r="G7" s="378">
        <f>'UC Basic Data Page-7-12'!M23</f>
        <v>15</v>
      </c>
      <c r="H7" s="378" t="str">
        <f>'UC Basic Data Page-7-12'!I27</f>
        <v>اسلام پورہ</v>
      </c>
      <c r="I7" s="379" t="s">
        <v>176</v>
      </c>
      <c r="J7" s="378">
        <f>'UC Basic Data Page-7-12'!M27</f>
        <v>30</v>
      </c>
      <c r="K7" s="378">
        <f>SUM(G7,D7,J7,'UC Consolidated Sheet Page-3'!J7,'UC Consolidated Sheet Page-3'!G7,'UC Consolidated Sheet Page-3'!D7)</f>
        <v>120</v>
      </c>
      <c r="L7" s="378">
        <f>SUM('UC Consolidated Sheet Page-2'!K7,'UC Consolidated Sheet Page-4'!K7)</f>
        <v>283</v>
      </c>
    </row>
    <row r="8" spans="1:12" s="380" customFormat="1" ht="52.5" customHeight="1">
      <c r="A8" s="586"/>
      <c r="B8" s="378" t="str">
        <f>'UC Basic Data Page-7-12'!H20</f>
        <v>مہناز</v>
      </c>
      <c r="C8" s="379" t="s">
        <v>176</v>
      </c>
      <c r="D8" s="378">
        <f>'UC Basic Data Page-7-12'!L20</f>
        <v>28</v>
      </c>
      <c r="E8" s="378" t="str">
        <f>'UC Basic Data Page-7-12'!H24</f>
        <v>ارشاد بیگم</v>
      </c>
      <c r="F8" s="374" t="s">
        <v>241</v>
      </c>
      <c r="G8" s="378">
        <f>'UC Basic Data Page-7-12'!L24</f>
        <v>26</v>
      </c>
      <c r="H8" s="378"/>
      <c r="I8" s="379" t="s">
        <v>176</v>
      </c>
      <c r="J8" s="378"/>
      <c r="K8" s="378">
        <f>SUM(G8,D8,J8,'UC Consolidated Sheet Page-3'!J8,'UC Consolidated Sheet Page-3'!G8,'UC Consolidated Sheet Page-3'!D8)</f>
        <v>132</v>
      </c>
      <c r="L8" s="378">
        <f>SUM('UC Consolidated Sheet Page-2'!K8,'UC Consolidated Sheet Page-4'!K8)</f>
        <v>343</v>
      </c>
    </row>
    <row r="9" spans="1:12" s="380" customFormat="1" ht="52.5" customHeight="1">
      <c r="A9" s="586"/>
      <c r="B9" s="378" t="str">
        <f>'UC Basic Data Page-7-12'!I20</f>
        <v>داتا کالونی</v>
      </c>
      <c r="C9" s="379"/>
      <c r="D9" s="378">
        <f>'UC Basic Data Page-7-12'!M20</f>
        <v>5</v>
      </c>
      <c r="E9" s="378" t="str">
        <f>'UC Basic Data Page-7-12'!I24</f>
        <v>اسلام پورہ</v>
      </c>
      <c r="F9" s="379" t="s">
        <v>176</v>
      </c>
      <c r="G9" s="378">
        <f>'UC Basic Data Page-7-12'!M24</f>
        <v>7</v>
      </c>
      <c r="H9" s="378"/>
      <c r="I9" s="379"/>
      <c r="J9" s="378"/>
      <c r="K9" s="378">
        <f>SUM(G9,D9,J9,'UC Consolidated Sheet Page-3'!J9,'UC Consolidated Sheet Page-3'!G9,'UC Consolidated Sheet Page-3'!D9)</f>
        <v>41</v>
      </c>
      <c r="L9" s="378">
        <f>SUM('UC Consolidated Sheet Page-2'!K9,'UC Consolidated Sheet Page-4'!K9)</f>
        <v>56</v>
      </c>
    </row>
    <row r="10" spans="1:12" s="380" customFormat="1" ht="52.5" customHeight="1">
      <c r="A10" s="586"/>
      <c r="B10" s="381" t="s">
        <v>93</v>
      </c>
      <c r="C10" s="382"/>
      <c r="D10" s="378">
        <f>SUM(D6:D9)</f>
        <v>108</v>
      </c>
      <c r="E10" s="381" t="s">
        <v>93</v>
      </c>
      <c r="F10" s="382"/>
      <c r="G10" s="378">
        <f>SUM(G6:G9)</f>
        <v>128</v>
      </c>
      <c r="H10" s="381" t="s">
        <v>93</v>
      </c>
      <c r="I10" s="382"/>
      <c r="J10" s="378">
        <f>SUM(J6:J9)</f>
        <v>125</v>
      </c>
      <c r="K10" s="378">
        <f>SUM(G10,D10,J10,'UC Consolidated Sheet Page-3'!J10,'UC Consolidated Sheet Page-3'!G10,'UC Consolidated Sheet Page-3'!D10)</f>
        <v>714</v>
      </c>
      <c r="L10" s="378">
        <f>SUM('UC Consolidated Sheet Page-2'!K10,'UC Consolidated Sheet Page-4'!K10)</f>
        <v>1309</v>
      </c>
    </row>
    <row r="11" spans="1:12" s="380" customFormat="1" ht="52.5" customHeight="1">
      <c r="A11" s="586">
        <v>2</v>
      </c>
      <c r="B11" s="378" t="str">
        <f>'UC Basic Data Page-7-12'!H21</f>
        <v>تعظیم اختر</v>
      </c>
      <c r="C11" s="374" t="s">
        <v>241</v>
      </c>
      <c r="D11" s="378">
        <f>'UC Basic Data Page-7-12'!L21</f>
        <v>32</v>
      </c>
      <c r="E11" s="378" t="str">
        <f>'UC Basic Data Page-7-12'!H25</f>
        <v>ارشاد بیگم</v>
      </c>
      <c r="F11" s="374" t="s">
        <v>241</v>
      </c>
      <c r="G11" s="378">
        <f>'UC Basic Data Page-7-12'!L25</f>
        <v>40</v>
      </c>
      <c r="H11" s="378" t="str">
        <f>'UC Basic Data Page-7-12'!H28</f>
        <v>فرحانہ</v>
      </c>
      <c r="I11" s="374" t="s">
        <v>241</v>
      </c>
      <c r="J11" s="378">
        <f>'UC Basic Data Page-7-12'!L28</f>
        <v>136</v>
      </c>
      <c r="K11" s="378">
        <f>SUM(G11,D11,J11,'UC Consolidated Sheet Page-3'!J11,'UC Consolidated Sheet Page-3'!G11,'UC Consolidated Sheet Page-3'!D11)</f>
        <v>389</v>
      </c>
      <c r="L11" s="378">
        <f>SUM('UC Consolidated Sheet Page-2'!K11,'UC Consolidated Sheet Page-4'!K11)</f>
        <v>662</v>
      </c>
    </row>
    <row r="12" spans="1:12" s="380" customFormat="1" ht="52.5" customHeight="1">
      <c r="A12" s="586"/>
      <c r="B12" s="378" t="str">
        <f>'UC Basic Data Page-7-12'!I21</f>
        <v>محمد پورہ</v>
      </c>
      <c r="C12" s="374" t="s">
        <v>241</v>
      </c>
      <c r="D12" s="378">
        <f>'UC Basic Data Page-7-12'!M21</f>
        <v>30</v>
      </c>
      <c r="E12" s="378" t="str">
        <f>'UC Basic Data Page-7-12'!I25</f>
        <v>اسلام پورہ</v>
      </c>
      <c r="F12" s="379" t="s">
        <v>176</v>
      </c>
      <c r="G12" s="378">
        <f>'UC Basic Data Page-7-12'!M25</f>
        <v>15</v>
      </c>
      <c r="H12" s="378" t="str">
        <f>'UC Basic Data Page-7-12'!I28</f>
        <v>اسلام پورہ</v>
      </c>
      <c r="I12" s="379" t="s">
        <v>176</v>
      </c>
      <c r="J12" s="378">
        <f>'UC Basic Data Page-7-12'!M28</f>
        <v>20</v>
      </c>
      <c r="K12" s="378">
        <f>SUM(G12,D12,J12,'UC Consolidated Sheet Page-3'!J12,'UC Consolidated Sheet Page-3'!G12,'UC Consolidated Sheet Page-3'!D12)</f>
        <v>107</v>
      </c>
      <c r="L12" s="378">
        <f>SUM('UC Consolidated Sheet Page-2'!K12,'UC Consolidated Sheet Page-4'!K12)</f>
        <v>257</v>
      </c>
    </row>
    <row r="13" spans="1:12" s="380" customFormat="1" ht="52.5" customHeight="1">
      <c r="A13" s="586"/>
      <c r="B13" s="378" t="str">
        <f>'UC Basic Data Page-7-12'!H22</f>
        <v>تعظیم اختر</v>
      </c>
      <c r="C13" s="374" t="s">
        <v>241</v>
      </c>
      <c r="D13" s="378">
        <f>'UC Basic Data Page-7-12'!L22</f>
        <v>28</v>
      </c>
      <c r="E13" s="378" t="str">
        <f>'UC Basic Data Page-7-12'!H26</f>
        <v>فرحانہ</v>
      </c>
      <c r="F13" s="374" t="s">
        <v>241</v>
      </c>
      <c r="G13" s="378">
        <f>'UC Basic Data Page-7-12'!L26</f>
        <v>49</v>
      </c>
      <c r="H13" s="378">
        <f>'UC Basic Data Page-7-12'!H29</f>
        <v>0</v>
      </c>
      <c r="I13" s="379" t="s">
        <v>176</v>
      </c>
      <c r="J13" s="378">
        <f>'UC Basic Data Page-7-12'!L29</f>
        <v>0</v>
      </c>
      <c r="K13" s="378">
        <f>SUM(G13,D13,J13,'UC Consolidated Sheet Page-3'!J13,'UC Consolidated Sheet Page-3'!G13,'UC Consolidated Sheet Page-3'!D13)</f>
        <v>207</v>
      </c>
      <c r="L13" s="378">
        <f>SUM('UC Consolidated Sheet Page-2'!K13,'UC Consolidated Sheet Page-4'!K13)</f>
        <v>419</v>
      </c>
    </row>
    <row r="14" spans="1:12" s="380" customFormat="1" ht="52.5" customHeight="1">
      <c r="A14" s="586"/>
      <c r="B14" s="378" t="str">
        <f>'UC Basic Data Page-7-12'!I22</f>
        <v>محمد پورہ</v>
      </c>
      <c r="C14" s="379"/>
      <c r="D14" s="378">
        <f>'UC Basic Data Page-7-12'!M22</f>
        <v>8</v>
      </c>
      <c r="E14" s="378" t="str">
        <f>'UC Basic Data Page-7-12'!I26</f>
        <v>اسلام پورہ</v>
      </c>
      <c r="F14" s="379" t="s">
        <v>176</v>
      </c>
      <c r="G14" s="378">
        <f>'UC Basic Data Page-7-12'!M26</f>
        <v>25</v>
      </c>
      <c r="H14" s="378">
        <f>'UC Basic Data Page-7-12'!I29</f>
        <v>0</v>
      </c>
      <c r="I14" s="379"/>
      <c r="J14" s="378">
        <f>'UC Basic Data Page-7-12'!M29</f>
        <v>0</v>
      </c>
      <c r="K14" s="378">
        <f>SUM(G14,D14,J14,'UC Consolidated Sheet Page-3'!J14,'UC Consolidated Sheet Page-3'!G14,'UC Consolidated Sheet Page-3'!D14)</f>
        <v>68</v>
      </c>
      <c r="L14" s="378">
        <f>SUM('UC Consolidated Sheet Page-2'!K14,'UC Consolidated Sheet Page-4'!K14)</f>
        <v>101</v>
      </c>
    </row>
    <row r="15" spans="1:12" s="380" customFormat="1" ht="52.5" customHeight="1">
      <c r="A15" s="586"/>
      <c r="B15" s="381" t="s">
        <v>93</v>
      </c>
      <c r="C15" s="382"/>
      <c r="D15" s="378">
        <f>SUM(D11:D14)</f>
        <v>98</v>
      </c>
      <c r="E15" s="381" t="s">
        <v>93</v>
      </c>
      <c r="F15" s="382"/>
      <c r="G15" s="378">
        <f>SUM(G11:G14)</f>
        <v>129</v>
      </c>
      <c r="H15" s="381" t="s">
        <v>93</v>
      </c>
      <c r="I15" s="382"/>
      <c r="J15" s="378">
        <f>SUM(J11:J14)</f>
        <v>156</v>
      </c>
      <c r="K15" s="378">
        <f>SUM(G15,D15,J15,'UC Consolidated Sheet Page-3'!J15,'UC Consolidated Sheet Page-3'!G15,'UC Consolidated Sheet Page-3'!D15)</f>
        <v>771</v>
      </c>
      <c r="L15" s="378">
        <f>SUM('UC Consolidated Sheet Page-2'!K15,'UC Consolidated Sheet Page-4'!K15)</f>
        <v>1439</v>
      </c>
    </row>
    <row r="16" spans="1:12" s="380" customFormat="1" ht="52.5" customHeight="1">
      <c r="A16" s="587">
        <v>3</v>
      </c>
      <c r="B16" s="390" t="e">
        <f>'UC Basic Data Page-7-12'!#REF!</f>
        <v>#REF!</v>
      </c>
      <c r="C16" s="391" t="s">
        <v>176</v>
      </c>
      <c r="D16" s="390" t="e">
        <f>'UC Basic Data Page-7-12'!#REF!</f>
        <v>#REF!</v>
      </c>
      <c r="E16" s="390" t="e">
        <f>'UC Basic Data Page-7-12'!#REF!</f>
        <v>#REF!</v>
      </c>
      <c r="F16" s="391" t="s">
        <v>176</v>
      </c>
      <c r="G16" s="390" t="e">
        <f>'UC Basic Data Page-7-12'!#REF!</f>
        <v>#REF!</v>
      </c>
      <c r="H16" s="390">
        <f>'UC Basic Data Page-7-12'!H30</f>
        <v>0</v>
      </c>
      <c r="I16" s="391" t="s">
        <v>241</v>
      </c>
      <c r="J16" s="390"/>
      <c r="K16" s="390" t="e">
        <f>SUM(G16,D16,J16,'UC Consolidated Sheet Page-3'!J16,'UC Consolidated Sheet Page-3'!G16,'UC Consolidated Sheet Page-3'!D16)</f>
        <v>#REF!</v>
      </c>
      <c r="L16" s="390" t="e">
        <f>SUM('UC Consolidated Sheet Page-2'!K16,'UC Consolidated Sheet Page-4'!K16)</f>
        <v>#REF!</v>
      </c>
    </row>
    <row r="17" spans="1:12" s="380" customFormat="1" ht="52.5" customHeight="1">
      <c r="A17" s="587"/>
      <c r="B17" s="390" t="e">
        <f>'UC Basic Data Page-7-12'!#REF!</f>
        <v>#REF!</v>
      </c>
      <c r="C17" s="391" t="s">
        <v>176</v>
      </c>
      <c r="D17" s="390" t="e">
        <f>'UC Basic Data Page-7-12'!#REF!</f>
        <v>#REF!</v>
      </c>
      <c r="E17" s="390" t="e">
        <f>'UC Basic Data Page-7-12'!#REF!</f>
        <v>#REF!</v>
      </c>
      <c r="F17" s="391" t="s">
        <v>176</v>
      </c>
      <c r="G17" s="390" t="e">
        <f>'UC Basic Data Page-7-12'!#REF!</f>
        <v>#REF!</v>
      </c>
      <c r="H17" s="390">
        <f>'UC Basic Data Page-7-12'!I30</f>
        <v>0</v>
      </c>
      <c r="I17" s="391" t="s">
        <v>176</v>
      </c>
      <c r="J17" s="390"/>
      <c r="K17" s="390" t="e">
        <f>SUM(G17,D17,J17,'UC Consolidated Sheet Page-3'!J17,'UC Consolidated Sheet Page-3'!G17,'UC Consolidated Sheet Page-3'!D17)</f>
        <v>#REF!</v>
      </c>
      <c r="L17" s="390" t="e">
        <f>SUM('UC Consolidated Sheet Page-2'!K17,'UC Consolidated Sheet Page-4'!K17)</f>
        <v>#REF!</v>
      </c>
    </row>
    <row r="18" spans="1:12" s="380" customFormat="1" ht="52.5" customHeight="1">
      <c r="A18" s="587"/>
      <c r="B18" s="390" t="e">
        <f>'UC Basic Data Page-7-12'!#REF!</f>
        <v>#REF!</v>
      </c>
      <c r="C18" s="391" t="s">
        <v>176</v>
      </c>
      <c r="D18" s="390" t="e">
        <f>'UC Basic Data Page-7-12'!#REF!</f>
        <v>#REF!</v>
      </c>
      <c r="E18" s="390" t="e">
        <f>'UC Basic Data Page-7-12'!#REF!</f>
        <v>#REF!</v>
      </c>
      <c r="F18" s="391" t="s">
        <v>176</v>
      </c>
      <c r="G18" s="390" t="e">
        <f>'UC Basic Data Page-7-12'!#REF!</f>
        <v>#REF!</v>
      </c>
      <c r="H18" s="390">
        <f>'UC Basic Data Page-7-12'!H31</f>
        <v>0</v>
      </c>
      <c r="I18" s="391" t="s">
        <v>176</v>
      </c>
      <c r="J18" s="390"/>
      <c r="K18" s="390" t="e">
        <f>SUM(G18,D18,J18,'UC Consolidated Sheet Page-3'!J18,'UC Consolidated Sheet Page-3'!G18,'UC Consolidated Sheet Page-3'!D18)</f>
        <v>#REF!</v>
      </c>
      <c r="L18" s="390" t="e">
        <f>SUM('UC Consolidated Sheet Page-2'!K18,'UC Consolidated Sheet Page-4'!K18)</f>
        <v>#REF!</v>
      </c>
    </row>
    <row r="19" spans="1:12" s="380" customFormat="1" ht="52.5" customHeight="1">
      <c r="A19" s="587"/>
      <c r="B19" s="390" t="e">
        <f>'UC Basic Data Page-7-12'!#REF!</f>
        <v>#REF!</v>
      </c>
      <c r="C19" s="391"/>
      <c r="D19" s="390" t="e">
        <f>'UC Basic Data Page-7-12'!#REF!</f>
        <v>#REF!</v>
      </c>
      <c r="E19" s="390" t="e">
        <f>'UC Basic Data Page-7-12'!#REF!</f>
        <v>#REF!</v>
      </c>
      <c r="F19" s="391"/>
      <c r="G19" s="390" t="e">
        <f>'UC Basic Data Page-7-12'!#REF!</f>
        <v>#REF!</v>
      </c>
      <c r="H19" s="390">
        <f>'UC Basic Data Page-7-12'!I31</f>
        <v>0</v>
      </c>
      <c r="I19" s="391"/>
      <c r="J19" s="390"/>
      <c r="K19" s="390" t="e">
        <f>SUM(G19,D19,J19,'UC Consolidated Sheet Page-3'!J19,'UC Consolidated Sheet Page-3'!G19,'UC Consolidated Sheet Page-3'!D19)</f>
        <v>#REF!</v>
      </c>
      <c r="L19" s="390" t="e">
        <f>SUM('UC Consolidated Sheet Page-2'!K19,'UC Consolidated Sheet Page-4'!K19)</f>
        <v>#REF!</v>
      </c>
    </row>
    <row r="20" spans="1:12" ht="52.5" customHeight="1">
      <c r="A20" s="587"/>
      <c r="B20" s="62" t="s">
        <v>93</v>
      </c>
      <c r="C20" s="63"/>
      <c r="D20" s="142"/>
      <c r="E20" s="62" t="s">
        <v>93</v>
      </c>
      <c r="F20" s="63"/>
      <c r="G20" s="142"/>
      <c r="H20" s="62" t="s">
        <v>93</v>
      </c>
      <c r="I20" s="63"/>
      <c r="J20" s="142">
        <f>SUM(J16:J19)</f>
        <v>0</v>
      </c>
      <c r="K20" s="142">
        <f>SUM(G20,D20,J20,'UC Consolidated Sheet Page-3'!J20,'UC Consolidated Sheet Page-3'!G20,'UC Consolidated Sheet Page-3'!D20)</f>
        <v>0</v>
      </c>
      <c r="L20" s="157">
        <f>SUM('UC Consolidated Sheet Page-2'!K20,'UC Consolidated Sheet Page-4'!K20)</f>
        <v>0</v>
      </c>
    </row>
    <row r="21" spans="1:12" ht="52.5" hidden="1" customHeight="1">
      <c r="A21" s="587">
        <v>4</v>
      </c>
      <c r="B21" s="142" t="e">
        <f>'UC Basic Data Page-7-12'!#REF!</f>
        <v>#REF!</v>
      </c>
      <c r="C21" s="61" t="s">
        <v>176</v>
      </c>
      <c r="D21" s="142" t="e">
        <f>'UC Basic Data Page-7-12'!#REF!</f>
        <v>#REF!</v>
      </c>
      <c r="E21" s="142" t="e">
        <f>'UC Basic Data Page-7-12'!#REF!</f>
        <v>#REF!</v>
      </c>
      <c r="F21" s="61" t="s">
        <v>176</v>
      </c>
      <c r="G21" s="142" t="e">
        <f>'UC Basic Data Page-7-12'!#REF!</f>
        <v>#REF!</v>
      </c>
      <c r="H21" s="142">
        <f>'UC Basic Data Page-7-12'!H32</f>
        <v>0</v>
      </c>
      <c r="I21" s="61" t="s">
        <v>176</v>
      </c>
      <c r="J21" s="142">
        <f>'UC Basic Data Page-7-12'!L32</f>
        <v>0</v>
      </c>
      <c r="K21" s="142" t="e">
        <f>SUM(G21,D21,J21,'UC Consolidated Sheet Page-3'!J21,'UC Consolidated Sheet Page-3'!G21,'UC Consolidated Sheet Page-3'!D21)</f>
        <v>#REF!</v>
      </c>
      <c r="L21" s="157" t="e">
        <f>SUM('UC Consolidated Sheet Page-2'!K21,'UC Consolidated Sheet Page-4'!K21)</f>
        <v>#REF!</v>
      </c>
    </row>
    <row r="22" spans="1:12" ht="52.5" hidden="1" customHeight="1" thickBot="1">
      <c r="A22" s="587"/>
      <c r="B22" s="142" t="e">
        <f>'UC Basic Data Page-7-12'!#REF!</f>
        <v>#REF!</v>
      </c>
      <c r="C22" s="61" t="s">
        <v>176</v>
      </c>
      <c r="D22" s="142" t="e">
        <f>'UC Basic Data Page-7-12'!#REF!</f>
        <v>#REF!</v>
      </c>
      <c r="E22" s="142" t="e">
        <f>'UC Basic Data Page-7-12'!#REF!</f>
        <v>#REF!</v>
      </c>
      <c r="F22" s="61" t="s">
        <v>176</v>
      </c>
      <c r="G22" s="142" t="e">
        <f>'UC Basic Data Page-7-12'!#REF!</f>
        <v>#REF!</v>
      </c>
      <c r="H22" s="142">
        <f>'UC Basic Data Page-7-12'!I32</f>
        <v>0</v>
      </c>
      <c r="I22" s="61" t="s">
        <v>176</v>
      </c>
      <c r="J22" s="142">
        <f>'UC Basic Data Page-7-12'!M32</f>
        <v>0</v>
      </c>
      <c r="K22" s="142" t="e">
        <f>SUM(G22,D22,J22,'UC Consolidated Sheet Page-3'!J22,'UC Consolidated Sheet Page-3'!G22,'UC Consolidated Sheet Page-3'!D22)</f>
        <v>#REF!</v>
      </c>
      <c r="L22" s="157" t="e">
        <f>SUM('UC Consolidated Sheet Page-2'!K22,'UC Consolidated Sheet Page-4'!K22)</f>
        <v>#REF!</v>
      </c>
    </row>
    <row r="23" spans="1:12" ht="52.5" hidden="1" customHeight="1" thickBot="1">
      <c r="A23" s="587"/>
      <c r="B23" s="142" t="e">
        <f>'UC Basic Data Page-7-12'!#REF!</f>
        <v>#REF!</v>
      </c>
      <c r="C23" s="61" t="s">
        <v>176</v>
      </c>
      <c r="D23" s="142" t="e">
        <f>'UC Basic Data Page-7-12'!#REF!</f>
        <v>#REF!</v>
      </c>
      <c r="E23" s="142" t="e">
        <f>'UC Basic Data Page-7-12'!#REF!</f>
        <v>#REF!</v>
      </c>
      <c r="F23" s="61" t="s">
        <v>176</v>
      </c>
      <c r="G23" s="142" t="e">
        <f>'UC Basic Data Page-7-12'!#REF!</f>
        <v>#REF!</v>
      </c>
      <c r="H23" s="142">
        <f>'UC Basic Data Page-7-12'!H33</f>
        <v>0</v>
      </c>
      <c r="I23" s="61" t="s">
        <v>176</v>
      </c>
      <c r="J23" s="142">
        <f>'UC Basic Data Page-7-12'!L33</f>
        <v>0</v>
      </c>
      <c r="K23" s="142" t="e">
        <f>SUM(G23,D23,J23,'UC Consolidated Sheet Page-3'!J23,'UC Consolidated Sheet Page-3'!G23,'UC Consolidated Sheet Page-3'!D23)</f>
        <v>#REF!</v>
      </c>
      <c r="L23" s="157" t="e">
        <f>SUM('UC Consolidated Sheet Page-2'!K23,'UC Consolidated Sheet Page-4'!K23)</f>
        <v>#REF!</v>
      </c>
    </row>
    <row r="24" spans="1:12" ht="52.5" hidden="1" customHeight="1" thickBot="1">
      <c r="A24" s="587"/>
      <c r="B24" s="142" t="e">
        <f>'UC Basic Data Page-7-12'!#REF!</f>
        <v>#REF!</v>
      </c>
      <c r="C24" s="61"/>
      <c r="D24" s="142" t="e">
        <f>'UC Basic Data Page-7-12'!#REF!</f>
        <v>#REF!</v>
      </c>
      <c r="E24" s="142" t="e">
        <f>'UC Basic Data Page-7-12'!#REF!</f>
        <v>#REF!</v>
      </c>
      <c r="F24" s="61"/>
      <c r="G24" s="142" t="e">
        <f>'UC Basic Data Page-7-12'!#REF!</f>
        <v>#REF!</v>
      </c>
      <c r="H24" s="142">
        <f>'UC Basic Data Page-7-12'!I33</f>
        <v>0</v>
      </c>
      <c r="I24" s="61"/>
      <c r="J24" s="142">
        <f>'UC Basic Data Page-7-12'!M33</f>
        <v>0</v>
      </c>
      <c r="K24" s="142" t="e">
        <f>SUM(G24,D24,J24,'UC Consolidated Sheet Page-3'!J24,'UC Consolidated Sheet Page-3'!G24,'UC Consolidated Sheet Page-3'!D24)</f>
        <v>#REF!</v>
      </c>
      <c r="L24" s="157" t="e">
        <f>SUM('UC Consolidated Sheet Page-2'!K24,'UC Consolidated Sheet Page-4'!K24)</f>
        <v>#REF!</v>
      </c>
    </row>
    <row r="25" spans="1:12" ht="52.5" hidden="1" customHeight="1" thickBot="1">
      <c r="A25" s="587"/>
      <c r="B25" s="62" t="s">
        <v>93</v>
      </c>
      <c r="C25" s="63"/>
      <c r="D25" s="142" t="e">
        <f>SUM(D21:D24)</f>
        <v>#REF!</v>
      </c>
      <c r="E25" s="62" t="s">
        <v>93</v>
      </c>
      <c r="F25" s="63"/>
      <c r="G25" s="142" t="e">
        <f>SUM(G21:G24)</f>
        <v>#REF!</v>
      </c>
      <c r="H25" s="62" t="s">
        <v>93</v>
      </c>
      <c r="I25" s="63"/>
      <c r="J25" s="142">
        <f>SUM(J21:J24)</f>
        <v>0</v>
      </c>
      <c r="K25" s="142" t="e">
        <f>SUM(G25,D25,J25,'UC Consolidated Sheet Page-3'!J25,'UC Consolidated Sheet Page-3'!G25,'UC Consolidated Sheet Page-3'!D25)</f>
        <v>#REF!</v>
      </c>
      <c r="L25" s="157" t="e">
        <f>SUM('UC Consolidated Sheet Page-2'!K25,'UC Consolidated Sheet Page-4'!K25)</f>
        <v>#REF!</v>
      </c>
    </row>
    <row r="26" spans="1:12" ht="52.5" hidden="1" customHeight="1" thickBot="1">
      <c r="A26" s="587">
        <v>5</v>
      </c>
      <c r="B26" s="142" t="e">
        <f>'UC Basic Data Page-7-12'!#REF!</f>
        <v>#REF!</v>
      </c>
      <c r="C26" s="61" t="s">
        <v>176</v>
      </c>
      <c r="D26" s="142" t="e">
        <f>'UC Basic Data Page-7-12'!#REF!</f>
        <v>#REF!</v>
      </c>
      <c r="E26" s="142" t="e">
        <f>'UC Basic Data Page-7-12'!#REF!</f>
        <v>#REF!</v>
      </c>
      <c r="F26" s="61" t="s">
        <v>176</v>
      </c>
      <c r="G26" s="142" t="e">
        <f>'UC Basic Data Page-7-12'!#REF!</f>
        <v>#REF!</v>
      </c>
      <c r="H26" s="142">
        <f>'UC Basic Data Page-7-12'!H34</f>
        <v>0</v>
      </c>
      <c r="I26" s="61" t="s">
        <v>176</v>
      </c>
      <c r="J26" s="142">
        <f>'UC Basic Data Page-7-12'!L34</f>
        <v>0</v>
      </c>
      <c r="K26" s="142" t="e">
        <f>SUM(G26,D26,J26,'UC Consolidated Sheet Page-3'!J26,'UC Consolidated Sheet Page-3'!G26,'UC Consolidated Sheet Page-3'!D26)</f>
        <v>#REF!</v>
      </c>
      <c r="L26" s="157" t="e">
        <f>SUM('UC Consolidated Sheet Page-2'!K26,'UC Consolidated Sheet Page-4'!K26)</f>
        <v>#REF!</v>
      </c>
    </row>
    <row r="27" spans="1:12" ht="52.5" hidden="1" customHeight="1" thickBot="1">
      <c r="A27" s="587"/>
      <c r="B27" s="142" t="e">
        <f>'UC Basic Data Page-7-12'!#REF!</f>
        <v>#REF!</v>
      </c>
      <c r="C27" s="61" t="s">
        <v>176</v>
      </c>
      <c r="D27" s="142" t="e">
        <f>'UC Basic Data Page-7-12'!#REF!</f>
        <v>#REF!</v>
      </c>
      <c r="E27" s="142" t="e">
        <f>'UC Basic Data Page-7-12'!#REF!</f>
        <v>#REF!</v>
      </c>
      <c r="F27" s="61" t="s">
        <v>176</v>
      </c>
      <c r="G27" s="142" t="e">
        <f>'UC Basic Data Page-7-12'!#REF!</f>
        <v>#REF!</v>
      </c>
      <c r="H27" s="142">
        <f>'UC Basic Data Page-7-12'!I34</f>
        <v>0</v>
      </c>
      <c r="I27" s="61" t="s">
        <v>176</v>
      </c>
      <c r="J27" s="142">
        <f>'UC Basic Data Page-7-12'!M34</f>
        <v>0</v>
      </c>
      <c r="K27" s="142" t="e">
        <f>SUM(G27,D27,J27,'UC Consolidated Sheet Page-3'!J27,'UC Consolidated Sheet Page-3'!G27,'UC Consolidated Sheet Page-3'!D27)</f>
        <v>#REF!</v>
      </c>
      <c r="L27" s="157" t="e">
        <f>SUM('UC Consolidated Sheet Page-2'!K27,'UC Consolidated Sheet Page-4'!K27)</f>
        <v>#REF!</v>
      </c>
    </row>
    <row r="28" spans="1:12" ht="52.5" hidden="1" customHeight="1" thickBot="1">
      <c r="A28" s="587"/>
      <c r="B28" s="142" t="e">
        <f>'UC Basic Data Page-7-12'!#REF!</f>
        <v>#REF!</v>
      </c>
      <c r="C28" s="61" t="s">
        <v>176</v>
      </c>
      <c r="D28" s="142" t="e">
        <f>'UC Basic Data Page-7-12'!#REF!</f>
        <v>#REF!</v>
      </c>
      <c r="E28" s="142" t="e">
        <f>'UC Basic Data Page-7-12'!#REF!</f>
        <v>#REF!</v>
      </c>
      <c r="F28" s="61" t="s">
        <v>176</v>
      </c>
      <c r="G28" s="142" t="e">
        <f>'UC Basic Data Page-7-12'!#REF!</f>
        <v>#REF!</v>
      </c>
      <c r="H28" s="142">
        <f>'UC Basic Data Page-7-12'!H35</f>
        <v>0</v>
      </c>
      <c r="I28" s="61" t="s">
        <v>176</v>
      </c>
      <c r="J28" s="142">
        <f>'UC Basic Data Page-7-12'!L35</f>
        <v>0</v>
      </c>
      <c r="K28" s="142" t="e">
        <f>SUM(G28,D28,J28,'UC Consolidated Sheet Page-3'!J28,'UC Consolidated Sheet Page-3'!G28,'UC Consolidated Sheet Page-3'!D28)</f>
        <v>#REF!</v>
      </c>
      <c r="L28" s="157" t="e">
        <f>SUM('UC Consolidated Sheet Page-2'!K28,'UC Consolidated Sheet Page-4'!K28)</f>
        <v>#REF!</v>
      </c>
    </row>
    <row r="29" spans="1:12" ht="52.5" hidden="1" customHeight="1" thickBot="1">
      <c r="A29" s="587"/>
      <c r="B29" s="142" t="e">
        <f>'UC Basic Data Page-7-12'!#REF!</f>
        <v>#REF!</v>
      </c>
      <c r="C29" s="61"/>
      <c r="D29" s="142" t="e">
        <f>'UC Basic Data Page-7-12'!#REF!</f>
        <v>#REF!</v>
      </c>
      <c r="E29" s="142" t="e">
        <f>'UC Basic Data Page-7-12'!#REF!</f>
        <v>#REF!</v>
      </c>
      <c r="F29" s="61"/>
      <c r="G29" s="142" t="e">
        <f>'UC Basic Data Page-7-12'!#REF!</f>
        <v>#REF!</v>
      </c>
      <c r="H29" s="142">
        <f>'UC Basic Data Page-7-12'!I35</f>
        <v>0</v>
      </c>
      <c r="I29" s="61"/>
      <c r="J29" s="142">
        <f>'UC Basic Data Page-7-12'!M35</f>
        <v>0</v>
      </c>
      <c r="K29" s="142" t="e">
        <f>SUM(G29,D29,J29,'UC Consolidated Sheet Page-3'!J29,'UC Consolidated Sheet Page-3'!G29,'UC Consolidated Sheet Page-3'!D29)</f>
        <v>#REF!</v>
      </c>
      <c r="L29" s="157" t="e">
        <f>SUM('UC Consolidated Sheet Page-2'!K29,'UC Consolidated Sheet Page-4'!K29)</f>
        <v>#REF!</v>
      </c>
    </row>
    <row r="30" spans="1:12" ht="52.5" hidden="1" customHeight="1" thickBot="1">
      <c r="A30" s="587"/>
      <c r="B30" s="62" t="s">
        <v>93</v>
      </c>
      <c r="C30" s="63"/>
      <c r="D30" s="142" t="e">
        <f>SUM(D26:D29)</f>
        <v>#REF!</v>
      </c>
      <c r="E30" s="62" t="s">
        <v>93</v>
      </c>
      <c r="F30" s="63"/>
      <c r="G30" s="142" t="e">
        <f>SUM(G26:G29)</f>
        <v>#REF!</v>
      </c>
      <c r="H30" s="62" t="s">
        <v>93</v>
      </c>
      <c r="I30" s="63"/>
      <c r="J30" s="142">
        <f>SUM(J26:J29)</f>
        <v>0</v>
      </c>
      <c r="K30" s="142" t="e">
        <f>SUM(G30,D30,J30,'UC Consolidated Sheet Page-3'!J30,'UC Consolidated Sheet Page-3'!G30,'UC Consolidated Sheet Page-3'!D30)</f>
        <v>#REF!</v>
      </c>
      <c r="L30" s="157" t="e">
        <f>SUM('UC Consolidated Sheet Page-2'!K30,'UC Consolidated Sheet Page-4'!K30)</f>
        <v>#REF!</v>
      </c>
    </row>
    <row r="31" spans="1:12" ht="52.5" hidden="1" customHeight="1" thickBot="1">
      <c r="A31" s="587">
        <v>6</v>
      </c>
      <c r="B31" s="142"/>
      <c r="C31" s="61"/>
      <c r="D31" s="142"/>
      <c r="E31" s="61"/>
      <c r="F31" s="61"/>
      <c r="G31" s="142"/>
      <c r="H31" s="61"/>
      <c r="I31" s="61"/>
      <c r="J31" s="142"/>
      <c r="K31" s="142">
        <f>SUM(G31,D31,J31,'UC Consolidated Sheet Page-3'!J31,'UC Consolidated Sheet Page-3'!G31,'UC Consolidated Sheet Page-3'!D31)</f>
        <v>0</v>
      </c>
      <c r="L31" s="157">
        <f>SUM('UC Consolidated Sheet Page-2'!K31,'UC Consolidated Sheet Page-4'!K31)</f>
        <v>0</v>
      </c>
    </row>
    <row r="32" spans="1:12" ht="52.5" hidden="1" customHeight="1" thickBot="1">
      <c r="A32" s="587"/>
      <c r="B32" s="142"/>
      <c r="C32" s="61"/>
      <c r="D32" s="142"/>
      <c r="E32" s="61"/>
      <c r="F32" s="61"/>
      <c r="G32" s="142"/>
      <c r="H32" s="61"/>
      <c r="I32" s="61"/>
      <c r="J32" s="142"/>
      <c r="K32" s="142">
        <f>SUM(G32,D32,J32,'UC Consolidated Sheet Page-3'!J32,'UC Consolidated Sheet Page-3'!G32,'UC Consolidated Sheet Page-3'!D32)</f>
        <v>0</v>
      </c>
      <c r="L32" s="157">
        <f>SUM('UC Consolidated Sheet Page-2'!K32,'UC Consolidated Sheet Page-4'!K32)</f>
        <v>0</v>
      </c>
    </row>
    <row r="33" spans="1:12" ht="52.5" hidden="1" customHeight="1" thickBot="1">
      <c r="A33" s="587"/>
      <c r="B33" s="61"/>
      <c r="C33" s="61"/>
      <c r="D33" s="61"/>
      <c r="E33" s="61"/>
      <c r="F33" s="61"/>
      <c r="G33" s="61"/>
      <c r="H33" s="61"/>
      <c r="I33" s="61"/>
      <c r="J33" s="61"/>
      <c r="K33" s="142">
        <f>SUM(G33,D33,J33,'UC Consolidated Sheet Page-3'!J33,'UC Consolidated Sheet Page-3'!G33,'UC Consolidated Sheet Page-3'!D33)</f>
        <v>0</v>
      </c>
      <c r="L33" s="157">
        <f>SUM('UC Consolidated Sheet Page-2'!K33,'UC Consolidated Sheet Page-4'!K33)</f>
        <v>0</v>
      </c>
    </row>
    <row r="34" spans="1:12" ht="52.5" hidden="1" customHeight="1" thickBot="1">
      <c r="A34" s="587"/>
      <c r="B34" s="61"/>
      <c r="C34" s="61"/>
      <c r="D34" s="61"/>
      <c r="E34" s="61"/>
      <c r="F34" s="61"/>
      <c r="G34" s="61"/>
      <c r="H34" s="61"/>
      <c r="I34" s="61"/>
      <c r="J34" s="61"/>
      <c r="K34" s="142">
        <f>SUM(G34,D34,J34,'UC Consolidated Sheet Page-3'!J34,'UC Consolidated Sheet Page-3'!G34,'UC Consolidated Sheet Page-3'!D34)</f>
        <v>0</v>
      </c>
      <c r="L34" s="157">
        <f>SUM('UC Consolidated Sheet Page-2'!K34,'UC Consolidated Sheet Page-4'!K34)</f>
        <v>0</v>
      </c>
    </row>
    <row r="35" spans="1:12" ht="52.5" hidden="1" customHeight="1" thickBot="1">
      <c r="A35" s="587"/>
      <c r="B35" s="62" t="s">
        <v>93</v>
      </c>
      <c r="C35" s="63"/>
      <c r="D35" s="142">
        <f>SUM(D31:D34)</f>
        <v>0</v>
      </c>
      <c r="E35" s="62" t="s">
        <v>93</v>
      </c>
      <c r="F35" s="63"/>
      <c r="G35" s="142">
        <f>SUM(G31:G34)</f>
        <v>0</v>
      </c>
      <c r="H35" s="62" t="s">
        <v>93</v>
      </c>
      <c r="I35" s="63"/>
      <c r="J35" s="142">
        <f>SUM(J31:J34)</f>
        <v>0</v>
      </c>
      <c r="K35" s="142">
        <f>SUM(G35,D35,J35,'UC Consolidated Sheet Page-3'!J35,'UC Consolidated Sheet Page-3'!G35,'UC Consolidated Sheet Page-3'!D35)</f>
        <v>0</v>
      </c>
      <c r="L35" s="157">
        <f>SUM('UC Consolidated Sheet Page-2'!K35,'UC Consolidated Sheet Page-4'!K35)</f>
        <v>0</v>
      </c>
    </row>
    <row r="36" spans="1:12" ht="52.5" customHeight="1" thickBot="1">
      <c r="A36" s="584" t="s">
        <v>94</v>
      </c>
      <c r="B36" s="585"/>
      <c r="C36" s="64"/>
      <c r="D36" s="780">
        <f>SUM(D15,D10)</f>
        <v>206</v>
      </c>
      <c r="E36" s="64"/>
      <c r="F36" s="64"/>
      <c r="G36" s="780">
        <f>SUM(G15,G10)</f>
        <v>257</v>
      </c>
      <c r="H36" s="64"/>
      <c r="I36" s="64"/>
      <c r="J36" s="780">
        <f>SUM(J15,J10)</f>
        <v>281</v>
      </c>
      <c r="K36" s="142">
        <f>SUM(G36,D36,J36,'UC Consolidated Sheet Page-3'!J36,'UC Consolidated Sheet Page-3'!G36,'UC Consolidated Sheet Page-3'!D36)</f>
        <v>1485</v>
      </c>
      <c r="L36" s="157">
        <f>SUM('UC Consolidated Sheet Page-2'!K36,'UC Consolidated Sheet Page-4'!K36)</f>
        <v>2748</v>
      </c>
    </row>
  </sheetData>
  <mergeCells count="16">
    <mergeCell ref="A36:B36"/>
    <mergeCell ref="A6:A10"/>
    <mergeCell ref="A11:A15"/>
    <mergeCell ref="A16:A20"/>
    <mergeCell ref="A21:A25"/>
    <mergeCell ref="A26:A30"/>
    <mergeCell ref="A31:A35"/>
    <mergeCell ref="A1:L1"/>
    <mergeCell ref="A2:L2"/>
    <mergeCell ref="B4:D4"/>
    <mergeCell ref="E4:G4"/>
    <mergeCell ref="H4:J4"/>
    <mergeCell ref="A3:B3"/>
    <mergeCell ref="C3:D3"/>
    <mergeCell ref="F3:G3"/>
    <mergeCell ref="I3:J3"/>
  </mergeCells>
  <printOptions horizontalCentered="1" verticalCentered="1"/>
  <pageMargins left="0" right="0" top="0" bottom="0" header="0" footer="0"/>
  <pageSetup paperSize="8" scale="54" orientation="landscape"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sheetPr>
    <pageSetUpPr fitToPage="1"/>
  </sheetPr>
  <dimension ref="A1:I76"/>
  <sheetViews>
    <sheetView view="pageBreakPreview" topLeftCell="A55" zoomScale="90" zoomScaleSheetLayoutView="90" workbookViewId="0">
      <selection activeCell="D63" sqref="D63"/>
    </sheetView>
  </sheetViews>
  <sheetFormatPr defaultColWidth="9.140625" defaultRowHeight="15"/>
  <cols>
    <col min="1" max="1" width="14" style="67" customWidth="1"/>
    <col min="2" max="2" width="14.5703125" style="67" customWidth="1"/>
    <col min="3" max="6" width="23.5703125" style="67" customWidth="1"/>
    <col min="7" max="250" width="9.140625" style="67"/>
    <col min="251" max="251" width="11" style="67" customWidth="1"/>
    <col min="252" max="252" width="18.28515625" style="67" customWidth="1"/>
    <col min="253" max="255" width="20.28515625" style="67" customWidth="1"/>
    <col min="256" max="256" width="13.85546875" style="67" customWidth="1"/>
    <col min="257" max="257" width="13.7109375" style="67" customWidth="1"/>
    <col min="258" max="258" width="12.42578125" style="67" customWidth="1"/>
    <col min="259" max="259" width="11.85546875" style="67" customWidth="1"/>
    <col min="260" max="260" width="13.85546875" style="67" customWidth="1"/>
    <col min="261" max="261" width="12.42578125" style="67" customWidth="1"/>
    <col min="262" max="506" width="9.140625" style="67"/>
    <col min="507" max="507" width="11" style="67" customWidth="1"/>
    <col min="508" max="508" width="18.28515625" style="67" customWidth="1"/>
    <col min="509" max="511" width="20.28515625" style="67" customWidth="1"/>
    <col min="512" max="512" width="13.85546875" style="67" customWidth="1"/>
    <col min="513" max="513" width="13.7109375" style="67" customWidth="1"/>
    <col min="514" max="514" width="12.42578125" style="67" customWidth="1"/>
    <col min="515" max="515" width="11.85546875" style="67" customWidth="1"/>
    <col min="516" max="516" width="13.85546875" style="67" customWidth="1"/>
    <col min="517" max="517" width="12.42578125" style="67" customWidth="1"/>
    <col min="518" max="762" width="9.140625" style="67"/>
    <col min="763" max="763" width="11" style="67" customWidth="1"/>
    <col min="764" max="764" width="18.28515625" style="67" customWidth="1"/>
    <col min="765" max="767" width="20.28515625" style="67" customWidth="1"/>
    <col min="768" max="768" width="13.85546875" style="67" customWidth="1"/>
    <col min="769" max="769" width="13.7109375" style="67" customWidth="1"/>
    <col min="770" max="770" width="12.42578125" style="67" customWidth="1"/>
    <col min="771" max="771" width="11.85546875" style="67" customWidth="1"/>
    <col min="772" max="772" width="13.85546875" style="67" customWidth="1"/>
    <col min="773" max="773" width="12.42578125" style="67" customWidth="1"/>
    <col min="774" max="1018" width="9.140625" style="67"/>
    <col min="1019" max="1019" width="11" style="67" customWidth="1"/>
    <col min="1020" max="1020" width="18.28515625" style="67" customWidth="1"/>
    <col min="1021" max="1023" width="20.28515625" style="67" customWidth="1"/>
    <col min="1024" max="1024" width="13.85546875" style="67" customWidth="1"/>
    <col min="1025" max="1025" width="13.7109375" style="67" customWidth="1"/>
    <col min="1026" max="1026" width="12.42578125" style="67" customWidth="1"/>
    <col min="1027" max="1027" width="11.85546875" style="67" customWidth="1"/>
    <col min="1028" max="1028" width="13.85546875" style="67" customWidth="1"/>
    <col min="1029" max="1029" width="12.42578125" style="67" customWidth="1"/>
    <col min="1030" max="1274" width="9.140625" style="67"/>
    <col min="1275" max="1275" width="11" style="67" customWidth="1"/>
    <col min="1276" max="1276" width="18.28515625" style="67" customWidth="1"/>
    <col min="1277" max="1279" width="20.28515625" style="67" customWidth="1"/>
    <col min="1280" max="1280" width="13.85546875" style="67" customWidth="1"/>
    <col min="1281" max="1281" width="13.7109375" style="67" customWidth="1"/>
    <col min="1282" max="1282" width="12.42578125" style="67" customWidth="1"/>
    <col min="1283" max="1283" width="11.85546875" style="67" customWidth="1"/>
    <col min="1284" max="1284" width="13.85546875" style="67" customWidth="1"/>
    <col min="1285" max="1285" width="12.42578125" style="67" customWidth="1"/>
    <col min="1286" max="1530" width="9.140625" style="67"/>
    <col min="1531" max="1531" width="11" style="67" customWidth="1"/>
    <col min="1532" max="1532" width="18.28515625" style="67" customWidth="1"/>
    <col min="1533" max="1535" width="20.28515625" style="67" customWidth="1"/>
    <col min="1536" max="1536" width="13.85546875" style="67" customWidth="1"/>
    <col min="1537" max="1537" width="13.7109375" style="67" customWidth="1"/>
    <col min="1538" max="1538" width="12.42578125" style="67" customWidth="1"/>
    <col min="1539" max="1539" width="11.85546875" style="67" customWidth="1"/>
    <col min="1540" max="1540" width="13.85546875" style="67" customWidth="1"/>
    <col min="1541" max="1541" width="12.42578125" style="67" customWidth="1"/>
    <col min="1542" max="1786" width="9.140625" style="67"/>
    <col min="1787" max="1787" width="11" style="67" customWidth="1"/>
    <col min="1788" max="1788" width="18.28515625" style="67" customWidth="1"/>
    <col min="1789" max="1791" width="20.28515625" style="67" customWidth="1"/>
    <col min="1792" max="1792" width="13.85546875" style="67" customWidth="1"/>
    <col min="1793" max="1793" width="13.7109375" style="67" customWidth="1"/>
    <col min="1794" max="1794" width="12.42578125" style="67" customWidth="1"/>
    <col min="1795" max="1795" width="11.85546875" style="67" customWidth="1"/>
    <col min="1796" max="1796" width="13.85546875" style="67" customWidth="1"/>
    <col min="1797" max="1797" width="12.42578125" style="67" customWidth="1"/>
    <col min="1798" max="2042" width="9.140625" style="67"/>
    <col min="2043" max="2043" width="11" style="67" customWidth="1"/>
    <col min="2044" max="2044" width="18.28515625" style="67" customWidth="1"/>
    <col min="2045" max="2047" width="20.28515625" style="67" customWidth="1"/>
    <col min="2048" max="2048" width="13.85546875" style="67" customWidth="1"/>
    <col min="2049" max="2049" width="13.7109375" style="67" customWidth="1"/>
    <col min="2050" max="2050" width="12.42578125" style="67" customWidth="1"/>
    <col min="2051" max="2051" width="11.85546875" style="67" customWidth="1"/>
    <col min="2052" max="2052" width="13.85546875" style="67" customWidth="1"/>
    <col min="2053" max="2053" width="12.42578125" style="67" customWidth="1"/>
    <col min="2054" max="2298" width="9.140625" style="67"/>
    <col min="2299" max="2299" width="11" style="67" customWidth="1"/>
    <col min="2300" max="2300" width="18.28515625" style="67" customWidth="1"/>
    <col min="2301" max="2303" width="20.28515625" style="67" customWidth="1"/>
    <col min="2304" max="2304" width="13.85546875" style="67" customWidth="1"/>
    <col min="2305" max="2305" width="13.7109375" style="67" customWidth="1"/>
    <col min="2306" max="2306" width="12.42578125" style="67" customWidth="1"/>
    <col min="2307" max="2307" width="11.85546875" style="67" customWidth="1"/>
    <col min="2308" max="2308" width="13.85546875" style="67" customWidth="1"/>
    <col min="2309" max="2309" width="12.42578125" style="67" customWidth="1"/>
    <col min="2310" max="2554" width="9.140625" style="67"/>
    <col min="2555" max="2555" width="11" style="67" customWidth="1"/>
    <col min="2556" max="2556" width="18.28515625" style="67" customWidth="1"/>
    <col min="2557" max="2559" width="20.28515625" style="67" customWidth="1"/>
    <col min="2560" max="2560" width="13.85546875" style="67" customWidth="1"/>
    <col min="2561" max="2561" width="13.7109375" style="67" customWidth="1"/>
    <col min="2562" max="2562" width="12.42578125" style="67" customWidth="1"/>
    <col min="2563" max="2563" width="11.85546875" style="67" customWidth="1"/>
    <col min="2564" max="2564" width="13.85546875" style="67" customWidth="1"/>
    <col min="2565" max="2565" width="12.42578125" style="67" customWidth="1"/>
    <col min="2566" max="2810" width="9.140625" style="67"/>
    <col min="2811" max="2811" width="11" style="67" customWidth="1"/>
    <col min="2812" max="2812" width="18.28515625" style="67" customWidth="1"/>
    <col min="2813" max="2815" width="20.28515625" style="67" customWidth="1"/>
    <col min="2816" max="2816" width="13.85546875" style="67" customWidth="1"/>
    <col min="2817" max="2817" width="13.7109375" style="67" customWidth="1"/>
    <col min="2818" max="2818" width="12.42578125" style="67" customWidth="1"/>
    <col min="2819" max="2819" width="11.85546875" style="67" customWidth="1"/>
    <col min="2820" max="2820" width="13.85546875" style="67" customWidth="1"/>
    <col min="2821" max="2821" width="12.42578125" style="67" customWidth="1"/>
    <col min="2822" max="3066" width="9.140625" style="67"/>
    <col min="3067" max="3067" width="11" style="67" customWidth="1"/>
    <col min="3068" max="3068" width="18.28515625" style="67" customWidth="1"/>
    <col min="3069" max="3071" width="20.28515625" style="67" customWidth="1"/>
    <col min="3072" max="3072" width="13.85546875" style="67" customWidth="1"/>
    <col min="3073" max="3073" width="13.7109375" style="67" customWidth="1"/>
    <col min="3074" max="3074" width="12.42578125" style="67" customWidth="1"/>
    <col min="3075" max="3075" width="11.85546875" style="67" customWidth="1"/>
    <col min="3076" max="3076" width="13.85546875" style="67" customWidth="1"/>
    <col min="3077" max="3077" width="12.42578125" style="67" customWidth="1"/>
    <col min="3078" max="3322" width="9.140625" style="67"/>
    <col min="3323" max="3323" width="11" style="67" customWidth="1"/>
    <col min="3324" max="3324" width="18.28515625" style="67" customWidth="1"/>
    <col min="3325" max="3327" width="20.28515625" style="67" customWidth="1"/>
    <col min="3328" max="3328" width="13.85546875" style="67" customWidth="1"/>
    <col min="3329" max="3329" width="13.7109375" style="67" customWidth="1"/>
    <col min="3330" max="3330" width="12.42578125" style="67" customWidth="1"/>
    <col min="3331" max="3331" width="11.85546875" style="67" customWidth="1"/>
    <col min="3332" max="3332" width="13.85546875" style="67" customWidth="1"/>
    <col min="3333" max="3333" width="12.42578125" style="67" customWidth="1"/>
    <col min="3334" max="3578" width="9.140625" style="67"/>
    <col min="3579" max="3579" width="11" style="67" customWidth="1"/>
    <col min="3580" max="3580" width="18.28515625" style="67" customWidth="1"/>
    <col min="3581" max="3583" width="20.28515625" style="67" customWidth="1"/>
    <col min="3584" max="3584" width="13.85546875" style="67" customWidth="1"/>
    <col min="3585" max="3585" width="13.7109375" style="67" customWidth="1"/>
    <col min="3586" max="3586" width="12.42578125" style="67" customWidth="1"/>
    <col min="3587" max="3587" width="11.85546875" style="67" customWidth="1"/>
    <col min="3588" max="3588" width="13.85546875" style="67" customWidth="1"/>
    <col min="3589" max="3589" width="12.42578125" style="67" customWidth="1"/>
    <col min="3590" max="3834" width="9.140625" style="67"/>
    <col min="3835" max="3835" width="11" style="67" customWidth="1"/>
    <col min="3836" max="3836" width="18.28515625" style="67" customWidth="1"/>
    <col min="3837" max="3839" width="20.28515625" style="67" customWidth="1"/>
    <col min="3840" max="3840" width="13.85546875" style="67" customWidth="1"/>
    <col min="3841" max="3841" width="13.7109375" style="67" customWidth="1"/>
    <col min="3842" max="3842" width="12.42578125" style="67" customWidth="1"/>
    <col min="3843" max="3843" width="11.85546875" style="67" customWidth="1"/>
    <col min="3844" max="3844" width="13.85546875" style="67" customWidth="1"/>
    <col min="3845" max="3845" width="12.42578125" style="67" customWidth="1"/>
    <col min="3846" max="4090" width="9.140625" style="67"/>
    <col min="4091" max="4091" width="11" style="67" customWidth="1"/>
    <col min="4092" max="4092" width="18.28515625" style="67" customWidth="1"/>
    <col min="4093" max="4095" width="20.28515625" style="67" customWidth="1"/>
    <col min="4096" max="4096" width="13.85546875" style="67" customWidth="1"/>
    <col min="4097" max="4097" width="13.7109375" style="67" customWidth="1"/>
    <col min="4098" max="4098" width="12.42578125" style="67" customWidth="1"/>
    <col min="4099" max="4099" width="11.85546875" style="67" customWidth="1"/>
    <col min="4100" max="4100" width="13.85546875" style="67" customWidth="1"/>
    <col min="4101" max="4101" width="12.42578125" style="67" customWidth="1"/>
    <col min="4102" max="4346" width="9.140625" style="67"/>
    <col min="4347" max="4347" width="11" style="67" customWidth="1"/>
    <col min="4348" max="4348" width="18.28515625" style="67" customWidth="1"/>
    <col min="4349" max="4351" width="20.28515625" style="67" customWidth="1"/>
    <col min="4352" max="4352" width="13.85546875" style="67" customWidth="1"/>
    <col min="4353" max="4353" width="13.7109375" style="67" customWidth="1"/>
    <col min="4354" max="4354" width="12.42578125" style="67" customWidth="1"/>
    <col min="4355" max="4355" width="11.85546875" style="67" customWidth="1"/>
    <col min="4356" max="4356" width="13.85546875" style="67" customWidth="1"/>
    <col min="4357" max="4357" width="12.42578125" style="67" customWidth="1"/>
    <col min="4358" max="4602" width="9.140625" style="67"/>
    <col min="4603" max="4603" width="11" style="67" customWidth="1"/>
    <col min="4604" max="4604" width="18.28515625" style="67" customWidth="1"/>
    <col min="4605" max="4607" width="20.28515625" style="67" customWidth="1"/>
    <col min="4608" max="4608" width="13.85546875" style="67" customWidth="1"/>
    <col min="4609" max="4609" width="13.7109375" style="67" customWidth="1"/>
    <col min="4610" max="4610" width="12.42578125" style="67" customWidth="1"/>
    <col min="4611" max="4611" width="11.85546875" style="67" customWidth="1"/>
    <col min="4612" max="4612" width="13.85546875" style="67" customWidth="1"/>
    <col min="4613" max="4613" width="12.42578125" style="67" customWidth="1"/>
    <col min="4614" max="4858" width="9.140625" style="67"/>
    <col min="4859" max="4859" width="11" style="67" customWidth="1"/>
    <col min="4860" max="4860" width="18.28515625" style="67" customWidth="1"/>
    <col min="4861" max="4863" width="20.28515625" style="67" customWidth="1"/>
    <col min="4864" max="4864" width="13.85546875" style="67" customWidth="1"/>
    <col min="4865" max="4865" width="13.7109375" style="67" customWidth="1"/>
    <col min="4866" max="4866" width="12.42578125" style="67" customWidth="1"/>
    <col min="4867" max="4867" width="11.85546875" style="67" customWidth="1"/>
    <col min="4868" max="4868" width="13.85546875" style="67" customWidth="1"/>
    <col min="4869" max="4869" width="12.42578125" style="67" customWidth="1"/>
    <col min="4870" max="5114" width="9.140625" style="67"/>
    <col min="5115" max="5115" width="11" style="67" customWidth="1"/>
    <col min="5116" max="5116" width="18.28515625" style="67" customWidth="1"/>
    <col min="5117" max="5119" width="20.28515625" style="67" customWidth="1"/>
    <col min="5120" max="5120" width="13.85546875" style="67" customWidth="1"/>
    <col min="5121" max="5121" width="13.7109375" style="67" customWidth="1"/>
    <col min="5122" max="5122" width="12.42578125" style="67" customWidth="1"/>
    <col min="5123" max="5123" width="11.85546875" style="67" customWidth="1"/>
    <col min="5124" max="5124" width="13.85546875" style="67" customWidth="1"/>
    <col min="5125" max="5125" width="12.42578125" style="67" customWidth="1"/>
    <col min="5126" max="5370" width="9.140625" style="67"/>
    <col min="5371" max="5371" width="11" style="67" customWidth="1"/>
    <col min="5372" max="5372" width="18.28515625" style="67" customWidth="1"/>
    <col min="5373" max="5375" width="20.28515625" style="67" customWidth="1"/>
    <col min="5376" max="5376" width="13.85546875" style="67" customWidth="1"/>
    <col min="5377" max="5377" width="13.7109375" style="67" customWidth="1"/>
    <col min="5378" max="5378" width="12.42578125" style="67" customWidth="1"/>
    <col min="5379" max="5379" width="11.85546875" style="67" customWidth="1"/>
    <col min="5380" max="5380" width="13.85546875" style="67" customWidth="1"/>
    <col min="5381" max="5381" width="12.42578125" style="67" customWidth="1"/>
    <col min="5382" max="5626" width="9.140625" style="67"/>
    <col min="5627" max="5627" width="11" style="67" customWidth="1"/>
    <col min="5628" max="5628" width="18.28515625" style="67" customWidth="1"/>
    <col min="5629" max="5631" width="20.28515625" style="67" customWidth="1"/>
    <col min="5632" max="5632" width="13.85546875" style="67" customWidth="1"/>
    <col min="5633" max="5633" width="13.7109375" style="67" customWidth="1"/>
    <col min="5634" max="5634" width="12.42578125" style="67" customWidth="1"/>
    <col min="5635" max="5635" width="11.85546875" style="67" customWidth="1"/>
    <col min="5636" max="5636" width="13.85546875" style="67" customWidth="1"/>
    <col min="5637" max="5637" width="12.42578125" style="67" customWidth="1"/>
    <col min="5638" max="5882" width="9.140625" style="67"/>
    <col min="5883" max="5883" width="11" style="67" customWidth="1"/>
    <col min="5884" max="5884" width="18.28515625" style="67" customWidth="1"/>
    <col min="5885" max="5887" width="20.28515625" style="67" customWidth="1"/>
    <col min="5888" max="5888" width="13.85546875" style="67" customWidth="1"/>
    <col min="5889" max="5889" width="13.7109375" style="67" customWidth="1"/>
    <col min="5890" max="5890" width="12.42578125" style="67" customWidth="1"/>
    <col min="5891" max="5891" width="11.85546875" style="67" customWidth="1"/>
    <col min="5892" max="5892" width="13.85546875" style="67" customWidth="1"/>
    <col min="5893" max="5893" width="12.42578125" style="67" customWidth="1"/>
    <col min="5894" max="6138" width="9.140625" style="67"/>
    <col min="6139" max="6139" width="11" style="67" customWidth="1"/>
    <col min="6140" max="6140" width="18.28515625" style="67" customWidth="1"/>
    <col min="6141" max="6143" width="20.28515625" style="67" customWidth="1"/>
    <col min="6144" max="6144" width="13.85546875" style="67" customWidth="1"/>
    <col min="6145" max="6145" width="13.7109375" style="67" customWidth="1"/>
    <col min="6146" max="6146" width="12.42578125" style="67" customWidth="1"/>
    <col min="6147" max="6147" width="11.85546875" style="67" customWidth="1"/>
    <col min="6148" max="6148" width="13.85546875" style="67" customWidth="1"/>
    <col min="6149" max="6149" width="12.42578125" style="67" customWidth="1"/>
    <col min="6150" max="6394" width="9.140625" style="67"/>
    <col min="6395" max="6395" width="11" style="67" customWidth="1"/>
    <col min="6396" max="6396" width="18.28515625" style="67" customWidth="1"/>
    <col min="6397" max="6399" width="20.28515625" style="67" customWidth="1"/>
    <col min="6400" max="6400" width="13.85546875" style="67" customWidth="1"/>
    <col min="6401" max="6401" width="13.7109375" style="67" customWidth="1"/>
    <col min="6402" max="6402" width="12.42578125" style="67" customWidth="1"/>
    <col min="6403" max="6403" width="11.85546875" style="67" customWidth="1"/>
    <col min="6404" max="6404" width="13.85546875" style="67" customWidth="1"/>
    <col min="6405" max="6405" width="12.42578125" style="67" customWidth="1"/>
    <col min="6406" max="6650" width="9.140625" style="67"/>
    <col min="6651" max="6651" width="11" style="67" customWidth="1"/>
    <col min="6652" max="6652" width="18.28515625" style="67" customWidth="1"/>
    <col min="6653" max="6655" width="20.28515625" style="67" customWidth="1"/>
    <col min="6656" max="6656" width="13.85546875" style="67" customWidth="1"/>
    <col min="6657" max="6657" width="13.7109375" style="67" customWidth="1"/>
    <col min="6658" max="6658" width="12.42578125" style="67" customWidth="1"/>
    <col min="6659" max="6659" width="11.85546875" style="67" customWidth="1"/>
    <col min="6660" max="6660" width="13.85546875" style="67" customWidth="1"/>
    <col min="6661" max="6661" width="12.42578125" style="67" customWidth="1"/>
    <col min="6662" max="6906" width="9.140625" style="67"/>
    <col min="6907" max="6907" width="11" style="67" customWidth="1"/>
    <col min="6908" max="6908" width="18.28515625" style="67" customWidth="1"/>
    <col min="6909" max="6911" width="20.28515625" style="67" customWidth="1"/>
    <col min="6912" max="6912" width="13.85546875" style="67" customWidth="1"/>
    <col min="6913" max="6913" width="13.7109375" style="67" customWidth="1"/>
    <col min="6914" max="6914" width="12.42578125" style="67" customWidth="1"/>
    <col min="6915" max="6915" width="11.85546875" style="67" customWidth="1"/>
    <col min="6916" max="6916" width="13.85546875" style="67" customWidth="1"/>
    <col min="6917" max="6917" width="12.42578125" style="67" customWidth="1"/>
    <col min="6918" max="7162" width="9.140625" style="67"/>
    <col min="7163" max="7163" width="11" style="67" customWidth="1"/>
    <col min="7164" max="7164" width="18.28515625" style="67" customWidth="1"/>
    <col min="7165" max="7167" width="20.28515625" style="67" customWidth="1"/>
    <col min="7168" max="7168" width="13.85546875" style="67" customWidth="1"/>
    <col min="7169" max="7169" width="13.7109375" style="67" customWidth="1"/>
    <col min="7170" max="7170" width="12.42578125" style="67" customWidth="1"/>
    <col min="7171" max="7171" width="11.85546875" style="67" customWidth="1"/>
    <col min="7172" max="7172" width="13.85546875" style="67" customWidth="1"/>
    <col min="7173" max="7173" width="12.42578125" style="67" customWidth="1"/>
    <col min="7174" max="7418" width="9.140625" style="67"/>
    <col min="7419" max="7419" width="11" style="67" customWidth="1"/>
    <col min="7420" max="7420" width="18.28515625" style="67" customWidth="1"/>
    <col min="7421" max="7423" width="20.28515625" style="67" customWidth="1"/>
    <col min="7424" max="7424" width="13.85546875" style="67" customWidth="1"/>
    <col min="7425" max="7425" width="13.7109375" style="67" customWidth="1"/>
    <col min="7426" max="7426" width="12.42578125" style="67" customWidth="1"/>
    <col min="7427" max="7427" width="11.85546875" style="67" customWidth="1"/>
    <col min="7428" max="7428" width="13.85546875" style="67" customWidth="1"/>
    <col min="7429" max="7429" width="12.42578125" style="67" customWidth="1"/>
    <col min="7430" max="7674" width="9.140625" style="67"/>
    <col min="7675" max="7675" width="11" style="67" customWidth="1"/>
    <col min="7676" max="7676" width="18.28515625" style="67" customWidth="1"/>
    <col min="7677" max="7679" width="20.28515625" style="67" customWidth="1"/>
    <col min="7680" max="7680" width="13.85546875" style="67" customWidth="1"/>
    <col min="7681" max="7681" width="13.7109375" style="67" customWidth="1"/>
    <col min="7682" max="7682" width="12.42578125" style="67" customWidth="1"/>
    <col min="7683" max="7683" width="11.85546875" style="67" customWidth="1"/>
    <col min="7684" max="7684" width="13.85546875" style="67" customWidth="1"/>
    <col min="7685" max="7685" width="12.42578125" style="67" customWidth="1"/>
    <col min="7686" max="7930" width="9.140625" style="67"/>
    <col min="7931" max="7931" width="11" style="67" customWidth="1"/>
    <col min="7932" max="7932" width="18.28515625" style="67" customWidth="1"/>
    <col min="7933" max="7935" width="20.28515625" style="67" customWidth="1"/>
    <col min="7936" max="7936" width="13.85546875" style="67" customWidth="1"/>
    <col min="7937" max="7937" width="13.7109375" style="67" customWidth="1"/>
    <col min="7938" max="7938" width="12.42578125" style="67" customWidth="1"/>
    <col min="7939" max="7939" width="11.85546875" style="67" customWidth="1"/>
    <col min="7940" max="7940" width="13.85546875" style="67" customWidth="1"/>
    <col min="7941" max="7941" width="12.42578125" style="67" customWidth="1"/>
    <col min="7942" max="8186" width="9.140625" style="67"/>
    <col min="8187" max="8187" width="11" style="67" customWidth="1"/>
    <col min="8188" max="8188" width="18.28515625" style="67" customWidth="1"/>
    <col min="8189" max="8191" width="20.28515625" style="67" customWidth="1"/>
    <col min="8192" max="8192" width="13.85546875" style="67" customWidth="1"/>
    <col min="8193" max="8193" width="13.7109375" style="67" customWidth="1"/>
    <col min="8194" max="8194" width="12.42578125" style="67" customWidth="1"/>
    <col min="8195" max="8195" width="11.85546875" style="67" customWidth="1"/>
    <col min="8196" max="8196" width="13.85546875" style="67" customWidth="1"/>
    <col min="8197" max="8197" width="12.42578125" style="67" customWidth="1"/>
    <col min="8198" max="8442" width="9.140625" style="67"/>
    <col min="8443" max="8443" width="11" style="67" customWidth="1"/>
    <col min="8444" max="8444" width="18.28515625" style="67" customWidth="1"/>
    <col min="8445" max="8447" width="20.28515625" style="67" customWidth="1"/>
    <col min="8448" max="8448" width="13.85546875" style="67" customWidth="1"/>
    <col min="8449" max="8449" width="13.7109375" style="67" customWidth="1"/>
    <col min="8450" max="8450" width="12.42578125" style="67" customWidth="1"/>
    <col min="8451" max="8451" width="11.85546875" style="67" customWidth="1"/>
    <col min="8452" max="8452" width="13.85546875" style="67" customWidth="1"/>
    <col min="8453" max="8453" width="12.42578125" style="67" customWidth="1"/>
    <col min="8454" max="8698" width="9.140625" style="67"/>
    <col min="8699" max="8699" width="11" style="67" customWidth="1"/>
    <col min="8700" max="8700" width="18.28515625" style="67" customWidth="1"/>
    <col min="8701" max="8703" width="20.28515625" style="67" customWidth="1"/>
    <col min="8704" max="8704" width="13.85546875" style="67" customWidth="1"/>
    <col min="8705" max="8705" width="13.7109375" style="67" customWidth="1"/>
    <col min="8706" max="8706" width="12.42578125" style="67" customWidth="1"/>
    <col min="8707" max="8707" width="11.85546875" style="67" customWidth="1"/>
    <col min="8708" max="8708" width="13.85546875" style="67" customWidth="1"/>
    <col min="8709" max="8709" width="12.42578125" style="67" customWidth="1"/>
    <col min="8710" max="8954" width="9.140625" style="67"/>
    <col min="8955" max="8955" width="11" style="67" customWidth="1"/>
    <col min="8956" max="8956" width="18.28515625" style="67" customWidth="1"/>
    <col min="8957" max="8959" width="20.28515625" style="67" customWidth="1"/>
    <col min="8960" max="8960" width="13.85546875" style="67" customWidth="1"/>
    <col min="8961" max="8961" width="13.7109375" style="67" customWidth="1"/>
    <col min="8962" max="8962" width="12.42578125" style="67" customWidth="1"/>
    <col min="8963" max="8963" width="11.85546875" style="67" customWidth="1"/>
    <col min="8964" max="8964" width="13.85546875" style="67" customWidth="1"/>
    <col min="8965" max="8965" width="12.42578125" style="67" customWidth="1"/>
    <col min="8966" max="9210" width="9.140625" style="67"/>
    <col min="9211" max="9211" width="11" style="67" customWidth="1"/>
    <col min="9212" max="9212" width="18.28515625" style="67" customWidth="1"/>
    <col min="9213" max="9215" width="20.28515625" style="67" customWidth="1"/>
    <col min="9216" max="9216" width="13.85546875" style="67" customWidth="1"/>
    <col min="9217" max="9217" width="13.7109375" style="67" customWidth="1"/>
    <col min="9218" max="9218" width="12.42578125" style="67" customWidth="1"/>
    <col min="9219" max="9219" width="11.85546875" style="67" customWidth="1"/>
    <col min="9220" max="9220" width="13.85546875" style="67" customWidth="1"/>
    <col min="9221" max="9221" width="12.42578125" style="67" customWidth="1"/>
    <col min="9222" max="9466" width="9.140625" style="67"/>
    <col min="9467" max="9467" width="11" style="67" customWidth="1"/>
    <col min="9468" max="9468" width="18.28515625" style="67" customWidth="1"/>
    <col min="9469" max="9471" width="20.28515625" style="67" customWidth="1"/>
    <col min="9472" max="9472" width="13.85546875" style="67" customWidth="1"/>
    <col min="9473" max="9473" width="13.7109375" style="67" customWidth="1"/>
    <col min="9474" max="9474" width="12.42578125" style="67" customWidth="1"/>
    <col min="9475" max="9475" width="11.85546875" style="67" customWidth="1"/>
    <col min="9476" max="9476" width="13.85546875" style="67" customWidth="1"/>
    <col min="9477" max="9477" width="12.42578125" style="67" customWidth="1"/>
    <col min="9478" max="9722" width="9.140625" style="67"/>
    <col min="9723" max="9723" width="11" style="67" customWidth="1"/>
    <col min="9724" max="9724" width="18.28515625" style="67" customWidth="1"/>
    <col min="9725" max="9727" width="20.28515625" style="67" customWidth="1"/>
    <col min="9728" max="9728" width="13.85546875" style="67" customWidth="1"/>
    <col min="9729" max="9729" width="13.7109375" style="67" customWidth="1"/>
    <col min="9730" max="9730" width="12.42578125" style="67" customWidth="1"/>
    <col min="9731" max="9731" width="11.85546875" style="67" customWidth="1"/>
    <col min="9732" max="9732" width="13.85546875" style="67" customWidth="1"/>
    <col min="9733" max="9733" width="12.42578125" style="67" customWidth="1"/>
    <col min="9734" max="9978" width="9.140625" style="67"/>
    <col min="9979" max="9979" width="11" style="67" customWidth="1"/>
    <col min="9980" max="9980" width="18.28515625" style="67" customWidth="1"/>
    <col min="9981" max="9983" width="20.28515625" style="67" customWidth="1"/>
    <col min="9984" max="9984" width="13.85546875" style="67" customWidth="1"/>
    <col min="9985" max="9985" width="13.7109375" style="67" customWidth="1"/>
    <col min="9986" max="9986" width="12.42578125" style="67" customWidth="1"/>
    <col min="9987" max="9987" width="11.85546875" style="67" customWidth="1"/>
    <col min="9988" max="9988" width="13.85546875" style="67" customWidth="1"/>
    <col min="9989" max="9989" width="12.42578125" style="67" customWidth="1"/>
    <col min="9990" max="10234" width="9.140625" style="67"/>
    <col min="10235" max="10235" width="11" style="67" customWidth="1"/>
    <col min="10236" max="10236" width="18.28515625" style="67" customWidth="1"/>
    <col min="10237" max="10239" width="20.28515625" style="67" customWidth="1"/>
    <col min="10240" max="10240" width="13.85546875" style="67" customWidth="1"/>
    <col min="10241" max="10241" width="13.7109375" style="67" customWidth="1"/>
    <col min="10242" max="10242" width="12.42578125" style="67" customWidth="1"/>
    <col min="10243" max="10243" width="11.85546875" style="67" customWidth="1"/>
    <col min="10244" max="10244" width="13.85546875" style="67" customWidth="1"/>
    <col min="10245" max="10245" width="12.42578125" style="67" customWidth="1"/>
    <col min="10246" max="10490" width="9.140625" style="67"/>
    <col min="10491" max="10491" width="11" style="67" customWidth="1"/>
    <col min="10492" max="10492" width="18.28515625" style="67" customWidth="1"/>
    <col min="10493" max="10495" width="20.28515625" style="67" customWidth="1"/>
    <col min="10496" max="10496" width="13.85546875" style="67" customWidth="1"/>
    <col min="10497" max="10497" width="13.7109375" style="67" customWidth="1"/>
    <col min="10498" max="10498" width="12.42578125" style="67" customWidth="1"/>
    <col min="10499" max="10499" width="11.85546875" style="67" customWidth="1"/>
    <col min="10500" max="10500" width="13.85546875" style="67" customWidth="1"/>
    <col min="10501" max="10501" width="12.42578125" style="67" customWidth="1"/>
    <col min="10502" max="10746" width="9.140625" style="67"/>
    <col min="10747" max="10747" width="11" style="67" customWidth="1"/>
    <col min="10748" max="10748" width="18.28515625" style="67" customWidth="1"/>
    <col min="10749" max="10751" width="20.28515625" style="67" customWidth="1"/>
    <col min="10752" max="10752" width="13.85546875" style="67" customWidth="1"/>
    <col min="10753" max="10753" width="13.7109375" style="67" customWidth="1"/>
    <col min="10754" max="10754" width="12.42578125" style="67" customWidth="1"/>
    <col min="10755" max="10755" width="11.85546875" style="67" customWidth="1"/>
    <col min="10756" max="10756" width="13.85546875" style="67" customWidth="1"/>
    <col min="10757" max="10757" width="12.42578125" style="67" customWidth="1"/>
    <col min="10758" max="11002" width="9.140625" style="67"/>
    <col min="11003" max="11003" width="11" style="67" customWidth="1"/>
    <col min="11004" max="11004" width="18.28515625" style="67" customWidth="1"/>
    <col min="11005" max="11007" width="20.28515625" style="67" customWidth="1"/>
    <col min="11008" max="11008" width="13.85546875" style="67" customWidth="1"/>
    <col min="11009" max="11009" width="13.7109375" style="67" customWidth="1"/>
    <col min="11010" max="11010" width="12.42578125" style="67" customWidth="1"/>
    <col min="11011" max="11011" width="11.85546875" style="67" customWidth="1"/>
    <col min="11012" max="11012" width="13.85546875" style="67" customWidth="1"/>
    <col min="11013" max="11013" width="12.42578125" style="67" customWidth="1"/>
    <col min="11014" max="11258" width="9.140625" style="67"/>
    <col min="11259" max="11259" width="11" style="67" customWidth="1"/>
    <col min="11260" max="11260" width="18.28515625" style="67" customWidth="1"/>
    <col min="11261" max="11263" width="20.28515625" style="67" customWidth="1"/>
    <col min="11264" max="11264" width="13.85546875" style="67" customWidth="1"/>
    <col min="11265" max="11265" width="13.7109375" style="67" customWidth="1"/>
    <col min="11266" max="11266" width="12.42578125" style="67" customWidth="1"/>
    <col min="11267" max="11267" width="11.85546875" style="67" customWidth="1"/>
    <col min="11268" max="11268" width="13.85546875" style="67" customWidth="1"/>
    <col min="11269" max="11269" width="12.42578125" style="67" customWidth="1"/>
    <col min="11270" max="11514" width="9.140625" style="67"/>
    <col min="11515" max="11515" width="11" style="67" customWidth="1"/>
    <col min="11516" max="11516" width="18.28515625" style="67" customWidth="1"/>
    <col min="11517" max="11519" width="20.28515625" style="67" customWidth="1"/>
    <col min="11520" max="11520" width="13.85546875" style="67" customWidth="1"/>
    <col min="11521" max="11521" width="13.7109375" style="67" customWidth="1"/>
    <col min="11522" max="11522" width="12.42578125" style="67" customWidth="1"/>
    <col min="11523" max="11523" width="11.85546875" style="67" customWidth="1"/>
    <col min="11524" max="11524" width="13.85546875" style="67" customWidth="1"/>
    <col min="11525" max="11525" width="12.42578125" style="67" customWidth="1"/>
    <col min="11526" max="11770" width="9.140625" style="67"/>
    <col min="11771" max="11771" width="11" style="67" customWidth="1"/>
    <col min="11772" max="11772" width="18.28515625" style="67" customWidth="1"/>
    <col min="11773" max="11775" width="20.28515625" style="67" customWidth="1"/>
    <col min="11776" max="11776" width="13.85546875" style="67" customWidth="1"/>
    <col min="11777" max="11777" width="13.7109375" style="67" customWidth="1"/>
    <col min="11778" max="11778" width="12.42578125" style="67" customWidth="1"/>
    <col min="11779" max="11779" width="11.85546875" style="67" customWidth="1"/>
    <col min="11780" max="11780" width="13.85546875" style="67" customWidth="1"/>
    <col min="11781" max="11781" width="12.42578125" style="67" customWidth="1"/>
    <col min="11782" max="12026" width="9.140625" style="67"/>
    <col min="12027" max="12027" width="11" style="67" customWidth="1"/>
    <col min="12028" max="12028" width="18.28515625" style="67" customWidth="1"/>
    <col min="12029" max="12031" width="20.28515625" style="67" customWidth="1"/>
    <col min="12032" max="12032" width="13.85546875" style="67" customWidth="1"/>
    <col min="12033" max="12033" width="13.7109375" style="67" customWidth="1"/>
    <col min="12034" max="12034" width="12.42578125" style="67" customWidth="1"/>
    <col min="12035" max="12035" width="11.85546875" style="67" customWidth="1"/>
    <col min="12036" max="12036" width="13.85546875" style="67" customWidth="1"/>
    <col min="12037" max="12037" width="12.42578125" style="67" customWidth="1"/>
    <col min="12038" max="12282" width="9.140625" style="67"/>
    <col min="12283" max="12283" width="11" style="67" customWidth="1"/>
    <col min="12284" max="12284" width="18.28515625" style="67" customWidth="1"/>
    <col min="12285" max="12287" width="20.28515625" style="67" customWidth="1"/>
    <col min="12288" max="12288" width="13.85546875" style="67" customWidth="1"/>
    <col min="12289" max="12289" width="13.7109375" style="67" customWidth="1"/>
    <col min="12290" max="12290" width="12.42578125" style="67" customWidth="1"/>
    <col min="12291" max="12291" width="11.85546875" style="67" customWidth="1"/>
    <col min="12292" max="12292" width="13.85546875" style="67" customWidth="1"/>
    <col min="12293" max="12293" width="12.42578125" style="67" customWidth="1"/>
    <col min="12294" max="12538" width="9.140625" style="67"/>
    <col min="12539" max="12539" width="11" style="67" customWidth="1"/>
    <col min="12540" max="12540" width="18.28515625" style="67" customWidth="1"/>
    <col min="12541" max="12543" width="20.28515625" style="67" customWidth="1"/>
    <col min="12544" max="12544" width="13.85546875" style="67" customWidth="1"/>
    <col min="12545" max="12545" width="13.7109375" style="67" customWidth="1"/>
    <col min="12546" max="12546" width="12.42578125" style="67" customWidth="1"/>
    <col min="12547" max="12547" width="11.85546875" style="67" customWidth="1"/>
    <col min="12548" max="12548" width="13.85546875" style="67" customWidth="1"/>
    <col min="12549" max="12549" width="12.42578125" style="67" customWidth="1"/>
    <col min="12550" max="12794" width="9.140625" style="67"/>
    <col min="12795" max="12795" width="11" style="67" customWidth="1"/>
    <col min="12796" max="12796" width="18.28515625" style="67" customWidth="1"/>
    <col min="12797" max="12799" width="20.28515625" style="67" customWidth="1"/>
    <col min="12800" max="12800" width="13.85546875" style="67" customWidth="1"/>
    <col min="12801" max="12801" width="13.7109375" style="67" customWidth="1"/>
    <col min="12802" max="12802" width="12.42578125" style="67" customWidth="1"/>
    <col min="12803" max="12803" width="11.85546875" style="67" customWidth="1"/>
    <col min="12804" max="12804" width="13.85546875" style="67" customWidth="1"/>
    <col min="12805" max="12805" width="12.42578125" style="67" customWidth="1"/>
    <col min="12806" max="13050" width="9.140625" style="67"/>
    <col min="13051" max="13051" width="11" style="67" customWidth="1"/>
    <col min="13052" max="13052" width="18.28515625" style="67" customWidth="1"/>
    <col min="13053" max="13055" width="20.28515625" style="67" customWidth="1"/>
    <col min="13056" max="13056" width="13.85546875" style="67" customWidth="1"/>
    <col min="13057" max="13057" width="13.7109375" style="67" customWidth="1"/>
    <col min="13058" max="13058" width="12.42578125" style="67" customWidth="1"/>
    <col min="13059" max="13059" width="11.85546875" style="67" customWidth="1"/>
    <col min="13060" max="13060" width="13.85546875" style="67" customWidth="1"/>
    <col min="13061" max="13061" width="12.42578125" style="67" customWidth="1"/>
    <col min="13062" max="13306" width="9.140625" style="67"/>
    <col min="13307" max="13307" width="11" style="67" customWidth="1"/>
    <col min="13308" max="13308" width="18.28515625" style="67" customWidth="1"/>
    <col min="13309" max="13311" width="20.28515625" style="67" customWidth="1"/>
    <col min="13312" max="13312" width="13.85546875" style="67" customWidth="1"/>
    <col min="13313" max="13313" width="13.7109375" style="67" customWidth="1"/>
    <col min="13314" max="13314" width="12.42578125" style="67" customWidth="1"/>
    <col min="13315" max="13315" width="11.85546875" style="67" customWidth="1"/>
    <col min="13316" max="13316" width="13.85546875" style="67" customWidth="1"/>
    <col min="13317" max="13317" width="12.42578125" style="67" customWidth="1"/>
    <col min="13318" max="13562" width="9.140625" style="67"/>
    <col min="13563" max="13563" width="11" style="67" customWidth="1"/>
    <col min="13564" max="13564" width="18.28515625" style="67" customWidth="1"/>
    <col min="13565" max="13567" width="20.28515625" style="67" customWidth="1"/>
    <col min="13568" max="13568" width="13.85546875" style="67" customWidth="1"/>
    <col min="13569" max="13569" width="13.7109375" style="67" customWidth="1"/>
    <col min="13570" max="13570" width="12.42578125" style="67" customWidth="1"/>
    <col min="13571" max="13571" width="11.85546875" style="67" customWidth="1"/>
    <col min="13572" max="13572" width="13.85546875" style="67" customWidth="1"/>
    <col min="13573" max="13573" width="12.42578125" style="67" customWidth="1"/>
    <col min="13574" max="13818" width="9.140625" style="67"/>
    <col min="13819" max="13819" width="11" style="67" customWidth="1"/>
    <col min="13820" max="13820" width="18.28515625" style="67" customWidth="1"/>
    <col min="13821" max="13823" width="20.28515625" style="67" customWidth="1"/>
    <col min="13824" max="13824" width="13.85546875" style="67" customWidth="1"/>
    <col min="13825" max="13825" width="13.7109375" style="67" customWidth="1"/>
    <col min="13826" max="13826" width="12.42578125" style="67" customWidth="1"/>
    <col min="13827" max="13827" width="11.85546875" style="67" customWidth="1"/>
    <col min="13828" max="13828" width="13.85546875" style="67" customWidth="1"/>
    <col min="13829" max="13829" width="12.42578125" style="67" customWidth="1"/>
    <col min="13830" max="14074" width="9.140625" style="67"/>
    <col min="14075" max="14075" width="11" style="67" customWidth="1"/>
    <col min="14076" max="14076" width="18.28515625" style="67" customWidth="1"/>
    <col min="14077" max="14079" width="20.28515625" style="67" customWidth="1"/>
    <col min="14080" max="14080" width="13.85546875" style="67" customWidth="1"/>
    <col min="14081" max="14081" width="13.7109375" style="67" customWidth="1"/>
    <col min="14082" max="14082" width="12.42578125" style="67" customWidth="1"/>
    <col min="14083" max="14083" width="11.85546875" style="67" customWidth="1"/>
    <col min="14084" max="14084" width="13.85546875" style="67" customWidth="1"/>
    <col min="14085" max="14085" width="12.42578125" style="67" customWidth="1"/>
    <col min="14086" max="14330" width="9.140625" style="67"/>
    <col min="14331" max="14331" width="11" style="67" customWidth="1"/>
    <col min="14332" max="14332" width="18.28515625" style="67" customWidth="1"/>
    <col min="14333" max="14335" width="20.28515625" style="67" customWidth="1"/>
    <col min="14336" max="14336" width="13.85546875" style="67" customWidth="1"/>
    <col min="14337" max="14337" width="13.7109375" style="67" customWidth="1"/>
    <col min="14338" max="14338" width="12.42578125" style="67" customWidth="1"/>
    <col min="14339" max="14339" width="11.85546875" style="67" customWidth="1"/>
    <col min="14340" max="14340" width="13.85546875" style="67" customWidth="1"/>
    <col min="14341" max="14341" width="12.42578125" style="67" customWidth="1"/>
    <col min="14342" max="14586" width="9.140625" style="67"/>
    <col min="14587" max="14587" width="11" style="67" customWidth="1"/>
    <col min="14588" max="14588" width="18.28515625" style="67" customWidth="1"/>
    <col min="14589" max="14591" width="20.28515625" style="67" customWidth="1"/>
    <col min="14592" max="14592" width="13.85546875" style="67" customWidth="1"/>
    <col min="14593" max="14593" width="13.7109375" style="67" customWidth="1"/>
    <col min="14594" max="14594" width="12.42578125" style="67" customWidth="1"/>
    <col min="14595" max="14595" width="11.85546875" style="67" customWidth="1"/>
    <col min="14596" max="14596" width="13.85546875" style="67" customWidth="1"/>
    <col min="14597" max="14597" width="12.42578125" style="67" customWidth="1"/>
    <col min="14598" max="14842" width="9.140625" style="67"/>
    <col min="14843" max="14843" width="11" style="67" customWidth="1"/>
    <col min="14844" max="14844" width="18.28515625" style="67" customWidth="1"/>
    <col min="14845" max="14847" width="20.28515625" style="67" customWidth="1"/>
    <col min="14848" max="14848" width="13.85546875" style="67" customWidth="1"/>
    <col min="14849" max="14849" width="13.7109375" style="67" customWidth="1"/>
    <col min="14850" max="14850" width="12.42578125" style="67" customWidth="1"/>
    <col min="14851" max="14851" width="11.85546875" style="67" customWidth="1"/>
    <col min="14852" max="14852" width="13.85546875" style="67" customWidth="1"/>
    <col min="14853" max="14853" width="12.42578125" style="67" customWidth="1"/>
    <col min="14854" max="15098" width="9.140625" style="67"/>
    <col min="15099" max="15099" width="11" style="67" customWidth="1"/>
    <col min="15100" max="15100" width="18.28515625" style="67" customWidth="1"/>
    <col min="15101" max="15103" width="20.28515625" style="67" customWidth="1"/>
    <col min="15104" max="15104" width="13.85546875" style="67" customWidth="1"/>
    <col min="15105" max="15105" width="13.7109375" style="67" customWidth="1"/>
    <col min="15106" max="15106" width="12.42578125" style="67" customWidth="1"/>
    <col min="15107" max="15107" width="11.85546875" style="67" customWidth="1"/>
    <col min="15108" max="15108" width="13.85546875" style="67" customWidth="1"/>
    <col min="15109" max="15109" width="12.42578125" style="67" customWidth="1"/>
    <col min="15110" max="15354" width="9.140625" style="67"/>
    <col min="15355" max="15355" width="11" style="67" customWidth="1"/>
    <col min="15356" max="15356" width="18.28515625" style="67" customWidth="1"/>
    <col min="15357" max="15359" width="20.28515625" style="67" customWidth="1"/>
    <col min="15360" max="15360" width="13.85546875" style="67" customWidth="1"/>
    <col min="15361" max="15361" width="13.7109375" style="67" customWidth="1"/>
    <col min="15362" max="15362" width="12.42578125" style="67" customWidth="1"/>
    <col min="15363" max="15363" width="11.85546875" style="67" customWidth="1"/>
    <col min="15364" max="15364" width="13.85546875" style="67" customWidth="1"/>
    <col min="15365" max="15365" width="12.42578125" style="67" customWidth="1"/>
    <col min="15366" max="15610" width="9.140625" style="67"/>
    <col min="15611" max="15611" width="11" style="67" customWidth="1"/>
    <col min="15612" max="15612" width="18.28515625" style="67" customWidth="1"/>
    <col min="15613" max="15615" width="20.28515625" style="67" customWidth="1"/>
    <col min="15616" max="15616" width="13.85546875" style="67" customWidth="1"/>
    <col min="15617" max="15617" width="13.7109375" style="67" customWidth="1"/>
    <col min="15618" max="15618" width="12.42578125" style="67" customWidth="1"/>
    <col min="15619" max="15619" width="11.85546875" style="67" customWidth="1"/>
    <col min="15620" max="15620" width="13.85546875" style="67" customWidth="1"/>
    <col min="15621" max="15621" width="12.42578125" style="67" customWidth="1"/>
    <col min="15622" max="15866" width="9.140625" style="67"/>
    <col min="15867" max="15867" width="11" style="67" customWidth="1"/>
    <col min="15868" max="15868" width="18.28515625" style="67" customWidth="1"/>
    <col min="15869" max="15871" width="20.28515625" style="67" customWidth="1"/>
    <col min="15872" max="15872" width="13.85546875" style="67" customWidth="1"/>
    <col min="15873" max="15873" width="13.7109375" style="67" customWidth="1"/>
    <col min="15874" max="15874" width="12.42578125" style="67" customWidth="1"/>
    <col min="15875" max="15875" width="11.85546875" style="67" customWidth="1"/>
    <col min="15876" max="15876" width="13.85546875" style="67" customWidth="1"/>
    <col min="15877" max="15877" width="12.42578125" style="67" customWidth="1"/>
    <col min="15878" max="16122" width="9.140625" style="67"/>
    <col min="16123" max="16123" width="11" style="67" customWidth="1"/>
    <col min="16124" max="16124" width="18.28515625" style="67" customWidth="1"/>
    <col min="16125" max="16127" width="20.28515625" style="67" customWidth="1"/>
    <col min="16128" max="16128" width="13.85546875" style="67" customWidth="1"/>
    <col min="16129" max="16129" width="13.7109375" style="67" customWidth="1"/>
    <col min="16130" max="16130" width="12.42578125" style="67" customWidth="1"/>
    <col min="16131" max="16131" width="11.85546875" style="67" customWidth="1"/>
    <col min="16132" max="16132" width="13.85546875" style="67" customWidth="1"/>
    <col min="16133" max="16133" width="12.42578125" style="67" customWidth="1"/>
    <col min="16134" max="16384" width="9.140625" style="67"/>
  </cols>
  <sheetData>
    <row r="1" spans="1:9" ht="20.25">
      <c r="A1" s="597" t="s">
        <v>402</v>
      </c>
      <c r="B1" s="597"/>
      <c r="C1" s="597"/>
      <c r="D1" s="597"/>
      <c r="E1" s="597"/>
      <c r="F1" s="597"/>
    </row>
    <row r="2" spans="1:9" ht="21" customHeight="1">
      <c r="A2" s="598" t="s">
        <v>420</v>
      </c>
      <c r="B2" s="598"/>
      <c r="C2" s="598"/>
      <c r="D2" s="598"/>
      <c r="E2" s="598"/>
      <c r="F2" s="598"/>
    </row>
    <row r="3" spans="1:9" ht="15.75" thickBot="1">
      <c r="A3" s="68"/>
      <c r="B3" s="68"/>
      <c r="C3" s="68"/>
      <c r="D3" s="68"/>
      <c r="E3" s="68"/>
      <c r="F3" s="68"/>
    </row>
    <row r="4" spans="1:9" ht="25.5">
      <c r="A4" s="467" t="s">
        <v>100</v>
      </c>
      <c r="B4" s="468" t="s">
        <v>101</v>
      </c>
      <c r="C4" s="469" t="s">
        <v>414</v>
      </c>
      <c r="D4" s="469" t="s">
        <v>415</v>
      </c>
      <c r="E4" s="469" t="s">
        <v>416</v>
      </c>
      <c r="F4" s="469" t="s">
        <v>3</v>
      </c>
    </row>
    <row r="5" spans="1:9" ht="15.75" thickBot="1">
      <c r="A5" s="470" t="s">
        <v>102</v>
      </c>
      <c r="B5" s="471" t="s">
        <v>103</v>
      </c>
      <c r="C5" s="471" t="s">
        <v>104</v>
      </c>
      <c r="D5" s="472" t="s">
        <v>105</v>
      </c>
      <c r="E5" s="472" t="s">
        <v>106</v>
      </c>
      <c r="F5" s="472" t="s">
        <v>107</v>
      </c>
    </row>
    <row r="6" spans="1:9" ht="89.45" customHeight="1" thickTop="1" thickBot="1">
      <c r="A6" s="70"/>
      <c r="B6" s="71"/>
      <c r="C6" s="466" t="s">
        <v>417</v>
      </c>
      <c r="D6" s="466" t="s">
        <v>582</v>
      </c>
      <c r="E6" s="466" t="s">
        <v>418</v>
      </c>
      <c r="F6" s="466" t="s">
        <v>419</v>
      </c>
    </row>
    <row r="7" spans="1:9" ht="38.1" customHeight="1">
      <c r="A7" s="594" t="s">
        <v>58</v>
      </c>
      <c r="B7" s="69" t="s">
        <v>108</v>
      </c>
      <c r="C7" s="158">
        <f>'UC Consolidated Sheet Page-1'!D10</f>
        <v>108</v>
      </c>
      <c r="D7" s="158">
        <f>SUM(C7*90%*1.05)</f>
        <v>102.06</v>
      </c>
      <c r="E7" s="158">
        <f>D7</f>
        <v>102.06</v>
      </c>
      <c r="F7" s="476">
        <f>ROUNDUP(E7/100,0)</f>
        <v>2</v>
      </c>
      <c r="I7" s="72"/>
    </row>
    <row r="8" spans="1:9" ht="38.1" customHeight="1">
      <c r="A8" s="595"/>
      <c r="B8" s="73" t="s">
        <v>109</v>
      </c>
      <c r="C8" s="159">
        <f>'UC Consolidated Sheet Page-1'!D15</f>
        <v>108</v>
      </c>
      <c r="D8" s="781">
        <f>SUM(C8*90%*1.05)</f>
        <v>102.06</v>
      </c>
      <c r="E8" s="160">
        <f t="shared" ref="E8:E65" si="0">D8</f>
        <v>102.06</v>
      </c>
      <c r="F8" s="477">
        <f t="shared" ref="F8:F65" si="1">ROUNDUP(E8/100,0)</f>
        <v>2</v>
      </c>
      <c r="I8" s="72"/>
    </row>
    <row r="9" spans="1:9" ht="38.1" customHeight="1">
      <c r="A9" s="595"/>
      <c r="B9" s="73" t="s">
        <v>110</v>
      </c>
      <c r="C9" s="473">
        <f>'UC Consolidated Sheet Page-1'!D20</f>
        <v>0</v>
      </c>
      <c r="D9" s="473">
        <f t="shared" ref="D9:D65" si="2">SUM(C9*1.05)</f>
        <v>0</v>
      </c>
      <c r="E9" s="474">
        <f t="shared" si="0"/>
        <v>0</v>
      </c>
      <c r="F9" s="478">
        <f t="shared" si="1"/>
        <v>0</v>
      </c>
      <c r="I9" s="72"/>
    </row>
    <row r="10" spans="1:9" ht="38.1" customHeight="1">
      <c r="A10" s="595"/>
      <c r="B10" s="73" t="s">
        <v>111</v>
      </c>
      <c r="C10" s="473">
        <f>'UC Consolidated Sheet Page-1'!D25</f>
        <v>0</v>
      </c>
      <c r="D10" s="473">
        <f t="shared" si="2"/>
        <v>0</v>
      </c>
      <c r="E10" s="474">
        <f t="shared" si="0"/>
        <v>0</v>
      </c>
      <c r="F10" s="478">
        <f t="shared" si="1"/>
        <v>0</v>
      </c>
      <c r="I10" s="72"/>
    </row>
    <row r="11" spans="1:9" ht="38.1" customHeight="1" thickBot="1">
      <c r="A11" s="596"/>
      <c r="B11" s="74" t="s">
        <v>112</v>
      </c>
      <c r="C11" s="475" t="e">
        <f>'UC Consolidated Sheet Page-1'!D30</f>
        <v>#REF!</v>
      </c>
      <c r="D11" s="473" t="e">
        <f t="shared" si="2"/>
        <v>#REF!</v>
      </c>
      <c r="E11" s="479" t="e">
        <f t="shared" si="0"/>
        <v>#REF!</v>
      </c>
      <c r="F11" s="480" t="e">
        <f t="shared" si="1"/>
        <v>#REF!</v>
      </c>
    </row>
    <row r="12" spans="1:9" ht="38.1" customHeight="1">
      <c r="A12" s="594" t="s">
        <v>90</v>
      </c>
      <c r="B12" s="69" t="s">
        <v>108</v>
      </c>
      <c r="C12" s="158">
        <f>'UC Consolidated Sheet Page-1'!G10</f>
        <v>110</v>
      </c>
      <c r="D12" s="158">
        <f>SUM(C12*90%*1.05)</f>
        <v>103.95</v>
      </c>
      <c r="E12" s="158">
        <f t="shared" si="0"/>
        <v>103.95</v>
      </c>
      <c r="F12" s="476">
        <f t="shared" si="1"/>
        <v>2</v>
      </c>
    </row>
    <row r="13" spans="1:9" ht="38.1" customHeight="1">
      <c r="A13" s="595"/>
      <c r="B13" s="73" t="s">
        <v>109</v>
      </c>
      <c r="C13" s="159">
        <f>'UC Consolidated Sheet Page-1'!G15</f>
        <v>108</v>
      </c>
      <c r="D13" s="781">
        <f>SUM(C13*90%*1.05)</f>
        <v>102.06</v>
      </c>
      <c r="E13" s="160">
        <f t="shared" si="0"/>
        <v>102.06</v>
      </c>
      <c r="F13" s="477">
        <f t="shared" si="1"/>
        <v>2</v>
      </c>
    </row>
    <row r="14" spans="1:9" ht="38.1" customHeight="1">
      <c r="A14" s="595"/>
      <c r="B14" s="73" t="s">
        <v>110</v>
      </c>
      <c r="C14" s="473">
        <f>'UC Consolidated Sheet Page-1'!G20</f>
        <v>0</v>
      </c>
      <c r="D14" s="473">
        <f t="shared" si="2"/>
        <v>0</v>
      </c>
      <c r="E14" s="474">
        <f t="shared" si="0"/>
        <v>0</v>
      </c>
      <c r="F14" s="478">
        <f t="shared" si="1"/>
        <v>0</v>
      </c>
    </row>
    <row r="15" spans="1:9" ht="38.1" customHeight="1">
      <c r="A15" s="595"/>
      <c r="B15" s="73" t="s">
        <v>111</v>
      </c>
      <c r="C15" s="473" t="str">
        <f>'UC Consolidated Sheet Page-1'!G25</f>
        <v xml:space="preserve"> </v>
      </c>
      <c r="D15" s="473" t="e">
        <f t="shared" si="2"/>
        <v>#VALUE!</v>
      </c>
      <c r="E15" s="474" t="e">
        <f t="shared" si="0"/>
        <v>#VALUE!</v>
      </c>
      <c r="F15" s="478" t="e">
        <f t="shared" si="1"/>
        <v>#VALUE!</v>
      </c>
    </row>
    <row r="16" spans="1:9" ht="38.1" customHeight="1" thickBot="1">
      <c r="A16" s="596"/>
      <c r="B16" s="74" t="s">
        <v>112</v>
      </c>
      <c r="C16" s="475" t="e">
        <f>'UC Consolidated Sheet Page-1'!G30</f>
        <v>#REF!</v>
      </c>
      <c r="D16" s="473" t="e">
        <f t="shared" si="2"/>
        <v>#REF!</v>
      </c>
      <c r="E16" s="479" t="e">
        <f t="shared" si="0"/>
        <v>#REF!</v>
      </c>
      <c r="F16" s="480" t="e">
        <f t="shared" si="1"/>
        <v>#REF!</v>
      </c>
    </row>
    <row r="17" spans="1:6" ht="38.1" customHeight="1">
      <c r="A17" s="594" t="s">
        <v>59</v>
      </c>
      <c r="B17" s="69" t="s">
        <v>108</v>
      </c>
      <c r="C17" s="158">
        <f>'UC Consolidated Sheet Page-1'!J10</f>
        <v>108</v>
      </c>
      <c r="D17" s="158">
        <f>SUM(C17*90%*1.05)</f>
        <v>102.06</v>
      </c>
      <c r="E17" s="158">
        <f t="shared" si="0"/>
        <v>102.06</v>
      </c>
      <c r="F17" s="476">
        <f t="shared" si="1"/>
        <v>2</v>
      </c>
    </row>
    <row r="18" spans="1:6" ht="38.1" customHeight="1">
      <c r="A18" s="595"/>
      <c r="B18" s="73" t="s">
        <v>109</v>
      </c>
      <c r="C18" s="159">
        <f>'UC Consolidated Sheet Page-1'!J15</f>
        <v>110</v>
      </c>
      <c r="D18" s="781">
        <f>SUM(C18*90%*1.05)</f>
        <v>103.95</v>
      </c>
      <c r="E18" s="160">
        <f t="shared" si="0"/>
        <v>103.95</v>
      </c>
      <c r="F18" s="477">
        <f t="shared" si="1"/>
        <v>2</v>
      </c>
    </row>
    <row r="19" spans="1:6" ht="38.1" customHeight="1">
      <c r="A19" s="595"/>
      <c r="B19" s="73" t="s">
        <v>110</v>
      </c>
      <c r="C19" s="473">
        <f>'UC Consolidated Sheet Page-1'!J20</f>
        <v>0</v>
      </c>
      <c r="D19" s="473">
        <f t="shared" si="2"/>
        <v>0</v>
      </c>
      <c r="E19" s="474">
        <f t="shared" si="0"/>
        <v>0</v>
      </c>
      <c r="F19" s="478">
        <f t="shared" si="1"/>
        <v>0</v>
      </c>
    </row>
    <row r="20" spans="1:6" ht="38.1" customHeight="1">
      <c r="A20" s="595"/>
      <c r="B20" s="73" t="s">
        <v>111</v>
      </c>
      <c r="C20" s="473">
        <f>'UC Consolidated Sheet Page-1'!J25</f>
        <v>0</v>
      </c>
      <c r="D20" s="473">
        <f t="shared" si="2"/>
        <v>0</v>
      </c>
      <c r="E20" s="474">
        <f t="shared" si="0"/>
        <v>0</v>
      </c>
      <c r="F20" s="478">
        <f t="shared" si="1"/>
        <v>0</v>
      </c>
    </row>
    <row r="21" spans="1:6" ht="38.1" customHeight="1" thickBot="1">
      <c r="A21" s="596"/>
      <c r="B21" s="74" t="s">
        <v>112</v>
      </c>
      <c r="C21" s="475" t="e">
        <f>'UC Consolidated Sheet Page-1'!J30</f>
        <v>#REF!</v>
      </c>
      <c r="D21" s="473" t="e">
        <f t="shared" si="2"/>
        <v>#REF!</v>
      </c>
      <c r="E21" s="479" t="e">
        <f t="shared" si="0"/>
        <v>#REF!</v>
      </c>
      <c r="F21" s="480" t="e">
        <f t="shared" si="1"/>
        <v>#REF!</v>
      </c>
    </row>
    <row r="22" spans="1:6" ht="38.1" customHeight="1">
      <c r="A22" s="594" t="s">
        <v>60</v>
      </c>
      <c r="B22" s="69" t="s">
        <v>108</v>
      </c>
      <c r="C22" s="158">
        <f>'UC Consolidated Sheet Page-2'!D10</f>
        <v>51</v>
      </c>
      <c r="D22" s="158">
        <f>SUM(C22*90%*1.05)</f>
        <v>48.195</v>
      </c>
      <c r="E22" s="158">
        <f t="shared" si="0"/>
        <v>48.195</v>
      </c>
      <c r="F22" s="476">
        <f t="shared" si="1"/>
        <v>1</v>
      </c>
    </row>
    <row r="23" spans="1:6" ht="38.1" customHeight="1">
      <c r="A23" s="595"/>
      <c r="B23" s="73" t="s">
        <v>109</v>
      </c>
      <c r="C23" s="159">
        <f>'UC Consolidated Sheet Page-2'!D15</f>
        <v>114</v>
      </c>
      <c r="D23" s="781">
        <f>SUM(C23*90%*1.05)</f>
        <v>107.73000000000002</v>
      </c>
      <c r="E23" s="160">
        <f t="shared" si="0"/>
        <v>107.73000000000002</v>
      </c>
      <c r="F23" s="477">
        <f t="shared" si="1"/>
        <v>2</v>
      </c>
    </row>
    <row r="24" spans="1:6" ht="38.1" customHeight="1">
      <c r="A24" s="595"/>
      <c r="B24" s="73" t="s">
        <v>110</v>
      </c>
      <c r="C24" s="473">
        <f>'UC Consolidated Sheet Page-2'!D20</f>
        <v>0</v>
      </c>
      <c r="D24" s="473">
        <f t="shared" si="2"/>
        <v>0</v>
      </c>
      <c r="E24" s="474">
        <f t="shared" si="0"/>
        <v>0</v>
      </c>
      <c r="F24" s="478">
        <f t="shared" si="1"/>
        <v>0</v>
      </c>
    </row>
    <row r="25" spans="1:6" ht="38.1" customHeight="1" thickBot="1">
      <c r="A25" s="596"/>
      <c r="B25" s="74" t="s">
        <v>111</v>
      </c>
      <c r="C25" s="475" t="e">
        <f>'UC Consolidated Sheet Page-2'!D25</f>
        <v>#REF!</v>
      </c>
      <c r="D25" s="473" t="e">
        <f t="shared" si="2"/>
        <v>#REF!</v>
      </c>
      <c r="E25" s="479" t="e">
        <f t="shared" si="0"/>
        <v>#REF!</v>
      </c>
      <c r="F25" s="480" t="e">
        <f t="shared" si="1"/>
        <v>#REF!</v>
      </c>
    </row>
    <row r="26" spans="1:6" ht="38.1" customHeight="1">
      <c r="A26" s="594" t="s">
        <v>61</v>
      </c>
      <c r="B26" s="69" t="s">
        <v>108</v>
      </c>
      <c r="C26" s="158">
        <f>'UC Consolidated Sheet Page-2'!G10</f>
        <v>108</v>
      </c>
      <c r="D26" s="158">
        <f>SUM(C26*90%*1.05)</f>
        <v>102.06</v>
      </c>
      <c r="E26" s="158">
        <f t="shared" si="0"/>
        <v>102.06</v>
      </c>
      <c r="F26" s="476">
        <f t="shared" si="1"/>
        <v>2</v>
      </c>
    </row>
    <row r="27" spans="1:6" ht="38.1" customHeight="1">
      <c r="A27" s="595"/>
      <c r="B27" s="73" t="s">
        <v>109</v>
      </c>
      <c r="C27" s="159">
        <f>'UC Consolidated Sheet Page-2'!G15</f>
        <v>116</v>
      </c>
      <c r="D27" s="781">
        <f>SUM(C27*90%*1.05)</f>
        <v>109.62</v>
      </c>
      <c r="E27" s="160">
        <f t="shared" si="0"/>
        <v>109.62</v>
      </c>
      <c r="F27" s="477">
        <f t="shared" si="1"/>
        <v>2</v>
      </c>
    </row>
    <row r="28" spans="1:6" ht="38.1" customHeight="1">
      <c r="A28" s="595"/>
      <c r="B28" s="73" t="s">
        <v>110</v>
      </c>
      <c r="C28" s="473">
        <f>'UC Consolidated Sheet Page-2'!G20</f>
        <v>0</v>
      </c>
      <c r="D28" s="473">
        <f t="shared" si="2"/>
        <v>0</v>
      </c>
      <c r="E28" s="474">
        <f t="shared" si="0"/>
        <v>0</v>
      </c>
      <c r="F28" s="478">
        <f t="shared" si="1"/>
        <v>0</v>
      </c>
    </row>
    <row r="29" spans="1:6" ht="38.1" customHeight="1">
      <c r="A29" s="595"/>
      <c r="B29" s="73" t="s">
        <v>111</v>
      </c>
      <c r="C29" s="473" t="e">
        <f>'UC Consolidated Sheet Page-2'!G25</f>
        <v>#REF!</v>
      </c>
      <c r="D29" s="473" t="e">
        <f t="shared" si="2"/>
        <v>#REF!</v>
      </c>
      <c r="E29" s="474" t="e">
        <f t="shared" si="0"/>
        <v>#REF!</v>
      </c>
      <c r="F29" s="478" t="e">
        <f t="shared" si="1"/>
        <v>#REF!</v>
      </c>
    </row>
    <row r="30" spans="1:6" ht="38.1" customHeight="1" thickBot="1">
      <c r="A30" s="596"/>
      <c r="B30" s="74" t="s">
        <v>112</v>
      </c>
      <c r="C30" s="475" t="e">
        <f>'UC Consolidated Sheet Page-2'!G30</f>
        <v>#REF!</v>
      </c>
      <c r="D30" s="473" t="e">
        <f t="shared" si="2"/>
        <v>#REF!</v>
      </c>
      <c r="E30" s="475" t="e">
        <f t="shared" si="0"/>
        <v>#REF!</v>
      </c>
      <c r="F30" s="481" t="e">
        <f t="shared" si="1"/>
        <v>#REF!</v>
      </c>
    </row>
    <row r="31" spans="1:6" ht="38.1" customHeight="1">
      <c r="A31" s="594" t="s">
        <v>62</v>
      </c>
      <c r="B31" s="69" t="s">
        <v>108</v>
      </c>
      <c r="C31" s="158">
        <f>'UC Consolidated Sheet Page-2'!J10</f>
        <v>110</v>
      </c>
      <c r="D31" s="158">
        <f>SUM(C31*90%*1.05)</f>
        <v>103.95</v>
      </c>
      <c r="E31" s="158">
        <f t="shared" si="0"/>
        <v>103.95</v>
      </c>
      <c r="F31" s="476">
        <f t="shared" si="1"/>
        <v>2</v>
      </c>
    </row>
    <row r="32" spans="1:6" ht="38.1" customHeight="1">
      <c r="A32" s="595"/>
      <c r="B32" s="73" t="s">
        <v>109</v>
      </c>
      <c r="C32" s="159">
        <f>'UC Consolidated Sheet Page-2'!J15</f>
        <v>112</v>
      </c>
      <c r="D32" s="781">
        <f>SUM(C32*90%*1.05)</f>
        <v>105.84</v>
      </c>
      <c r="E32" s="160">
        <f t="shared" si="0"/>
        <v>105.84</v>
      </c>
      <c r="F32" s="477">
        <f t="shared" si="1"/>
        <v>2</v>
      </c>
    </row>
    <row r="33" spans="1:6" ht="38.1" customHeight="1">
      <c r="A33" s="595"/>
      <c r="B33" s="73" t="s">
        <v>110</v>
      </c>
      <c r="C33" s="473">
        <f>'UC Consolidated Sheet Page-2'!J20</f>
        <v>0</v>
      </c>
      <c r="D33" s="473">
        <f t="shared" si="2"/>
        <v>0</v>
      </c>
      <c r="E33" s="474">
        <f t="shared" si="0"/>
        <v>0</v>
      </c>
      <c r="F33" s="478">
        <f t="shared" si="1"/>
        <v>0</v>
      </c>
    </row>
    <row r="34" spans="1:6" ht="38.1" customHeight="1">
      <c r="A34" s="595"/>
      <c r="B34" s="73" t="s">
        <v>111</v>
      </c>
      <c r="C34" s="473">
        <f>'UC Consolidated Sheet Page-2'!J25</f>
        <v>0</v>
      </c>
      <c r="D34" s="473">
        <f t="shared" si="2"/>
        <v>0</v>
      </c>
      <c r="E34" s="474">
        <f t="shared" si="0"/>
        <v>0</v>
      </c>
      <c r="F34" s="478">
        <f t="shared" si="1"/>
        <v>0</v>
      </c>
    </row>
    <row r="35" spans="1:6" ht="38.1" customHeight="1" thickBot="1">
      <c r="A35" s="596"/>
      <c r="B35" s="74" t="s">
        <v>112</v>
      </c>
      <c r="C35" s="475">
        <f>'UC Consolidated Sheet Page-2'!J30</f>
        <v>0</v>
      </c>
      <c r="D35" s="473">
        <f t="shared" si="2"/>
        <v>0</v>
      </c>
      <c r="E35" s="475">
        <f t="shared" si="0"/>
        <v>0</v>
      </c>
      <c r="F35" s="481">
        <f t="shared" si="1"/>
        <v>0</v>
      </c>
    </row>
    <row r="36" spans="1:6" ht="38.1" customHeight="1">
      <c r="A36" s="594" t="s">
        <v>63</v>
      </c>
      <c r="B36" s="69" t="s">
        <v>108</v>
      </c>
      <c r="C36" s="158">
        <f>'UC Consolidated Sheet Page-3'!D10</f>
        <v>113</v>
      </c>
      <c r="D36" s="158">
        <f>SUM(C36*90%*1.05)</f>
        <v>106.78500000000001</v>
      </c>
      <c r="E36" s="158">
        <f t="shared" si="0"/>
        <v>106.78500000000001</v>
      </c>
      <c r="F36" s="476">
        <f t="shared" si="1"/>
        <v>2</v>
      </c>
    </row>
    <row r="37" spans="1:6" ht="38.1" customHeight="1">
      <c r="A37" s="595"/>
      <c r="B37" s="73" t="s">
        <v>109</v>
      </c>
      <c r="C37" s="159">
        <f>'UC Consolidated Sheet Page-3'!D15</f>
        <v>105</v>
      </c>
      <c r="D37" s="781">
        <f>SUM(C37*90%*1.05)</f>
        <v>99.225000000000009</v>
      </c>
      <c r="E37" s="160">
        <f t="shared" si="0"/>
        <v>99.225000000000009</v>
      </c>
      <c r="F37" s="477">
        <f t="shared" si="1"/>
        <v>1</v>
      </c>
    </row>
    <row r="38" spans="1:6" ht="38.1" customHeight="1">
      <c r="A38" s="595"/>
      <c r="B38" s="73" t="s">
        <v>110</v>
      </c>
      <c r="C38" s="473">
        <f>'UC Consolidated Sheet Page-3'!D20</f>
        <v>0</v>
      </c>
      <c r="D38" s="473">
        <f t="shared" si="2"/>
        <v>0</v>
      </c>
      <c r="E38" s="474">
        <f t="shared" si="0"/>
        <v>0</v>
      </c>
      <c r="F38" s="478">
        <f t="shared" si="1"/>
        <v>0</v>
      </c>
    </row>
    <row r="39" spans="1:6" ht="38.1" customHeight="1">
      <c r="A39" s="595"/>
      <c r="B39" s="73" t="s">
        <v>111</v>
      </c>
      <c r="C39" s="473" t="e">
        <f>'UC Consolidated Sheet Page-3'!D25</f>
        <v>#REF!</v>
      </c>
      <c r="D39" s="473" t="e">
        <f t="shared" si="2"/>
        <v>#REF!</v>
      </c>
      <c r="E39" s="474" t="e">
        <f t="shared" si="0"/>
        <v>#REF!</v>
      </c>
      <c r="F39" s="478" t="e">
        <f t="shared" si="1"/>
        <v>#REF!</v>
      </c>
    </row>
    <row r="40" spans="1:6" ht="38.1" customHeight="1" thickBot="1">
      <c r="A40" s="596"/>
      <c r="B40" s="74" t="s">
        <v>112</v>
      </c>
      <c r="C40" s="475" t="e">
        <f>'UC Consolidated Sheet Page-3'!D30</f>
        <v>#REF!</v>
      </c>
      <c r="D40" s="473" t="e">
        <f t="shared" si="2"/>
        <v>#REF!</v>
      </c>
      <c r="E40" s="475" t="e">
        <f t="shared" si="0"/>
        <v>#REF!</v>
      </c>
      <c r="F40" s="481" t="e">
        <f t="shared" si="1"/>
        <v>#REF!</v>
      </c>
    </row>
    <row r="41" spans="1:6" ht="38.1" customHeight="1">
      <c r="A41" s="594" t="s">
        <v>64</v>
      </c>
      <c r="B41" s="69" t="s">
        <v>108</v>
      </c>
      <c r="C41" s="158">
        <f>'UC Consolidated Sheet Page-3'!G10</f>
        <v>129</v>
      </c>
      <c r="D41" s="158">
        <f>SUM(C41*90%*1.05)</f>
        <v>121.90500000000002</v>
      </c>
      <c r="E41" s="158">
        <f t="shared" si="0"/>
        <v>121.90500000000002</v>
      </c>
      <c r="F41" s="476">
        <f t="shared" si="1"/>
        <v>2</v>
      </c>
    </row>
    <row r="42" spans="1:6" ht="38.1" customHeight="1">
      <c r="A42" s="595"/>
      <c r="B42" s="73" t="s">
        <v>109</v>
      </c>
      <c r="C42" s="159">
        <f>'UC Consolidated Sheet Page-3'!G15</f>
        <v>134</v>
      </c>
      <c r="D42" s="781">
        <f>SUM(C42*90%*1.05)</f>
        <v>126.63000000000001</v>
      </c>
      <c r="E42" s="160">
        <f t="shared" si="0"/>
        <v>126.63000000000001</v>
      </c>
      <c r="F42" s="477">
        <f t="shared" si="1"/>
        <v>2</v>
      </c>
    </row>
    <row r="43" spans="1:6" ht="38.1" customHeight="1">
      <c r="A43" s="595"/>
      <c r="B43" s="73" t="s">
        <v>110</v>
      </c>
      <c r="C43" s="473">
        <f>'UC Consolidated Sheet Page-3'!G20</f>
        <v>0</v>
      </c>
      <c r="D43" s="473">
        <f t="shared" si="2"/>
        <v>0</v>
      </c>
      <c r="E43" s="474">
        <f t="shared" si="0"/>
        <v>0</v>
      </c>
      <c r="F43" s="478">
        <f t="shared" si="1"/>
        <v>0</v>
      </c>
    </row>
    <row r="44" spans="1:6" ht="38.1" customHeight="1">
      <c r="A44" s="595"/>
      <c r="B44" s="73" t="s">
        <v>111</v>
      </c>
      <c r="C44" s="473" t="e">
        <f>'UC Consolidated Sheet Page-3'!G25</f>
        <v>#REF!</v>
      </c>
      <c r="D44" s="473" t="e">
        <f t="shared" si="2"/>
        <v>#REF!</v>
      </c>
      <c r="E44" s="474" t="e">
        <f t="shared" si="0"/>
        <v>#REF!</v>
      </c>
      <c r="F44" s="478" t="e">
        <f t="shared" si="1"/>
        <v>#REF!</v>
      </c>
    </row>
    <row r="45" spans="1:6" ht="38.1" customHeight="1" thickBot="1">
      <c r="A45" s="596"/>
      <c r="B45" s="74" t="s">
        <v>112</v>
      </c>
      <c r="C45" s="475" t="e">
        <f>'UC Consolidated Sheet Page-3'!G30</f>
        <v>#REF!</v>
      </c>
      <c r="D45" s="473" t="e">
        <f t="shared" si="2"/>
        <v>#REF!</v>
      </c>
      <c r="E45" s="475" t="e">
        <f t="shared" si="0"/>
        <v>#REF!</v>
      </c>
      <c r="F45" s="481" t="e">
        <f t="shared" si="1"/>
        <v>#REF!</v>
      </c>
    </row>
    <row r="46" spans="1:6" ht="38.1" customHeight="1">
      <c r="A46" s="594" t="s">
        <v>65</v>
      </c>
      <c r="B46" s="69" t="s">
        <v>108</v>
      </c>
      <c r="C46" s="158">
        <f>'UC Consolidated Sheet Page-3'!J10</f>
        <v>111</v>
      </c>
      <c r="D46" s="158">
        <f>SUM(C46*90%*1.05)</f>
        <v>104.89500000000001</v>
      </c>
      <c r="E46" s="158">
        <f t="shared" si="0"/>
        <v>104.89500000000001</v>
      </c>
      <c r="F46" s="476">
        <f t="shared" si="1"/>
        <v>2</v>
      </c>
    </row>
    <row r="47" spans="1:6" ht="38.1" customHeight="1">
      <c r="A47" s="595"/>
      <c r="B47" s="73" t="s">
        <v>109</v>
      </c>
      <c r="C47" s="159">
        <f>'UC Consolidated Sheet Page-3'!J15</f>
        <v>149</v>
      </c>
      <c r="D47" s="781">
        <f>SUM(C47*90%*1.05)</f>
        <v>140.80500000000001</v>
      </c>
      <c r="E47" s="160">
        <f t="shared" si="0"/>
        <v>140.80500000000001</v>
      </c>
      <c r="F47" s="477">
        <f t="shared" si="1"/>
        <v>2</v>
      </c>
    </row>
    <row r="48" spans="1:6" ht="38.1" customHeight="1">
      <c r="A48" s="595"/>
      <c r="B48" s="73" t="s">
        <v>110</v>
      </c>
      <c r="C48" s="473" t="str">
        <f>'UC Consolidated Sheet Page-3'!J20</f>
        <v xml:space="preserve"> </v>
      </c>
      <c r="D48" s="473" t="e">
        <f t="shared" si="2"/>
        <v>#VALUE!</v>
      </c>
      <c r="E48" s="474" t="e">
        <f t="shared" si="0"/>
        <v>#VALUE!</v>
      </c>
      <c r="F48" s="478" t="e">
        <f t="shared" si="1"/>
        <v>#VALUE!</v>
      </c>
    </row>
    <row r="49" spans="1:6" ht="38.1" customHeight="1">
      <c r="A49" s="595"/>
      <c r="B49" s="73" t="s">
        <v>111</v>
      </c>
      <c r="C49" s="473" t="e">
        <f>'UC Consolidated Sheet Page-3'!J25</f>
        <v>#REF!</v>
      </c>
      <c r="D49" s="473" t="e">
        <f t="shared" si="2"/>
        <v>#REF!</v>
      </c>
      <c r="E49" s="474" t="e">
        <f t="shared" si="0"/>
        <v>#REF!</v>
      </c>
      <c r="F49" s="478" t="e">
        <f t="shared" si="1"/>
        <v>#REF!</v>
      </c>
    </row>
    <row r="50" spans="1:6" ht="38.1" customHeight="1" thickBot="1">
      <c r="A50" s="596"/>
      <c r="B50" s="74" t="s">
        <v>112</v>
      </c>
      <c r="C50" s="475" t="e">
        <f>'UC Consolidated Sheet Page-3'!J30</f>
        <v>#REF!</v>
      </c>
      <c r="D50" s="473" t="e">
        <f t="shared" si="2"/>
        <v>#REF!</v>
      </c>
      <c r="E50" s="475" t="e">
        <f t="shared" si="0"/>
        <v>#REF!</v>
      </c>
      <c r="F50" s="481" t="e">
        <f t="shared" si="1"/>
        <v>#REF!</v>
      </c>
    </row>
    <row r="51" spans="1:6" ht="38.1" customHeight="1">
      <c r="A51" s="599" t="s">
        <v>55</v>
      </c>
      <c r="B51" s="69" t="s">
        <v>108</v>
      </c>
      <c r="C51" s="158">
        <f>'UC Consolidated Sheet Page-4'!D10</f>
        <v>108</v>
      </c>
      <c r="D51" s="158">
        <f>SUM(C51*90%*1.05)</f>
        <v>102.06</v>
      </c>
      <c r="E51" s="158">
        <f t="shared" si="0"/>
        <v>102.06</v>
      </c>
      <c r="F51" s="476">
        <f t="shared" si="1"/>
        <v>2</v>
      </c>
    </row>
    <row r="52" spans="1:6" ht="38.1" customHeight="1">
      <c r="A52" s="600"/>
      <c r="B52" s="73" t="s">
        <v>109</v>
      </c>
      <c r="C52" s="159">
        <f>'UC Consolidated Sheet Page-4'!D15</f>
        <v>98</v>
      </c>
      <c r="D52" s="781">
        <f>SUM(C52*90%*1.05)</f>
        <v>92.610000000000014</v>
      </c>
      <c r="E52" s="160">
        <f t="shared" si="0"/>
        <v>92.610000000000014</v>
      </c>
      <c r="F52" s="477">
        <f t="shared" si="1"/>
        <v>1</v>
      </c>
    </row>
    <row r="53" spans="1:6" ht="38.1" customHeight="1">
      <c r="A53" s="600"/>
      <c r="B53" s="73" t="s">
        <v>110</v>
      </c>
      <c r="C53" s="473">
        <f>'UC Consolidated Sheet Page-4'!D20</f>
        <v>0</v>
      </c>
      <c r="D53" s="473">
        <f t="shared" si="2"/>
        <v>0</v>
      </c>
      <c r="E53" s="474">
        <f t="shared" si="0"/>
        <v>0</v>
      </c>
      <c r="F53" s="478">
        <f t="shared" si="1"/>
        <v>0</v>
      </c>
    </row>
    <row r="54" spans="1:6" ht="38.1" customHeight="1">
      <c r="A54" s="601"/>
      <c r="B54" s="73" t="s">
        <v>111</v>
      </c>
      <c r="C54" s="473" t="e">
        <f>'UC Consolidated Sheet Page-4'!D25</f>
        <v>#REF!</v>
      </c>
      <c r="D54" s="473" t="e">
        <f t="shared" si="2"/>
        <v>#REF!</v>
      </c>
      <c r="E54" s="474" t="e">
        <f t="shared" si="0"/>
        <v>#REF!</v>
      </c>
      <c r="F54" s="478" t="e">
        <f t="shared" si="1"/>
        <v>#REF!</v>
      </c>
    </row>
    <row r="55" spans="1:6" ht="38.1" customHeight="1" thickBot="1">
      <c r="A55" s="603"/>
      <c r="B55" s="74" t="s">
        <v>112</v>
      </c>
      <c r="C55" s="475" t="e">
        <f>'UC Consolidated Sheet Page-4'!D30</f>
        <v>#REF!</v>
      </c>
      <c r="D55" s="473" t="e">
        <f t="shared" si="2"/>
        <v>#REF!</v>
      </c>
      <c r="E55" s="475" t="e">
        <f t="shared" si="0"/>
        <v>#REF!</v>
      </c>
      <c r="F55" s="481" t="e">
        <f t="shared" si="1"/>
        <v>#REF!</v>
      </c>
    </row>
    <row r="56" spans="1:6" ht="38.1" customHeight="1">
      <c r="A56" s="599" t="s">
        <v>56</v>
      </c>
      <c r="B56" s="69" t="s">
        <v>108</v>
      </c>
      <c r="C56" s="158">
        <f>'UC Consolidated Sheet Page-4'!G10</f>
        <v>128</v>
      </c>
      <c r="D56" s="158">
        <f>SUM(C56*90%*1.05)</f>
        <v>120.96000000000001</v>
      </c>
      <c r="E56" s="158">
        <f t="shared" si="0"/>
        <v>120.96000000000001</v>
      </c>
      <c r="F56" s="476">
        <f t="shared" si="1"/>
        <v>2</v>
      </c>
    </row>
    <row r="57" spans="1:6" ht="38.1" customHeight="1">
      <c r="A57" s="600"/>
      <c r="B57" s="73" t="s">
        <v>109</v>
      </c>
      <c r="C57" s="159">
        <f>'UC Consolidated Sheet Page-4'!G15</f>
        <v>129</v>
      </c>
      <c r="D57" s="781">
        <f>SUM(C57*90%*1.05)</f>
        <v>121.90500000000002</v>
      </c>
      <c r="E57" s="160">
        <f t="shared" si="0"/>
        <v>121.90500000000002</v>
      </c>
      <c r="F57" s="477">
        <f t="shared" si="1"/>
        <v>2</v>
      </c>
    </row>
    <row r="58" spans="1:6" ht="38.1" customHeight="1">
      <c r="A58" s="600"/>
      <c r="B58" s="73" t="s">
        <v>110</v>
      </c>
      <c r="C58" s="473">
        <f>'UC Consolidated Sheet Page-4'!G20</f>
        <v>0</v>
      </c>
      <c r="D58" s="473">
        <f t="shared" si="2"/>
        <v>0</v>
      </c>
      <c r="E58" s="474">
        <f t="shared" si="0"/>
        <v>0</v>
      </c>
      <c r="F58" s="478">
        <f t="shared" si="1"/>
        <v>0</v>
      </c>
    </row>
    <row r="59" spans="1:6" ht="38.1" customHeight="1">
      <c r="A59" s="601"/>
      <c r="B59" s="73" t="s">
        <v>111</v>
      </c>
      <c r="C59" s="473" t="e">
        <f>'UC Consolidated Sheet Page-4'!G25</f>
        <v>#REF!</v>
      </c>
      <c r="D59" s="473" t="e">
        <f t="shared" si="2"/>
        <v>#REF!</v>
      </c>
      <c r="E59" s="474" t="e">
        <f t="shared" si="0"/>
        <v>#REF!</v>
      </c>
      <c r="F59" s="478" t="e">
        <f t="shared" si="1"/>
        <v>#REF!</v>
      </c>
    </row>
    <row r="60" spans="1:6" ht="38.1" customHeight="1" thickBot="1">
      <c r="A60" s="602"/>
      <c r="B60" s="482" t="s">
        <v>112</v>
      </c>
      <c r="C60" s="483" t="e">
        <f>'UC Consolidated Sheet Page-4'!G30</f>
        <v>#REF!</v>
      </c>
      <c r="D60" s="473" t="e">
        <f t="shared" si="2"/>
        <v>#REF!</v>
      </c>
      <c r="E60" s="483" t="e">
        <f t="shared" si="0"/>
        <v>#REF!</v>
      </c>
      <c r="F60" s="484" t="e">
        <f t="shared" si="1"/>
        <v>#REF!</v>
      </c>
    </row>
    <row r="61" spans="1:6" ht="38.1" customHeight="1">
      <c r="A61" s="599" t="s">
        <v>57</v>
      </c>
      <c r="B61" s="69" t="s">
        <v>108</v>
      </c>
      <c r="C61" s="158">
        <f>'UC Consolidated Sheet Page-4'!J10</f>
        <v>125</v>
      </c>
      <c r="D61" s="158">
        <f>SUM(C61*90%*1.05)</f>
        <v>118.125</v>
      </c>
      <c r="E61" s="158">
        <f t="shared" si="0"/>
        <v>118.125</v>
      </c>
      <c r="F61" s="158">
        <f t="shared" si="1"/>
        <v>2</v>
      </c>
    </row>
    <row r="62" spans="1:6" ht="38.1" customHeight="1">
      <c r="A62" s="600"/>
      <c r="B62" s="73" t="s">
        <v>109</v>
      </c>
      <c r="C62" s="159">
        <f>'UC Consolidated Sheet Page-4'!J15</f>
        <v>156</v>
      </c>
      <c r="D62" s="781">
        <f>SUM(C62*90%*1.05)</f>
        <v>147.42000000000002</v>
      </c>
      <c r="E62" s="160">
        <f t="shared" si="0"/>
        <v>147.42000000000002</v>
      </c>
      <c r="F62" s="160">
        <f t="shared" si="1"/>
        <v>2</v>
      </c>
    </row>
    <row r="63" spans="1:6" ht="38.1" customHeight="1">
      <c r="A63" s="600"/>
      <c r="B63" s="73" t="s">
        <v>110</v>
      </c>
      <c r="C63" s="473">
        <f>'UC Consolidated Sheet Page-4'!J20</f>
        <v>0</v>
      </c>
      <c r="D63" s="473">
        <f t="shared" si="2"/>
        <v>0</v>
      </c>
      <c r="E63" s="474">
        <f t="shared" si="0"/>
        <v>0</v>
      </c>
      <c r="F63" s="474">
        <f t="shared" si="1"/>
        <v>0</v>
      </c>
    </row>
    <row r="64" spans="1:6" ht="38.1" customHeight="1">
      <c r="A64" s="601"/>
      <c r="B64" s="73" t="s">
        <v>111</v>
      </c>
      <c r="C64" s="473">
        <f>'UC Consolidated Sheet Page-4'!J25</f>
        <v>0</v>
      </c>
      <c r="D64" s="473">
        <f t="shared" si="2"/>
        <v>0</v>
      </c>
      <c r="E64" s="474">
        <f t="shared" si="0"/>
        <v>0</v>
      </c>
      <c r="F64" s="474">
        <f t="shared" si="1"/>
        <v>0</v>
      </c>
    </row>
    <row r="65" spans="1:6" ht="38.1" customHeight="1" thickBot="1">
      <c r="A65" s="603"/>
      <c r="B65" s="74" t="s">
        <v>112</v>
      </c>
      <c r="C65" s="475">
        <f>'UC Consolidated Sheet Page-4'!J30</f>
        <v>0</v>
      </c>
      <c r="D65" s="473">
        <f t="shared" si="2"/>
        <v>0</v>
      </c>
      <c r="E65" s="475">
        <f t="shared" si="0"/>
        <v>0</v>
      </c>
      <c r="F65" s="475">
        <f t="shared" si="1"/>
        <v>0</v>
      </c>
    </row>
    <row r="66" spans="1:6">
      <c r="A66" s="75"/>
      <c r="B66" s="76"/>
      <c r="C66" s="76"/>
      <c r="D66" s="76"/>
      <c r="E66" s="76"/>
      <c r="F66" s="76"/>
    </row>
    <row r="67" spans="1:6">
      <c r="A67" s="604" t="s">
        <v>113</v>
      </c>
      <c r="B67" s="604"/>
      <c r="C67" s="604"/>
      <c r="D67" s="604"/>
      <c r="E67" s="604"/>
      <c r="F67" s="604"/>
    </row>
    <row r="73" spans="1:6" ht="15.75">
      <c r="D73" s="160"/>
    </row>
    <row r="74" spans="1:6" ht="15.75">
      <c r="D74" s="473"/>
    </row>
    <row r="75" spans="1:6" ht="15.75">
      <c r="D75" s="473"/>
    </row>
    <row r="76" spans="1:6" ht="15.75">
      <c r="D76" s="473"/>
    </row>
  </sheetData>
  <mergeCells count="15">
    <mergeCell ref="A56:A60"/>
    <mergeCell ref="A61:A65"/>
    <mergeCell ref="A67:F67"/>
    <mergeCell ref="A26:A30"/>
    <mergeCell ref="A31:A35"/>
    <mergeCell ref="A36:A40"/>
    <mergeCell ref="A41:A45"/>
    <mergeCell ref="A46:A50"/>
    <mergeCell ref="A51:A55"/>
    <mergeCell ref="A22:A25"/>
    <mergeCell ref="A7:A11"/>
    <mergeCell ref="A12:A16"/>
    <mergeCell ref="A17:A21"/>
    <mergeCell ref="A1:F1"/>
    <mergeCell ref="A2:F2"/>
  </mergeCells>
  <printOptions horizontalCentered="1" verticalCentered="1"/>
  <pageMargins left="0" right="0" top="0" bottom="0" header="0" footer="0"/>
  <pageSetup scale="88" fitToHeight="0" orientation="portrait" r:id="rId1"/>
  <rowBreaks count="2" manualBreakCount="2">
    <brk id="25" max="16383" man="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28</vt:i4>
      </vt:variant>
    </vt:vector>
  </HeadingPairs>
  <TitlesOfParts>
    <vt:vector size="53" baseType="lpstr">
      <vt:lpstr>Title UCMO</vt:lpstr>
      <vt:lpstr>1. HR Plan</vt:lpstr>
      <vt:lpstr>UC Basic Data Page-1-6</vt:lpstr>
      <vt:lpstr>UC Basic Data Page-7-12</vt:lpstr>
      <vt:lpstr>UC Consolidated Sheet Page-1</vt:lpstr>
      <vt:lpstr>UC Consolidated Sheet Page-2</vt:lpstr>
      <vt:lpstr>UC Consolidated Sheet Page-3</vt:lpstr>
      <vt:lpstr>UC Consolidated Sheet Page-4</vt:lpstr>
      <vt:lpstr>Vaccine &amp; logistics Plan Page-1</vt:lpstr>
      <vt:lpstr>Hard to reach &amp; HR Area Plan</vt:lpstr>
      <vt:lpstr>School-Madarassa List</vt:lpstr>
      <vt:lpstr>Training Plan</vt:lpstr>
      <vt:lpstr>Social Mobilization Plan</vt:lpstr>
      <vt:lpstr>UC Supervision Plan</vt:lpstr>
      <vt:lpstr>Team Transportation Plan</vt:lpstr>
      <vt:lpstr>Waste Management Plan</vt:lpstr>
      <vt:lpstr>School-Madressa Reg &amp; Vac Statu</vt:lpstr>
      <vt:lpstr>Team MP</vt:lpstr>
      <vt:lpstr>Team Basic Data Team 1</vt:lpstr>
      <vt:lpstr> Team Daily Session Plan 1</vt:lpstr>
      <vt:lpstr>Team Basic Data Team 2</vt:lpstr>
      <vt:lpstr> Team Daily Session Plan 2</vt:lpstr>
      <vt:lpstr>Team Basic Data Team 3</vt:lpstr>
      <vt:lpstr> Team Daily Session Plan 3</vt:lpstr>
      <vt:lpstr>Daily Instructions</vt:lpstr>
      <vt:lpstr>' Team Daily Session Plan 1'!Print_Area</vt:lpstr>
      <vt:lpstr>' Team Daily Session Plan 2'!Print_Area</vt:lpstr>
      <vt:lpstr>' Team Daily Session Plan 3'!Print_Area</vt:lpstr>
      <vt:lpstr>'1. HR Plan'!Print_Area</vt:lpstr>
      <vt:lpstr>'Social Mobilization Plan'!Print_Area</vt:lpstr>
      <vt:lpstr>'Team Basic Data Team 1'!Print_Area</vt:lpstr>
      <vt:lpstr>'Team Basic Data Team 2'!Print_Area</vt:lpstr>
      <vt:lpstr>'Team Basic Data Team 3'!Print_Area</vt:lpstr>
      <vt:lpstr>'Team MP'!Print_Area</vt:lpstr>
      <vt:lpstr>'Title UCMO'!Print_Area</vt:lpstr>
      <vt:lpstr>'Training Plan'!Print_Area</vt:lpstr>
      <vt:lpstr>'UC Basic Data Page-1-6'!Print_Area</vt:lpstr>
      <vt:lpstr>'UC Basic Data Page-7-12'!Print_Area</vt:lpstr>
      <vt:lpstr>'UC Consolidated Sheet Page-3'!Print_Area</vt:lpstr>
      <vt:lpstr>'UC Supervision Plan'!Print_Area</vt:lpstr>
      <vt:lpstr>'Vaccine &amp; logistics Plan Page-1'!Print_Area</vt:lpstr>
      <vt:lpstr>'Waste Management Plan'!Print_Area</vt:lpstr>
      <vt:lpstr>' Team Daily Session Plan 1'!Print_Titles</vt:lpstr>
      <vt:lpstr>' Team Daily Session Plan 2'!Print_Titles</vt:lpstr>
      <vt:lpstr>' Team Daily Session Plan 3'!Print_Titles</vt:lpstr>
      <vt:lpstr>'School-Madarassa List'!Print_Titles</vt:lpstr>
      <vt:lpstr>'Team Basic Data Team 1'!Print_Titles</vt:lpstr>
      <vt:lpstr>'Team Basic Data Team 2'!Print_Titles</vt:lpstr>
      <vt:lpstr>'Team Basic Data Team 3'!Print_Titles</vt:lpstr>
      <vt:lpstr>'UC Basic Data Page-1-6'!Print_Titles</vt:lpstr>
      <vt:lpstr>'UC Basic Data Page-7-12'!Print_Titles</vt:lpstr>
      <vt:lpstr>'UC Supervision Plan'!Print_Titles</vt:lpstr>
      <vt:lpstr>'Vaccine &amp; logistics Plan Page-1'!Print_Titles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Ateeq ur Rehman</dc:creator>
  <cp:lastModifiedBy>Murshad.Com</cp:lastModifiedBy>
  <cp:lastPrinted>2025-08-17T19:12:01Z</cp:lastPrinted>
  <dcterms:created xsi:type="dcterms:W3CDTF">2021-02-22T18:56:52Z</dcterms:created>
  <dcterms:modified xsi:type="dcterms:W3CDTF">2025-08-17T19:25:17Z</dcterms:modified>
</cp:coreProperties>
</file>