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livemdxac-my.sharepoint.com/personal/a_n_turner_mdx_ac_uk/Documents/My books/Penguin/Website resources/"/>
    </mc:Choice>
  </mc:AlternateContent>
  <xr:revisionPtr revIDLastSave="50" documentId="13_ncr:1_{3DE9F949-EBE4-CD46-A697-2F62F2713D15}" xr6:coauthVersionLast="47" xr6:coauthVersionMax="47" xr10:uidLastSave="{128D0CE9-3B0B-0A40-8B7F-0C6B634EBFA5}"/>
  <bookViews>
    <workbookView xWindow="200" yWindow="500" windowWidth="36160" windowHeight="18280" tabRatio="500" xr2:uid="{00000000-000D-0000-FFFF-FFFF00000000}"/>
  </bookViews>
  <sheets>
    <sheet name="TDEE" sheetId="13" r:id="rId1"/>
    <sheet name="Do Not Delete" sheetId="14" r:id="rId2"/>
  </sheets>
  <externalReferences>
    <externalReference r:id="rId3"/>
    <externalReference r:id="rId4"/>
  </externalReferences>
  <definedNames>
    <definedName name="Conditioning">[1]Lists!$P$6:$P$1048576</definedName>
    <definedName name="RPE">[1]Lists!$B$6:$B$15</definedName>
    <definedName name="Stability">[1]Lists!$N$6:$N$1048576</definedName>
    <definedName name="Training_frequency">[1]Lists!$D$6:$D$1048576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1" i="13" l="1"/>
  <c r="M31" i="13"/>
  <c r="N31" i="13"/>
  <c r="O31" i="13"/>
  <c r="P31" i="13"/>
  <c r="Q31" i="13"/>
  <c r="L32" i="13"/>
  <c r="M32" i="13"/>
  <c r="N32" i="13"/>
  <c r="O32" i="13"/>
  <c r="P32" i="13"/>
  <c r="Q32" i="13"/>
  <c r="K31" i="13"/>
  <c r="G11" i="13"/>
  <c r="C6" i="13" l="1"/>
  <c r="D24" i="13"/>
  <c r="E24" i="13" s="1"/>
  <c r="D25" i="13"/>
  <c r="E25" i="13" l="1"/>
  <c r="E6" i="13"/>
  <c r="K32" i="13"/>
  <c r="I6" i="13" l="1"/>
  <c r="G8" i="13" s="1"/>
  <c r="D26" i="13" s="1"/>
  <c r="O30" i="13"/>
  <c r="L30" i="13"/>
  <c r="L33" i="13" s="1"/>
  <c r="M30" i="13"/>
  <c r="M33" i="13" s="1"/>
  <c r="Q30" i="13"/>
  <c r="Q33" i="13" s="1"/>
  <c r="K30" i="13"/>
  <c r="P30" i="13"/>
  <c r="P33" i="13" s="1"/>
  <c r="N30" i="13"/>
  <c r="N33" i="13" s="1"/>
  <c r="O33" i="13"/>
  <c r="K33" i="13"/>
  <c r="C26" i="13" l="1"/>
  <c r="E2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Turner</author>
  </authors>
  <commentList>
    <comment ref="B23" authorId="0" shapeId="0" xr:uid="{00000000-0006-0000-0600-000002000000}">
      <text>
        <r>
          <rPr>
            <b/>
            <sz val="9"/>
            <color indexed="81"/>
            <rFont val="Calibri"/>
            <family val="2"/>
          </rPr>
          <t>A Turner:</t>
        </r>
        <r>
          <rPr>
            <sz val="9"/>
            <color indexed="81"/>
            <rFont val="Calibri"/>
            <family val="2"/>
          </rPr>
          <t xml:space="preserve">
Focus on Protein and fat; CHO is calculated from remaining cal's. Do you prefer a higher fat, Pro or CHO diet, that cjoice dertimes the g/kg</t>
        </r>
      </text>
    </comment>
  </commentList>
</comments>
</file>

<file path=xl/sharedStrings.xml><?xml version="1.0" encoding="utf-8"?>
<sst xmlns="http://schemas.openxmlformats.org/spreadsheetml/2006/main" count="58" uniqueCount="55">
  <si>
    <t>Day</t>
  </si>
  <si>
    <t>Miffin-St. joer calculation</t>
  </si>
  <si>
    <t>(change the values in red only)</t>
  </si>
  <si>
    <t>Gender</t>
  </si>
  <si>
    <t>mass (kg)</t>
  </si>
  <si>
    <t>Height (cm)</t>
  </si>
  <si>
    <t>Age (years)</t>
  </si>
  <si>
    <t>BMR (male)</t>
  </si>
  <si>
    <t>ADL multiplier</t>
  </si>
  <si>
    <t>Goal weight (kg)</t>
  </si>
  <si>
    <t>ADL weighting factors</t>
  </si>
  <si>
    <t>Descriptor</t>
  </si>
  <si>
    <t>Multiplier</t>
  </si>
  <si>
    <t>Example</t>
  </si>
  <si>
    <t>Sedentary</t>
  </si>
  <si>
    <t>Macro</t>
  </si>
  <si>
    <t>g/kg</t>
  </si>
  <si>
    <t>g</t>
  </si>
  <si>
    <t>Calories</t>
  </si>
  <si>
    <t>Fat (0.8 - 1.2)</t>
  </si>
  <si>
    <t>Protein (1.8 - 2.2)</t>
  </si>
  <si>
    <t>CHO (The rest!)</t>
  </si>
  <si>
    <t>Mon</t>
  </si>
  <si>
    <t>Tue</t>
  </si>
  <si>
    <t>Wed</t>
  </si>
  <si>
    <t>Thu</t>
  </si>
  <si>
    <t>Fri</t>
  </si>
  <si>
    <t>Sat</t>
  </si>
  <si>
    <t>Sun</t>
  </si>
  <si>
    <t>Fat</t>
  </si>
  <si>
    <t>Protein</t>
  </si>
  <si>
    <t>CHO</t>
  </si>
  <si>
    <t>Use this if you prefer to periodise your week rather than assuming it will average itself out</t>
  </si>
  <si>
    <t>Female</t>
  </si>
  <si>
    <t>REE</t>
  </si>
  <si>
    <t>TDEE</t>
  </si>
  <si>
    <t>Daily calorie deficit or increase</t>
  </si>
  <si>
    <t>Time required (wks) based on daily deficit/increase</t>
  </si>
  <si>
    <t>Low physical activity</t>
  </si>
  <si>
    <t>Moderate physical activity</t>
  </si>
  <si>
    <t>High physical activity</t>
  </si>
  <si>
    <t>Very high physical activity</t>
  </si>
  <si>
    <t>Intensive exercise (&gt; 1.5 hr) or very hard manual labour (&gt; 6hrs)</t>
  </si>
  <si>
    <t>Light daily activity such as walking to work or light manual labour, no formal exercise</t>
  </si>
  <si>
    <t>Desk job, drive to work, no exercise, evening in front of the TV</t>
  </si>
  <si>
    <t>Moderately active at work and moderate intensity exercise training (&gt; 30 min)</t>
  </si>
  <si>
    <t>Physically active at work and intensive exercise training (~ 1hr)</t>
  </si>
  <si>
    <t>Change the value in red based on your preference for fat and Protein intake</t>
  </si>
  <si>
    <t>1.1 or 1.2</t>
  </si>
  <si>
    <t>1.3 or 1.4</t>
  </si>
  <si>
    <t>1.5 or 1.6</t>
  </si>
  <si>
    <t>1.7 or 1.8</t>
  </si>
  <si>
    <t>Target calorie intake</t>
  </si>
  <si>
    <t>use the negative sign (-) for a deficit e.g., -500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</si>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</sst>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134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97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" fontId="5" fillId="2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9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1" fontId="0" fillId="0" borderId="0" xfId="0" applyNumberForma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1" fontId="0" fillId="2" borderId="0" xfId="0" applyNumberFormat="1" applyFill="1" applyAlignment="1">
      <alignment horizontal="left"/>
    </xf>
    <xf numFmtId="1" fontId="5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5" borderId="5" xfId="0" applyFill="1" applyBorder="1"/>
    <xf numFmtId="2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208">
    <cellStyle name="Followed Hyperlink" xfId="149" builtinId="9" hidden="1"/>
    <cellStyle name="Followed Hyperlink" xfId="146" builtinId="9" hidden="1"/>
    <cellStyle name="Followed Hyperlink" xfId="142" builtinId="9" hidden="1"/>
    <cellStyle name="Followed Hyperlink" xfId="138" builtinId="9" hidden="1"/>
    <cellStyle name="Followed Hyperlink" xfId="134" builtinId="9" hidden="1"/>
    <cellStyle name="Followed Hyperlink" xfId="130" builtinId="9" hidden="1"/>
    <cellStyle name="Followed Hyperlink" xfId="126" builtinId="9" hidden="1"/>
    <cellStyle name="Followed Hyperlink" xfId="122" builtinId="9" hidden="1"/>
    <cellStyle name="Followed Hyperlink" xfId="118" builtinId="9" hidden="1"/>
    <cellStyle name="Followed Hyperlink" xfId="114" builtinId="9" hidden="1"/>
    <cellStyle name="Followed Hyperlink" xfId="110" builtinId="9" hidden="1"/>
    <cellStyle name="Followed Hyperlink" xfId="106" builtinId="9" hidden="1"/>
    <cellStyle name="Followed Hyperlink" xfId="102" builtinId="9" hidden="1"/>
    <cellStyle name="Followed Hyperlink" xfId="98" builtinId="9" hidden="1"/>
    <cellStyle name="Followed Hyperlink" xfId="90" builtinId="9" hidden="1"/>
    <cellStyle name="Followed Hyperlink" xfId="82" builtinId="9" hidden="1"/>
    <cellStyle name="Followed Hyperlink" xfId="74" builtinId="9" hidden="1"/>
    <cellStyle name="Followed Hyperlink" xfId="66" builtinId="9" hidden="1"/>
    <cellStyle name="Followed Hyperlink" xfId="26" builtinId="9" hidden="1"/>
    <cellStyle name="Followed Hyperlink" xfId="32" builtinId="9" hidden="1"/>
    <cellStyle name="Followed Hyperlink" xfId="36" builtinId="9" hidden="1"/>
    <cellStyle name="Followed Hyperlink" xfId="42" builtinId="9" hidden="1"/>
    <cellStyle name="Followed Hyperlink" xfId="48" builtinId="9" hidden="1"/>
    <cellStyle name="Followed Hyperlink" xfId="52" builtinId="9" hidden="1"/>
    <cellStyle name="Followed Hyperlink" xfId="58" builtinId="9" hidden="1"/>
    <cellStyle name="Followed Hyperlink" xfId="64" builtinId="9" hidden="1"/>
    <cellStyle name="Followed Hyperlink" xfId="54" builtinId="9" hidden="1"/>
    <cellStyle name="Followed Hyperlink" xfId="38" builtinId="9" hidden="1"/>
    <cellStyle name="Followed Hyperlink" xfId="22" builtinId="9" hidden="1"/>
    <cellStyle name="Followed Hyperlink" xfId="12" builtinId="9" hidden="1"/>
    <cellStyle name="Followed Hyperlink" xfId="18" builtinId="9" hidden="1"/>
    <cellStyle name="Followed Hyperlink" xfId="14" builtinId="9" hidden="1"/>
    <cellStyle name="Followed Hyperlink" xfId="8" builtinId="9" hidden="1"/>
    <cellStyle name="Followed Hyperlink" xfId="2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6" builtinId="9" hidden="1"/>
    <cellStyle name="Followed Hyperlink" xfId="204" builtinId="9" hidden="1"/>
    <cellStyle name="Followed Hyperlink" xfId="202" builtinId="9" hidden="1"/>
    <cellStyle name="Followed Hyperlink" xfId="200" builtinId="9" hidden="1"/>
    <cellStyle name="Followed Hyperlink" xfId="198" builtinId="9" hidden="1"/>
    <cellStyle name="Followed Hyperlink" xfId="196" builtinId="9" hidden="1"/>
    <cellStyle name="Followed Hyperlink" xfId="194" builtinId="9" hidden="1"/>
    <cellStyle name="Followed Hyperlink" xfId="192" builtinId="9" hidden="1"/>
    <cellStyle name="Followed Hyperlink" xfId="190" builtinId="9" hidden="1"/>
    <cellStyle name="Followed Hyperlink" xfId="188" builtinId="9" hidden="1"/>
    <cellStyle name="Followed Hyperlink" xfId="186" builtinId="9" hidden="1"/>
    <cellStyle name="Followed Hyperlink" xfId="184" builtinId="9" hidden="1"/>
    <cellStyle name="Followed Hyperlink" xfId="182" builtinId="9" hidden="1"/>
    <cellStyle name="Followed Hyperlink" xfId="180" builtinId="9" hidden="1"/>
    <cellStyle name="Followed Hyperlink" xfId="178" builtinId="9" hidden="1"/>
    <cellStyle name="Followed Hyperlink" xfId="176" builtinId="9" hidden="1"/>
    <cellStyle name="Followed Hyperlink" xfId="174" builtinId="9" hidden="1"/>
    <cellStyle name="Followed Hyperlink" xfId="172" builtinId="9" hidden="1"/>
    <cellStyle name="Followed Hyperlink" xfId="170" builtinId="9" hidden="1"/>
    <cellStyle name="Followed Hyperlink" xfId="168" builtinId="9" hidden="1"/>
    <cellStyle name="Followed Hyperlink" xfId="166" builtinId="9" hidden="1"/>
    <cellStyle name="Followed Hyperlink" xfId="164" builtinId="9" hidden="1"/>
    <cellStyle name="Followed Hyperlink" xfId="162" builtinId="9" hidden="1"/>
    <cellStyle name="Followed Hyperlink" xfId="160" builtinId="9" hidden="1"/>
    <cellStyle name="Followed Hyperlink" xfId="158" builtinId="9" hidden="1"/>
    <cellStyle name="Followed Hyperlink" xfId="156" builtinId="9" hidden="1"/>
    <cellStyle name="Followed Hyperlink" xfId="154" builtinId="9" hidden="1"/>
    <cellStyle name="Followed Hyperlink" xfId="152" builtinId="9" hidden="1"/>
    <cellStyle name="Followed Hyperlink" xfId="150" builtinId="9" hidden="1"/>
    <cellStyle name="Followed Hyperlink" xfId="4" builtinId="9" hidden="1"/>
    <cellStyle name="Followed Hyperlink" xfId="6" builtinId="9" hidden="1"/>
    <cellStyle name="Followed Hyperlink" xfId="20" builtinId="9" hidden="1"/>
    <cellStyle name="Followed Hyperlink" xfId="16" builtinId="9" hidden="1"/>
    <cellStyle name="Followed Hyperlink" xfId="10" builtinId="9" hidden="1"/>
    <cellStyle name="Followed Hyperlink" xfId="30" builtinId="9" hidden="1"/>
    <cellStyle name="Followed Hyperlink" xfId="46" builtinId="9" hidden="1"/>
    <cellStyle name="Followed Hyperlink" xfId="62" builtinId="9" hidden="1"/>
    <cellStyle name="Followed Hyperlink" xfId="60" builtinId="9" hidden="1"/>
    <cellStyle name="Followed Hyperlink" xfId="56" builtinId="9" hidden="1"/>
    <cellStyle name="Followed Hyperlink" xfId="50" builtinId="9" hidden="1"/>
    <cellStyle name="Followed Hyperlink" xfId="44" builtinId="9" hidden="1"/>
    <cellStyle name="Followed Hyperlink" xfId="40" builtinId="9" hidden="1"/>
    <cellStyle name="Followed Hyperlink" xfId="34" builtinId="9" hidden="1"/>
    <cellStyle name="Followed Hyperlink" xfId="28" builtinId="9" hidden="1"/>
    <cellStyle name="Followed Hyperlink" xfId="24" builtinId="9" hidden="1"/>
    <cellStyle name="Followed Hyperlink" xfId="70" builtinId="9" hidden="1"/>
    <cellStyle name="Followed Hyperlink" xfId="78" builtinId="9" hidden="1"/>
    <cellStyle name="Followed Hyperlink" xfId="86" builtinId="9" hidden="1"/>
    <cellStyle name="Followed Hyperlink" xfId="94" builtinId="9" hidden="1"/>
    <cellStyle name="Followed Hyperlink" xfId="100" builtinId="9" hidden="1"/>
    <cellStyle name="Followed Hyperlink" xfId="104" builtinId="9" hidden="1"/>
    <cellStyle name="Followed Hyperlink" xfId="108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4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0" builtinId="9" hidden="1"/>
    <cellStyle name="Followed Hyperlink" xfId="144" builtinId="9" hidden="1"/>
    <cellStyle name="Followed Hyperlink" xfId="148" builtinId="9" hidden="1"/>
    <cellStyle name="Followed Hyperlink" xfId="147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5" builtinId="9" hidden="1"/>
    <cellStyle name="Followed Hyperlink" xfId="143" builtinId="9" hidden="1"/>
    <cellStyle name="Followed Hyperlink" xfId="135" builtinId="9" hidden="1"/>
    <cellStyle name="Followed Hyperlink" xfId="127" builtinId="9" hidden="1"/>
    <cellStyle name="Followed Hyperlink" xfId="119" builtinId="9" hidden="1"/>
    <cellStyle name="Followed Hyperlink" xfId="111" builtinId="9" hidden="1"/>
    <cellStyle name="Followed Hyperlink" xfId="103" builtinId="9" hidden="1"/>
    <cellStyle name="Followed Hyperlink" xfId="84" builtinId="9" hidden="1"/>
    <cellStyle name="Followed Hyperlink" xfId="88" builtinId="9" hidden="1"/>
    <cellStyle name="Followed Hyperlink" xfId="96" builtinId="9" hidden="1"/>
    <cellStyle name="Followed Hyperlink" xfId="99" builtinId="9" hidden="1"/>
    <cellStyle name="Followed Hyperlink" xfId="101" builtinId="9" hidden="1"/>
    <cellStyle name="Followed Hyperlink" xfId="92" builtinId="9" hidden="1"/>
    <cellStyle name="Followed Hyperlink" xfId="76" builtinId="9" hidden="1"/>
    <cellStyle name="Followed Hyperlink" xfId="80" builtinId="9" hidden="1"/>
    <cellStyle name="Followed Hyperlink" xfId="72" builtinId="9" hidden="1"/>
    <cellStyle name="Followed Hyperlink" xfId="68" builtinId="9" hidden="1"/>
    <cellStyle name="Hyperlink" xfId="41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9" builtinId="8" hidden="1"/>
    <cellStyle name="Hyperlink" xfId="11" builtinId="8" hidden="1"/>
    <cellStyle name="Hyperlink" xfId="13" builtinId="8" hidden="1"/>
    <cellStyle name="Hyperlink" xfId="17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15" builtinId="8" hidden="1"/>
    <cellStyle name="Hyperlink" xfId="29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91" builtinId="8" hidden="1"/>
    <cellStyle name="Hyperlink" xfId="89" builtinId="8" hidden="1"/>
    <cellStyle name="Hyperlink" xfId="57" builtinId="8" hidden="1"/>
    <cellStyle name="Hyperlink" xfId="73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 hidden="1"/>
    <cellStyle name="Hyperlink" xfId="61" builtinId="8" hidden="1"/>
    <cellStyle name="Hyperlink" xfId="63" builtinId="8" hidden="1"/>
    <cellStyle name="Hyperlink" xfId="43" builtinId="8" hidden="1"/>
    <cellStyle name="Hyperlink" xfId="45" builtinId="8" hidden="1"/>
    <cellStyle name="Hyperlink" xfId="47" builtinId="8" hidden="1"/>
    <cellStyle name="Hyperlink" xfId="95" builtinId="8" hidden="1"/>
    <cellStyle name="Hyperlink" xfId="39" builtinId="8" hidden="1"/>
    <cellStyle name="Hyperlink" xfId="93" builtinId="8" hidden="1"/>
    <cellStyle name="Hyperlink" xfId="9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[2]IIFYM!$I$30</c:f>
              <c:strCache>
                <c:ptCount val="1"/>
                <c:pt idx="0">
                  <c:v>Fat</c:v>
                </c:pt>
              </c:strCache>
            </c:strRef>
          </c:tx>
          <c:invertIfNegative val="0"/>
          <c:cat>
            <c:strRef>
              <c:f>[2]IIFYM!$J$27:$P$27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[2]IIFYM!$J$30:$P$30</c:f>
              <c:numCache>
                <c:formatCode>General</c:formatCode>
                <c:ptCount val="7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F142-B457-5C4B262A7F3B}"/>
            </c:ext>
          </c:extLst>
        </c:ser>
        <c:ser>
          <c:idx val="1"/>
          <c:order val="1"/>
          <c:tx>
            <c:strRef>
              <c:f>[2]IIFYM!$I$31</c:f>
              <c:strCache>
                <c:ptCount val="1"/>
                <c:pt idx="0">
                  <c:v>Protein</c:v>
                </c:pt>
              </c:strCache>
            </c:strRef>
          </c:tx>
          <c:invertIfNegative val="0"/>
          <c:cat>
            <c:strRef>
              <c:f>[2]IIFYM!$J$27:$P$27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[2]IIFYM!$J$31:$P$31</c:f>
              <c:numCache>
                <c:formatCode>General</c:formatCode>
                <c:ptCount val="7"/>
                <c:pt idx="0">
                  <c:v>176</c:v>
                </c:pt>
                <c:pt idx="1">
                  <c:v>176</c:v>
                </c:pt>
                <c:pt idx="2">
                  <c:v>176</c:v>
                </c:pt>
                <c:pt idx="3">
                  <c:v>176</c:v>
                </c:pt>
                <c:pt idx="4">
                  <c:v>176</c:v>
                </c:pt>
                <c:pt idx="5">
                  <c:v>176</c:v>
                </c:pt>
                <c:pt idx="6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F142-B457-5C4B262A7F3B}"/>
            </c:ext>
          </c:extLst>
        </c:ser>
        <c:ser>
          <c:idx val="2"/>
          <c:order val="2"/>
          <c:tx>
            <c:strRef>
              <c:f>[2]IIFYM!$I$32</c:f>
              <c:strCache>
                <c:ptCount val="1"/>
                <c:pt idx="0">
                  <c:v>CHO</c:v>
                </c:pt>
              </c:strCache>
            </c:strRef>
          </c:tx>
          <c:invertIfNegative val="0"/>
          <c:cat>
            <c:strRef>
              <c:f>[2]IIFYM!$J$27:$P$27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[2]IIFYM!$J$32:$P$32</c:f>
              <c:numCache>
                <c:formatCode>General</c:formatCode>
                <c:ptCount val="7"/>
                <c:pt idx="0">
                  <c:v>95.98599999999999</c:v>
                </c:pt>
                <c:pt idx="1">
                  <c:v>186.81699999999989</c:v>
                </c:pt>
                <c:pt idx="2">
                  <c:v>277.64800000000002</c:v>
                </c:pt>
                <c:pt idx="3">
                  <c:v>95.98599999999999</c:v>
                </c:pt>
                <c:pt idx="4">
                  <c:v>186.81699999999989</c:v>
                </c:pt>
                <c:pt idx="5">
                  <c:v>277.64800000000002</c:v>
                </c:pt>
                <c:pt idx="6">
                  <c:v>95.98599999999999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A-F142-B457-5C4B262A7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9533832"/>
        <c:axId val="2099536808"/>
      </c:barChart>
      <c:catAx>
        <c:axId val="2099533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9536808"/>
        <c:crosses val="autoZero"/>
        <c:auto val="1"/>
        <c:lblAlgn val="ctr"/>
        <c:lblOffset val="100"/>
        <c:noMultiLvlLbl val="0"/>
      </c:catAx>
      <c:valAx>
        <c:axId val="2099536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533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C85-7F4C-8E03-F60ED2D20F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C85-7F4C-8E03-F60ED2D20F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C85-7F4C-8E03-F60ED2D20F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TDEE!$D$24:$D$26</c:f>
              <c:numCache>
                <c:formatCode>General</c:formatCode>
                <c:ptCount val="3"/>
                <c:pt idx="0">
                  <c:v>70</c:v>
                </c:pt>
                <c:pt idx="1">
                  <c:v>140</c:v>
                </c:pt>
                <c:pt idx="2" formatCode="0">
                  <c:v>234.48200000000008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5-7143-98D5-6EB0559E68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3552</xdr:colOff>
      <xdr:row>10</xdr:row>
      <xdr:rowOff>7105</xdr:rowOff>
    </xdr:from>
    <xdr:to>
      <xdr:col>17</xdr:col>
      <xdr:colOff>29308</xdr:colOff>
      <xdr:row>26</xdr:row>
      <xdr:rowOff>33659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830382</xdr:colOff>
      <xdr:row>28</xdr:row>
      <xdr:rowOff>196358</xdr:rowOff>
    </xdr:from>
    <xdr:to>
      <xdr:col>5</xdr:col>
      <xdr:colOff>9769</xdr:colOff>
      <xdr:row>42</xdr:row>
      <xdr:rowOff>205153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EAA9F54-BD8A-ABEE-2DD9-80DD97087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/Dropbox/My%20Lectures/Army%20Lectures/SF/HP%20Foundation/S&amp;C%20Ready%20and%20Robust%20Programm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_n_turner_mdx_ac_uk/Documents/Consultancy/Blended%20SCC/TEE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y and Robust Training"/>
      <sheetName val="Warm-up"/>
      <sheetName val="HIIT Tracker"/>
      <sheetName val="Metrics"/>
      <sheetName val="Strength Training"/>
      <sheetName val="Power Training"/>
      <sheetName val="Lists"/>
      <sheetName val="Testing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1</v>
          </cell>
          <cell r="D6" t="str">
            <v>two_to_three</v>
          </cell>
          <cell r="N6" t="str">
            <v>BB rotations</v>
          </cell>
          <cell r="P6" t="str">
            <v>Cycling 6-24-12</v>
          </cell>
        </row>
        <row r="7">
          <cell r="B7">
            <v>2</v>
          </cell>
          <cell r="D7" t="str">
            <v>At_least_4</v>
          </cell>
          <cell r="N7" t="str">
            <v>Cable rotations</v>
          </cell>
          <cell r="P7" t="str">
            <v>Cycling 30-30-6</v>
          </cell>
        </row>
        <row r="8">
          <cell r="B8">
            <v>3</v>
          </cell>
          <cell r="N8" t="str">
            <v>BB roll outs</v>
          </cell>
          <cell r="P8" t="str">
            <v>Cycling 120-60-4</v>
          </cell>
        </row>
        <row r="9">
          <cell r="B9">
            <v>4</v>
          </cell>
          <cell r="N9" t="str">
            <v xml:space="preserve">Single leg RDL </v>
          </cell>
          <cell r="P9" t="str">
            <v>Rowing 30-30-6</v>
          </cell>
        </row>
        <row r="10">
          <cell r="B10">
            <v>5</v>
          </cell>
          <cell r="N10" t="str">
            <v>TRX Mountain climbers</v>
          </cell>
          <cell r="P10" t="str">
            <v>Rowing 120-60-4</v>
          </cell>
        </row>
        <row r="11">
          <cell r="B11">
            <v>6</v>
          </cell>
          <cell r="N11" t="str">
            <v>TRX roll-outs</v>
          </cell>
          <cell r="P11" t="str">
            <v>Treadmill 240-180-4</v>
          </cell>
        </row>
        <row r="12">
          <cell r="B12">
            <v>7</v>
          </cell>
          <cell r="N12" t="str">
            <v>TRX plank</v>
          </cell>
          <cell r="P12" t="str">
            <v>Battle ropes 10-20-12</v>
          </cell>
        </row>
        <row r="13">
          <cell r="B13">
            <v>8</v>
          </cell>
          <cell r="N13" t="str">
            <v>TRX side plank</v>
          </cell>
          <cell r="P13" t="str">
            <v>Prowler push 6-24-12</v>
          </cell>
        </row>
        <row r="14">
          <cell r="B14">
            <v>9</v>
          </cell>
          <cell r="N14" t="str">
            <v>TRX pike</v>
          </cell>
          <cell r="P14" t="str">
            <v>Prowler pull 6-24-12</v>
          </cell>
        </row>
        <row r="15">
          <cell r="B15">
            <v>10</v>
          </cell>
          <cell r="N15" t="str">
            <v>Plank</v>
          </cell>
          <cell r="P15" t="str">
            <v>Prowler seated rope pull 6-24-12</v>
          </cell>
        </row>
        <row r="16">
          <cell r="N16" t="str">
            <v>Side plank</v>
          </cell>
          <cell r="P16" t="str">
            <v>Repeated sprints 6-24-12</v>
          </cell>
        </row>
        <row r="17">
          <cell r="N17" t="str">
            <v>Single arm OHP from lunge</v>
          </cell>
          <cell r="P17" t="str">
            <v>Repeated COD 6-24-12</v>
          </cell>
        </row>
        <row r="18">
          <cell r="N18" t="str">
            <v>MB rotations</v>
          </cell>
          <cell r="P18" t="str">
            <v>Ski erg 30-30-6</v>
          </cell>
        </row>
        <row r="19">
          <cell r="N19" t="str">
            <v>bird dog</v>
          </cell>
          <cell r="P19" t="str">
            <v>Swimming 240-180-4</v>
          </cell>
        </row>
        <row r="20">
          <cell r="N20" t="str">
            <v>Wood chop from lunge</v>
          </cell>
          <cell r="P20" t="str">
            <v>TRX Burpee 30-30-6</v>
          </cell>
        </row>
        <row r="21">
          <cell r="N21" t="str">
            <v>Reverse wood chop from lunge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FYM"/>
    </sheetNames>
    <sheetDataSet>
      <sheetData sheetId="0">
        <row r="23">
          <cell r="D23">
            <v>88</v>
          </cell>
        </row>
        <row r="27">
          <cell r="J27" t="str">
            <v>Mon</v>
          </cell>
          <cell r="K27" t="str">
            <v>Tue</v>
          </cell>
          <cell r="L27" t="str">
            <v>Wed</v>
          </cell>
          <cell r="M27" t="str">
            <v>Thu</v>
          </cell>
          <cell r="N27" t="str">
            <v>Fri</v>
          </cell>
          <cell r="O27" t="str">
            <v>Sat</v>
          </cell>
          <cell r="P27" t="str">
            <v>Sun</v>
          </cell>
        </row>
        <row r="30">
          <cell r="I30" t="str">
            <v>Fat</v>
          </cell>
          <cell r="J30">
            <v>88</v>
          </cell>
          <cell r="K30">
            <v>88</v>
          </cell>
          <cell r="L30">
            <v>88</v>
          </cell>
          <cell r="M30">
            <v>88</v>
          </cell>
          <cell r="N30">
            <v>88</v>
          </cell>
          <cell r="O30">
            <v>88</v>
          </cell>
          <cell r="P30">
            <v>88</v>
          </cell>
        </row>
        <row r="31">
          <cell r="I31" t="str">
            <v>Protein</v>
          </cell>
          <cell r="J31">
            <v>176</v>
          </cell>
          <cell r="K31">
            <v>176</v>
          </cell>
          <cell r="L31">
            <v>176</v>
          </cell>
          <cell r="M31">
            <v>176</v>
          </cell>
          <cell r="N31">
            <v>176</v>
          </cell>
          <cell r="O31">
            <v>176</v>
          </cell>
          <cell r="P31">
            <v>176</v>
          </cell>
        </row>
        <row r="32">
          <cell r="I32" t="str">
            <v>CHO</v>
          </cell>
          <cell r="J32">
            <v>95.98599999999999</v>
          </cell>
          <cell r="K32">
            <v>186.81699999999989</v>
          </cell>
          <cell r="L32">
            <v>277.64800000000002</v>
          </cell>
          <cell r="M32">
            <v>95.98599999999999</v>
          </cell>
          <cell r="N32">
            <v>186.81699999999989</v>
          </cell>
          <cell r="O32">
            <v>277.64800000000002</v>
          </cell>
          <cell r="P32">
            <v>95.98599999999999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41"/>
  <sheetViews>
    <sheetView showGridLines="0" showRowColHeaders="0" tabSelected="1" zoomScale="130" zoomScaleNormal="130" workbookViewId="0"/>
  </sheetViews>
  <sheetFormatPr baseColWidth="10" defaultColWidth="10.83203125" defaultRowHeight="16" x14ac:dyDescent="0.2"/>
  <cols>
    <col min="2" max="2" width="25" bestFit="1" customWidth="1"/>
    <col min="3" max="3" width="12" customWidth="1"/>
    <col min="4" max="4" width="17.5" customWidth="1"/>
    <col min="5" max="5" width="12.33203125" customWidth="1"/>
    <col min="6" max="6" width="13.83203125" customWidth="1"/>
    <col min="8" max="8" width="10.83203125" customWidth="1"/>
    <col min="9" max="9" width="13" customWidth="1"/>
    <col min="10" max="10" width="13.5" bestFit="1" customWidth="1"/>
  </cols>
  <sheetData>
    <row r="2" spans="2:13" x14ac:dyDescent="0.2">
      <c r="B2" s="2" t="s">
        <v>1</v>
      </c>
      <c r="C2" s="3"/>
      <c r="D2" s="4" t="s">
        <v>2</v>
      </c>
      <c r="E2" s="3"/>
      <c r="F2" s="3"/>
      <c r="G2" s="3"/>
      <c r="H2" s="3"/>
      <c r="I2" s="3"/>
      <c r="J2" s="3"/>
      <c r="K2" s="3"/>
      <c r="L2" s="3"/>
      <c r="M2" s="3"/>
    </row>
    <row r="3" spans="2:13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x14ac:dyDescent="0.2">
      <c r="B4" s="3" t="s">
        <v>3</v>
      </c>
      <c r="C4" s="4" t="s">
        <v>33</v>
      </c>
      <c r="D4" s="3" t="s">
        <v>4</v>
      </c>
      <c r="E4" s="4">
        <v>70</v>
      </c>
      <c r="F4" s="3" t="s">
        <v>5</v>
      </c>
      <c r="G4" s="4">
        <v>170</v>
      </c>
      <c r="H4" s="3" t="s">
        <v>6</v>
      </c>
      <c r="I4" s="4">
        <v>30</v>
      </c>
      <c r="J4" s="3"/>
      <c r="K4" s="3"/>
      <c r="L4" s="3"/>
      <c r="M4" s="3"/>
    </row>
    <row r="5" spans="2:13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x14ac:dyDescent="0.2">
      <c r="B6" s="3" t="s">
        <v>7</v>
      </c>
      <c r="C6" s="27">
        <f>IF(C4="Male",(9.99*E4)+(6.25*G4)-(5*I4)+5,IF(C4="Female",(9.99*E4)+(6.25*G4)-(4.92*I4)-161))</f>
        <v>1453.2000000000003</v>
      </c>
      <c r="D6" t="s">
        <v>34</v>
      </c>
      <c r="E6" s="26">
        <f>C6*1.1+100</f>
        <v>1698.5200000000004</v>
      </c>
      <c r="F6" s="3" t="s">
        <v>8</v>
      </c>
      <c r="G6" s="4">
        <v>1.4</v>
      </c>
      <c r="H6" s="3" t="s">
        <v>35</v>
      </c>
      <c r="I6" s="5">
        <f>E6*G6</f>
        <v>2377.9280000000003</v>
      </c>
    </row>
    <row r="7" spans="2:13" x14ac:dyDescent="0.2">
      <c r="B7" s="3"/>
      <c r="C7" s="27"/>
      <c r="E7" s="18"/>
      <c r="F7" s="3"/>
      <c r="G7" s="4"/>
      <c r="H7" s="25"/>
      <c r="I7" s="25"/>
      <c r="J7" s="25"/>
      <c r="K7" s="4"/>
      <c r="L7" s="3"/>
      <c r="M7" s="27"/>
    </row>
    <row r="8" spans="2:13" x14ac:dyDescent="0.2">
      <c r="B8" s="34" t="s">
        <v>36</v>
      </c>
      <c r="C8" s="34"/>
      <c r="D8" s="28">
        <v>-250</v>
      </c>
      <c r="E8" s="18" t="s">
        <v>52</v>
      </c>
      <c r="G8" s="5">
        <f>I6+D8</f>
        <v>2127.9280000000003</v>
      </c>
      <c r="H8" s="25"/>
      <c r="I8" s="25"/>
      <c r="J8" s="25"/>
      <c r="K8" s="4"/>
      <c r="L8" s="3"/>
      <c r="M8" s="27"/>
    </row>
    <row r="9" spans="2:13" x14ac:dyDescent="0.2">
      <c r="B9" s="33" t="s">
        <v>53</v>
      </c>
      <c r="C9" s="33"/>
      <c r="D9" s="28"/>
      <c r="E9" s="18"/>
      <c r="F9" s="27"/>
      <c r="G9" s="4"/>
      <c r="H9" s="25"/>
      <c r="I9" s="25"/>
      <c r="J9" s="25"/>
      <c r="K9" s="4"/>
      <c r="L9" s="3"/>
      <c r="M9" s="27"/>
    </row>
    <row r="10" spans="2:13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x14ac:dyDescent="0.2">
      <c r="B11" t="s">
        <v>9</v>
      </c>
      <c r="C11" s="4">
        <v>65</v>
      </c>
      <c r="D11" t="s">
        <v>37</v>
      </c>
      <c r="E11" s="6"/>
      <c r="G11" s="7">
        <f>SQRT(ROUNDUP(((E4-C11)*3500*2.2)/D8/7,0)^2)</f>
        <v>22</v>
      </c>
      <c r="H11" s="3"/>
      <c r="I11" s="3"/>
      <c r="J11" s="3"/>
      <c r="K11" s="3"/>
      <c r="L11" s="3"/>
      <c r="M11" s="3"/>
    </row>
    <row r="12" spans="2:13" x14ac:dyDescent="0.2">
      <c r="C12" s="3"/>
    </row>
    <row r="14" spans="2:13" x14ac:dyDescent="0.2">
      <c r="B14" s="2" t="s">
        <v>10</v>
      </c>
      <c r="C14" s="3"/>
      <c r="D14" s="3"/>
    </row>
    <row r="15" spans="2:13" x14ac:dyDescent="0.2">
      <c r="B15" s="8" t="s">
        <v>11</v>
      </c>
      <c r="C15" s="8" t="s">
        <v>12</v>
      </c>
      <c r="D15" s="8" t="s">
        <v>13</v>
      </c>
    </row>
    <row r="16" spans="2:13" ht="17" x14ac:dyDescent="0.2">
      <c r="B16" s="9" t="s">
        <v>14</v>
      </c>
      <c r="C16" s="3">
        <v>0</v>
      </c>
      <c r="D16" t="s">
        <v>44</v>
      </c>
    </row>
    <row r="17" spans="1:17" ht="17" x14ac:dyDescent="0.2">
      <c r="B17" s="9" t="s">
        <v>38</v>
      </c>
      <c r="C17" s="3" t="s">
        <v>48</v>
      </c>
      <c r="D17" t="s">
        <v>43</v>
      </c>
      <c r="F17" s="3"/>
      <c r="G17" s="3"/>
      <c r="H17" s="3"/>
    </row>
    <row r="18" spans="1:17" ht="17" x14ac:dyDescent="0.2">
      <c r="B18" s="9" t="s">
        <v>39</v>
      </c>
      <c r="C18" s="3" t="s">
        <v>49</v>
      </c>
      <c r="D18" t="s">
        <v>45</v>
      </c>
      <c r="F18" s="6"/>
      <c r="G18" s="6"/>
      <c r="H18" s="4"/>
    </row>
    <row r="19" spans="1:17" ht="17" x14ac:dyDescent="0.2">
      <c r="B19" s="9" t="s">
        <v>40</v>
      </c>
      <c r="C19" s="3" t="s">
        <v>50</v>
      </c>
      <c r="D19" t="s">
        <v>46</v>
      </c>
      <c r="F19" s="6"/>
      <c r="G19" s="6"/>
      <c r="H19" s="4"/>
    </row>
    <row r="20" spans="1:17" ht="17" x14ac:dyDescent="0.2">
      <c r="B20" s="9" t="s">
        <v>41</v>
      </c>
      <c r="C20" s="3" t="s">
        <v>51</v>
      </c>
      <c r="D20" t="s">
        <v>42</v>
      </c>
      <c r="E20" s="3"/>
      <c r="F20" s="6"/>
      <c r="G20" s="6"/>
      <c r="H20" s="4"/>
    </row>
    <row r="21" spans="1:17" x14ac:dyDescent="0.2">
      <c r="F21" s="6"/>
      <c r="G21" s="6"/>
      <c r="H21" s="4"/>
    </row>
    <row r="22" spans="1:17" x14ac:dyDescent="0.2">
      <c r="A22" s="10"/>
      <c r="H22" s="4"/>
    </row>
    <row r="23" spans="1:17" x14ac:dyDescent="0.2">
      <c r="B23" s="11" t="s">
        <v>15</v>
      </c>
      <c r="C23" s="12" t="s">
        <v>16</v>
      </c>
      <c r="D23" s="12" t="s">
        <v>17</v>
      </c>
      <c r="E23" s="12" t="s">
        <v>18</v>
      </c>
    </row>
    <row r="24" spans="1:17" x14ac:dyDescent="0.2">
      <c r="B24" s="13" t="s">
        <v>19</v>
      </c>
      <c r="C24" s="14">
        <v>1</v>
      </c>
      <c r="D24" s="15">
        <f>C24*$E$4</f>
        <v>70</v>
      </c>
      <c r="E24" s="16">
        <f>D24*9</f>
        <v>630</v>
      </c>
    </row>
    <row r="25" spans="1:17" x14ac:dyDescent="0.2">
      <c r="B25" s="17" t="s">
        <v>20</v>
      </c>
      <c r="C25" s="14">
        <v>2</v>
      </c>
      <c r="D25" s="15">
        <f>C25*$E$4</f>
        <v>140</v>
      </c>
      <c r="E25" s="16">
        <f>D25*4</f>
        <v>560</v>
      </c>
    </row>
    <row r="26" spans="1:17" x14ac:dyDescent="0.2">
      <c r="B26" s="29" t="s">
        <v>21</v>
      </c>
      <c r="C26" s="30">
        <f>D26/E4</f>
        <v>3.3497428571428585</v>
      </c>
      <c r="D26" s="31">
        <f>(G8-SUM(E24:E25))/4</f>
        <v>234.48200000000008</v>
      </c>
      <c r="E26" s="32">
        <f t="shared" ref="E26" si="0">D26*4</f>
        <v>937.92800000000034</v>
      </c>
    </row>
    <row r="27" spans="1:17" x14ac:dyDescent="0.2">
      <c r="B27" s="35" t="s">
        <v>47</v>
      </c>
      <c r="C27" s="36"/>
      <c r="D27" s="36"/>
      <c r="E27" s="37"/>
      <c r="F27" s="18"/>
      <c r="G27" s="18"/>
      <c r="H27" s="18"/>
      <c r="I27" s="18"/>
    </row>
    <row r="28" spans="1:17" x14ac:dyDescent="0.2">
      <c r="J28" s="19" t="s">
        <v>0</v>
      </c>
      <c r="K28" s="19" t="s">
        <v>22</v>
      </c>
      <c r="L28" s="19" t="s">
        <v>23</v>
      </c>
      <c r="M28" s="19" t="s">
        <v>24</v>
      </c>
      <c r="N28" s="19" t="s">
        <v>25</v>
      </c>
      <c r="O28" s="19" t="s">
        <v>26</v>
      </c>
      <c r="P28" s="19" t="s">
        <v>27</v>
      </c>
      <c r="Q28" s="19" t="s">
        <v>28</v>
      </c>
    </row>
    <row r="29" spans="1:17" x14ac:dyDescent="0.2">
      <c r="J29" s="19" t="s">
        <v>8</v>
      </c>
      <c r="K29" s="20">
        <v>1.2</v>
      </c>
      <c r="L29" s="20">
        <v>1.4</v>
      </c>
      <c r="M29" s="20">
        <v>1.6</v>
      </c>
      <c r="N29" s="20">
        <v>1.2</v>
      </c>
      <c r="O29" s="20">
        <v>1.3</v>
      </c>
      <c r="P29" s="20">
        <v>1.6</v>
      </c>
      <c r="Q29" s="20">
        <v>1.1000000000000001</v>
      </c>
    </row>
    <row r="30" spans="1:17" x14ac:dyDescent="0.2">
      <c r="J30" s="19" t="s">
        <v>35</v>
      </c>
      <c r="K30" s="21">
        <f t="shared" ref="K30:Q30" si="1">K29*$E6</f>
        <v>2038.2240000000004</v>
      </c>
      <c r="L30" s="21">
        <f t="shared" si="1"/>
        <v>2377.9280000000003</v>
      </c>
      <c r="M30" s="21">
        <f t="shared" si="1"/>
        <v>2717.632000000001</v>
      </c>
      <c r="N30" s="21">
        <f t="shared" si="1"/>
        <v>2038.2240000000004</v>
      </c>
      <c r="O30" s="21">
        <f t="shared" si="1"/>
        <v>2208.0760000000005</v>
      </c>
      <c r="P30" s="21">
        <f t="shared" si="1"/>
        <v>2717.632000000001</v>
      </c>
      <c r="Q30" s="21">
        <f t="shared" si="1"/>
        <v>1868.3720000000005</v>
      </c>
    </row>
    <row r="31" spans="1:17" x14ac:dyDescent="0.2">
      <c r="J31" s="22" t="s">
        <v>29</v>
      </c>
      <c r="K31" s="21">
        <f>$D$24</f>
        <v>70</v>
      </c>
      <c r="L31" s="21">
        <f t="shared" ref="L31:Q31" si="2">$D$24</f>
        <v>70</v>
      </c>
      <c r="M31" s="21">
        <f t="shared" si="2"/>
        <v>70</v>
      </c>
      <c r="N31" s="21">
        <f t="shared" si="2"/>
        <v>70</v>
      </c>
      <c r="O31" s="21">
        <f t="shared" si="2"/>
        <v>70</v>
      </c>
      <c r="P31" s="21">
        <f t="shared" si="2"/>
        <v>70</v>
      </c>
      <c r="Q31" s="21">
        <f t="shared" si="2"/>
        <v>70</v>
      </c>
    </row>
    <row r="32" spans="1:17" x14ac:dyDescent="0.2">
      <c r="J32" s="23" t="s">
        <v>30</v>
      </c>
      <c r="K32" s="21">
        <f>$D$25</f>
        <v>140</v>
      </c>
      <c r="L32" s="21">
        <f t="shared" ref="L32:Q32" si="3">$D$25</f>
        <v>140</v>
      </c>
      <c r="M32" s="21">
        <f t="shared" si="3"/>
        <v>140</v>
      </c>
      <c r="N32" s="21">
        <f t="shared" si="3"/>
        <v>140</v>
      </c>
      <c r="O32" s="21">
        <f t="shared" si="3"/>
        <v>140</v>
      </c>
      <c r="P32" s="21">
        <f t="shared" si="3"/>
        <v>140</v>
      </c>
      <c r="Q32" s="21">
        <f t="shared" si="3"/>
        <v>140</v>
      </c>
    </row>
    <row r="33" spans="10:17" x14ac:dyDescent="0.2">
      <c r="J33" s="24" t="s">
        <v>31</v>
      </c>
      <c r="K33" s="21">
        <f>(K30-(K31*9)-(K32*4))/4</f>
        <v>212.0560000000001</v>
      </c>
      <c r="L33" s="21">
        <f t="shared" ref="L33:Q33" si="4">(L30-(L31*9)-(L32*4))/4</f>
        <v>296.98200000000008</v>
      </c>
      <c r="M33" s="21">
        <f t="shared" si="4"/>
        <v>381.90800000000024</v>
      </c>
      <c r="N33" s="21">
        <f t="shared" si="4"/>
        <v>212.0560000000001</v>
      </c>
      <c r="O33" s="21">
        <f t="shared" si="4"/>
        <v>254.51900000000012</v>
      </c>
      <c r="P33" s="21">
        <f t="shared" si="4"/>
        <v>381.90800000000024</v>
      </c>
      <c r="Q33" s="21">
        <f t="shared" si="4"/>
        <v>169.59300000000013</v>
      </c>
    </row>
    <row r="34" spans="10:17" x14ac:dyDescent="0.2">
      <c r="J34" s="38" t="s">
        <v>32</v>
      </c>
      <c r="K34" s="39"/>
      <c r="L34" s="39"/>
      <c r="M34" s="39"/>
      <c r="N34" s="39"/>
      <c r="O34" s="39"/>
      <c r="P34" s="39"/>
      <c r="Q34" s="40"/>
    </row>
    <row r="40" spans="10:17" x14ac:dyDescent="0.2">
      <c r="J40" s="1"/>
    </row>
    <row r="41" spans="10:17" x14ac:dyDescent="0.2">
      <c r="J41" s="1"/>
    </row>
  </sheetData>
  <mergeCells count="3">
    <mergeCell ref="B8:C8"/>
    <mergeCell ref="B27:E27"/>
    <mergeCell ref="J34:Q34"/>
  </mergeCells>
  <pageMargins left="0.75" right="0.75" top="1" bottom="1" header="0.5" footer="0.5"/>
  <pageSetup paperSize="9" orientation="portrait" horizontalDpi="4294967292" verticalDpi="4294967292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80D876-7000-F347-A8E3-A55BE910D779}">
          <x14:formula1>
            <xm:f>'Do Not Delete'!$A$1:$A$2</xm:f>
          </x14:formula1>
          <xm:sqref>C4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7FE1-54F3-B545-B506-3C2F8ECBBD58}">
  <dimension ref="A1:A2"/>
  <sheetViews>
    <sheetView workbookViewId="0">
      <selection activeCell="A2" sqref="A2"/>
    </sheetView>
  </sheetViews>
  <sheetFormatPr baseColWidth="10" defaultRowHeight="16" x14ac:dyDescent="0.2"/>
  <sheetData>
    <row r="1" spans="1:1" x14ac:dyDescent="0.2">
      <c r="A1" t="s">
        <v>54</v>
      </c>
    </row>
    <row r="2" spans="1:1" x14ac:dyDescent="0.2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TDEE</vt:lpstr>
      <vt:lpstr>Do Not Delete</vt:lpstr>
    </vt:vector>
  </TitlesOfParts>
  <Company>Middlesex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Turner</dc:creator>
  <cp:lastModifiedBy>Anthony Turner</cp:lastModifiedBy>
  <dcterms:created xsi:type="dcterms:W3CDTF">2017-04-28T21:23:59Z</dcterms:created>
  <dcterms:modified xsi:type="dcterms:W3CDTF">2024-11-29T19:36:45Z</dcterms:modified>
</cp:coreProperties>
</file>