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defaultThemeVersion="202300"/>
  <mc:AlternateContent xmlns:mc="http://schemas.openxmlformats.org/markup-compatibility/2006">
    <mc:Choice Requires="x15">
      <x15ac:absPath xmlns:x15ac="http://schemas.microsoft.com/office/spreadsheetml/2010/11/ac" url="https://livemdxac-my.sharepoint.com/personal/a_n_turner_mdx_ac_uk/Documents/My lectures/Watford/"/>
    </mc:Choice>
  </mc:AlternateContent>
  <xr:revisionPtr revIDLastSave="47" documentId="13_ncr:1_{126E7684-F342-4BDC-9382-C6841B0E58ED}" xr6:coauthVersionLast="47" xr6:coauthVersionMax="47" xr10:uidLastSave="{CA429387-B395-4AC5-A35F-3A04D1CD9B36}"/>
  <bookViews>
    <workbookView xWindow="-28695" yWindow="720" windowWidth="28455" windowHeight="13830" activeTab="2" xr2:uid="{FD88F395-CA12-4B96-8125-7A69421FF8BF}"/>
  </bookViews>
  <sheets>
    <sheet name="CV" sheetId="3" r:id="rId1"/>
    <sheet name="SD" sheetId="5" r:id="rId2"/>
    <sheet name="Answers" sheetId="4" r:id="rId3"/>
  </sheets>
  <definedNames>
    <definedName name="Slicer_Athlete">#N/A</definedName>
    <definedName name="Slicer_Date">#N/A</definedName>
  </definedNames>
  <calcPr calcId="191029"/>
  <pivotCaches>
    <pivotCache cacheId="40" r:id="rId4"/>
  </pivotCaches>
  <extLst>
    <ext xmlns:x14="http://schemas.microsoft.com/office/spreadsheetml/2009/9/main" uri="{BBE1A952-AA13-448e-AADC-164F8A28A991}">
      <x14:slicerCaches>
        <x14:slicerCache r:id="rId5"/>
        <x14:slicerCache r:id="rId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4" l="1"/>
  <c r="D29" i="4"/>
  <c r="B29" i="4"/>
  <c r="O10" i="4"/>
  <c r="S23" i="4" s="1"/>
  <c r="O9" i="4"/>
  <c r="S22" i="4" s="1"/>
  <c r="Q9" i="4"/>
  <c r="Q10" i="4"/>
  <c r="P10" i="4"/>
  <c r="P9"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M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M5" i="4"/>
  <c r="L5" i="4"/>
  <c r="E6" i="4"/>
  <c r="E7" i="4"/>
  <c r="E8" i="4"/>
  <c r="E9" i="4"/>
  <c r="E10" i="4"/>
  <c r="E11" i="4"/>
  <c r="E12" i="4"/>
  <c r="E13" i="4"/>
  <c r="E14" i="4"/>
  <c r="E15" i="4"/>
  <c r="E16" i="4"/>
  <c r="E17" i="4"/>
  <c r="E18" i="4"/>
  <c r="E19" i="4"/>
  <c r="E20" i="4"/>
  <c r="E21" i="4"/>
  <c r="E22" i="4"/>
  <c r="E23" i="4"/>
  <c r="E24" i="4"/>
  <c r="E25" i="4"/>
  <c r="E26" i="4"/>
  <c r="E27" i="4"/>
  <c r="E28" i="4"/>
  <c r="E5" i="4"/>
  <c r="E29" i="4" l="1"/>
  <c r="U22" i="4" a="1"/>
  <c r="U22" i="4" s="1"/>
  <c r="T22" i="4"/>
  <c r="U23" i="4" a="1"/>
  <c r="U23" i="4" s="1"/>
  <c r="T23" i="4"/>
  <c r="S19" i="4"/>
  <c r="V23" i="4" l="1"/>
  <c r="W23" i="4" s="1"/>
  <c r="V22" i="4"/>
  <c r="W22"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<sst xmlns="http://schemas.openxmlformats.org/spreadsheetml/2006/main" count="133" uniqueCount="35">
  <si>
    <t>Date</t>
  </si>
  <si>
    <t>Athlete</t>
  </si>
  <si>
    <t>CMJ_1</t>
  </si>
  <si>
    <t>CMJ_2</t>
  </si>
  <si>
    <t>A</t>
  </si>
  <si>
    <t>B</t>
  </si>
  <si>
    <t>C</t>
  </si>
  <si>
    <t>D</t>
  </si>
  <si>
    <t>E</t>
  </si>
  <si>
    <t>F</t>
  </si>
  <si>
    <t>G</t>
  </si>
  <si>
    <t>H</t>
  </si>
  <si>
    <t>I</t>
  </si>
  <si>
    <t>J</t>
  </si>
  <si>
    <t>K</t>
  </si>
  <si>
    <t>L</t>
  </si>
  <si>
    <t>M</t>
  </si>
  <si>
    <t>N</t>
  </si>
  <si>
    <t>O</t>
  </si>
  <si>
    <t>P</t>
  </si>
  <si>
    <t>Q</t>
  </si>
  <si>
    <t>Row Labels</t>
  </si>
  <si>
    <t>CMJ_3</t>
  </si>
  <si>
    <t>CV (%)</t>
  </si>
  <si>
    <t>CMJ Best</t>
  </si>
  <si>
    <t>CMJ SD</t>
  </si>
  <si>
    <t>Max of CMJ Best</t>
  </si>
  <si>
    <t>Max of CMJ SD</t>
  </si>
  <si>
    <t>CV %</t>
  </si>
  <si>
    <t>Performance over time</t>
  </si>
  <si>
    <t>Team Average</t>
  </si>
  <si>
    <t>SD</t>
  </si>
  <si>
    <t>z score</t>
  </si>
  <si>
    <t>Rank %</t>
  </si>
  <si>
    <t>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</si>
</sst>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color theme="1"/>
      <name val="Aptos Narrow"/>
      <family val="2"/>
      <scheme val="minor"/>
    </font>
    <font>
      <b/>
      <sz val="11"/>
      <color theme="0"/>
      <name val="Aptos Narrow"/>
      <family val="2"/>
      <scheme val="minor"/>
    </font>
    <font>
      <b/>
      <sz val="11"/>
      <color theme="1"/>
      <name val="Aptos Narrow"/>
      <family val="2"/>
      <scheme val="minor"/>
    </font>
    <font>
      <sz val="11"/>
      <color theme="1" tint="0.499984740745262"/>
      <name val="Aptos Narrow"/>
      <family val="2"/>
      <scheme val="minor"/>
    </font>
  </fonts>
  <fills count="3">
    <fill>
      <patternFill patternType="none"/>
    </fill>
    <fill>
      <patternFill patternType="gray125"/>
    </fill>
    <fill>
      <patternFill patternType="solid">
        <fgColor theme="1"/>
        <bgColor indexed="64"/>
      </patternFill>
    </fill>
  </fills>
  <borders count="2">
    <border>
      <left/>
      <right/>
      <top/>
      <bottom/>
      <diagonal/>
    </border>
    <border>
      <left/>
      <right/>
      <top/>
      <bottom style="medium">
        <color indexed="64"/>
      </bottom>
      <diagonal/>
    </border>
  </borders>
  <cellStyleXfs count="1">
    <xf numFmtId="0" fontId="0" fillId="0" borderId="0"/>
  </cellStyleXfs>
  <cellXfs count="21">
    <xf numFmtId="0" fontId="0" fillId="0" borderId="0" xfId="0"/>
    <xf numFmtId="17" fontId="0" fillId="0" borderId="0" xfId="0" applyNumberFormat="1"/>
    <xf numFmtId="0" fontId="2" fillId="0" borderId="0" xfId="0" applyFont="1" applyAlignment="1">
      <alignment horizontal="center"/>
    </xf>
    <xf numFmtId="17" fontId="0" fillId="0" borderId="0" xfId="0" applyNumberFormat="1" applyAlignment="1">
      <alignment horizontal="center"/>
    </xf>
    <xf numFmtId="0" fontId="0" fillId="0" borderId="0" xfId="0" applyAlignment="1">
      <alignment horizontal="center"/>
    </xf>
    <xf numFmtId="164" fontId="0" fillId="0" borderId="0" xfId="0" applyNumberFormat="1" applyAlignment="1">
      <alignment horizontal="center"/>
    </xf>
    <xf numFmtId="0" fontId="0" fillId="0" borderId="0" xfId="0" pivotButton="1"/>
    <xf numFmtId="17" fontId="0" fillId="0" borderId="0" xfId="0" applyNumberFormat="1" applyAlignment="1">
      <alignment horizontal="left"/>
    </xf>
    <xf numFmtId="164" fontId="0" fillId="0" borderId="0" xfId="0" applyNumberFormat="1"/>
    <xf numFmtId="0" fontId="1" fillId="2" borderId="0" xfId="0" applyFont="1" applyFill="1" applyAlignment="1">
      <alignment horizontal="center"/>
    </xf>
    <xf numFmtId="0" fontId="0" fillId="0" borderId="1" xfId="0" applyBorder="1" applyAlignment="1">
      <alignment horizontal="center"/>
    </xf>
    <xf numFmtId="164" fontId="0" fillId="0" borderId="1" xfId="0" applyNumberFormat="1" applyBorder="1" applyAlignment="1">
      <alignment horizontal="center"/>
    </xf>
    <xf numFmtId="2" fontId="0" fillId="0" borderId="0" xfId="0" applyNumberFormat="1"/>
    <xf numFmtId="2" fontId="0" fillId="0" borderId="1" xfId="0" applyNumberFormat="1" applyBorder="1"/>
    <xf numFmtId="17" fontId="3" fillId="0" borderId="0" xfId="0" applyNumberFormat="1" applyFont="1"/>
    <xf numFmtId="164" fontId="3" fillId="0" borderId="0" xfId="0" applyNumberFormat="1" applyFont="1"/>
    <xf numFmtId="0" fontId="2" fillId="0" borderId="0" xfId="0" applyFont="1"/>
    <xf numFmtId="0" fontId="2" fillId="0" borderId="1" xfId="0" applyFont="1" applyBorder="1" applyAlignment="1">
      <alignment horizontal="center"/>
    </xf>
    <xf numFmtId="164" fontId="2" fillId="0" borderId="0" xfId="0" applyNumberFormat="1" applyFont="1" applyAlignment="1">
      <alignment horizontal="center"/>
    </xf>
    <xf numFmtId="0" fontId="2" fillId="0" borderId="0" xfId="0" applyFont="1" applyAlignment="1">
      <alignment horizontal="right"/>
    </xf>
    <xf numFmtId="0" fontId="2" fillId="0" borderId="1" xfId="0" applyFont="1" applyBorder="1" applyAlignment="1">
      <alignment horizontal="center"/>
    </xf>
  </cellXfs>
  <cellStyles count="1">
    <cellStyle name="Normal" xfId="0" builtinId="0"/>
  </cellStyles>
  <dxfs count="16">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numFmt numFmtId="164" formatCode="0.0"/>
      <alignment horizontal="center" vertical="bottom" textRotation="0" wrapText="0" indent="0" justifyLastLine="0" shrinkToFit="0" readingOrder="0"/>
    </dxf>
    <dxf>
      <numFmt numFmtId="164" formatCode="0.0"/>
      <alignment horizontal="center" vertical="bottom" textRotation="0" wrapText="0" indent="0" justifyLastLine="0" shrinkToFit="0" readingOrder="0"/>
    </dxf>
    <dxf>
      <numFmt numFmtId="164" formatCode="0.0"/>
      <alignment horizontal="center" vertical="bottom" textRotation="0" wrapText="0" indent="0" justifyLastLine="0" shrinkToFit="0" readingOrder="0"/>
    </dxf>
    <dxf>
      <numFmt numFmtId="164" formatCode="0.0"/>
      <alignment horizontal="center" vertical="bottom" textRotation="0" wrapText="0" indent="0" justifyLastLine="0" shrinkToFit="0" readingOrder="0"/>
    </dxf>
    <dxf>
      <alignment horizontal="center" vertical="bottom" textRotation="0" wrapText="0" indent="0" justifyLastLine="0" shrinkToFit="0" readingOrder="0"/>
    </dxf>
    <dxf>
      <numFmt numFmtId="22" formatCode="mmm\-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eetMetadata" Target="metadata.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errBars>
            <c:errDir val="y"/>
            <c:errBarType val="both"/>
            <c:errValType val="cust"/>
            <c:noEndCap val="0"/>
            <c:plus>
              <c:numRef>
                <c:f>Answers!$Q$9:$Q$10</c:f>
                <c:numCache>
                  <c:formatCode>General</c:formatCode>
                  <c:ptCount val="2"/>
                  <c:pt idx="0">
                    <c:v>0.45000000000000284</c:v>
                  </c:pt>
                  <c:pt idx="1">
                    <c:v>0.50500000000000256</c:v>
                  </c:pt>
                </c:numCache>
              </c:numRef>
            </c:plus>
            <c:minus>
              <c:numRef>
                <c:f>Answers!$Q$9:$Q$10</c:f>
                <c:numCache>
                  <c:formatCode>General</c:formatCode>
                  <c:ptCount val="2"/>
                  <c:pt idx="0">
                    <c:v>0.45000000000000284</c:v>
                  </c:pt>
                  <c:pt idx="1">
                    <c:v>0.50500000000000256</c:v>
                  </c:pt>
                </c:numCache>
              </c:numRef>
            </c:minus>
            <c:spPr>
              <a:noFill/>
              <a:ln w="9525" cap="flat" cmpd="sng" algn="ctr">
                <a:solidFill>
                  <a:schemeClr val="tx1">
                    <a:lumMod val="65000"/>
                    <a:lumOff val="35000"/>
                  </a:schemeClr>
                </a:solidFill>
                <a:round/>
              </a:ln>
              <a:effectLst/>
            </c:spPr>
          </c:errBars>
          <c:cat>
            <c:numRef>
              <c:f>Answers!$O$9:$O$10</c:f>
              <c:numCache>
                <c:formatCode>mmm\-yy</c:formatCode>
                <c:ptCount val="2"/>
                <c:pt idx="0">
                  <c:v>45505</c:v>
                </c:pt>
                <c:pt idx="1">
                  <c:v>45717</c:v>
                </c:pt>
              </c:numCache>
            </c:numRef>
          </c:cat>
          <c:val>
            <c:numRef>
              <c:f>Answers!$P$9:$P$10</c:f>
              <c:numCache>
                <c:formatCode>0.0</c:formatCode>
                <c:ptCount val="2"/>
                <c:pt idx="0">
                  <c:v>43.7</c:v>
                </c:pt>
                <c:pt idx="1">
                  <c:v>46.056000000000004</c:v>
                </c:pt>
              </c:numCache>
            </c:numRef>
          </c:val>
          <c:smooth val="0"/>
          <c:extLst>
            <c:ext xmlns:c16="http://schemas.microsoft.com/office/drawing/2014/chart" uri="{C3380CC4-5D6E-409C-BE32-E72D297353CC}">
              <c16:uniqueId val="{00000000-4490-4A5D-9DDD-FB629E33BAC5}"/>
            </c:ext>
          </c:extLst>
        </c:ser>
        <c:dLbls>
          <c:showLegendKey val="0"/>
          <c:showVal val="0"/>
          <c:showCatName val="0"/>
          <c:showSerName val="0"/>
          <c:showPercent val="0"/>
          <c:showBubbleSize val="0"/>
        </c:dLbls>
        <c:smooth val="0"/>
        <c:axId val="708688095"/>
        <c:axId val="708688575"/>
      </c:lineChart>
      <c:catAx>
        <c:axId val="70868809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688575"/>
        <c:crosses val="autoZero"/>
        <c:auto val="0"/>
        <c:lblAlgn val="ctr"/>
        <c:lblOffset val="100"/>
        <c:noMultiLvlLbl val="0"/>
      </c:catAx>
      <c:valAx>
        <c:axId val="70868857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86880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17</xdr:col>
      <xdr:colOff>299605</xdr:colOff>
      <xdr:row>1</xdr:row>
      <xdr:rowOff>0</xdr:rowOff>
    </xdr:from>
    <xdr:to>
      <xdr:col>20</xdr:col>
      <xdr:colOff>316346</xdr:colOff>
      <xdr:row>15</xdr:row>
      <xdr:rowOff>73599</xdr:rowOff>
    </xdr:to>
    <mc:AlternateContent xmlns:mc="http://schemas.openxmlformats.org/markup-compatibility/2006" xmlns:a14="http://schemas.microsoft.com/office/drawing/2010/main">
      <mc:Choice Requires="a14">
        <xdr:graphicFrame macro="">
          <xdr:nvGraphicFramePr>
            <xdr:cNvPr id="5" name="Athlete">
              <a:extLst>
                <a:ext uri="{FF2B5EF4-FFF2-40B4-BE49-F238E27FC236}">
                  <a16:creationId xmlns:a16="http://schemas.microsoft.com/office/drawing/2014/main" id="{5CE7ABA2-E28E-66E6-A09A-0E16A1E4DBB0}"/>
                </a:ext>
              </a:extLst>
            </xdr:cNvPr>
            <xdr:cNvGraphicFramePr/>
          </xdr:nvGraphicFramePr>
          <xdr:xfrm>
            <a:off x="0" y="0"/>
            <a:ext cx="0" cy="0"/>
          </xdr:xfrm>
          <a:graphic>
            <a:graphicData uri="http://schemas.microsoft.com/office/drawing/2010/slicer">
              <sle:slicer xmlns:sle="http://schemas.microsoft.com/office/drawing/2010/slicer" name="Athlete"/>
            </a:graphicData>
          </a:graphic>
        </xdr:graphicFrame>
      </mc:Choice>
      <mc:Fallback xmlns="">
        <xdr:sp macro="" textlink="">
          <xdr:nvSpPr>
            <xdr:cNvPr id="0" name=""/>
            <xdr:cNvSpPr>
              <a:spLocks noTextEdit="1"/>
            </xdr:cNvSpPr>
          </xdr:nvSpPr>
          <xdr:spPr>
            <a:xfrm>
              <a:off x="13421880" y="180975"/>
              <a:ext cx="1848716" cy="26072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5196</xdr:colOff>
      <xdr:row>1</xdr:row>
      <xdr:rowOff>8659</xdr:rowOff>
    </xdr:from>
    <xdr:to>
      <xdr:col>24</xdr:col>
      <xdr:colOff>9237</xdr:colOff>
      <xdr:row>15</xdr:row>
      <xdr:rowOff>88608</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12375254-BB1B-8FC6-BD79-66F310B3B930}"/>
                </a:ext>
              </a:extLst>
            </xdr:cNvPr>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mlns="">
        <xdr:sp macro="" textlink="">
          <xdr:nvSpPr>
            <xdr:cNvPr id="0" name=""/>
            <xdr:cNvSpPr>
              <a:spLocks noTextEdit="1"/>
            </xdr:cNvSpPr>
          </xdr:nvSpPr>
          <xdr:spPr>
            <a:xfrm>
              <a:off x="15572221" y="192809"/>
              <a:ext cx="1829666" cy="26104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13</xdr:col>
      <xdr:colOff>703694</xdr:colOff>
      <xdr:row>7</xdr:row>
      <xdr:rowOff>2020</xdr:rowOff>
    </xdr:from>
    <xdr:to>
      <xdr:col>17</xdr:col>
      <xdr:colOff>208106</xdr:colOff>
      <xdr:row>22</xdr:row>
      <xdr:rowOff>17606</xdr:rowOff>
    </xdr:to>
    <xdr:graphicFrame macro="">
      <xdr:nvGraphicFramePr>
        <xdr:cNvPr id="7" name="Chart 6">
          <a:extLst>
            <a:ext uri="{FF2B5EF4-FFF2-40B4-BE49-F238E27FC236}">
              <a16:creationId xmlns:a16="http://schemas.microsoft.com/office/drawing/2014/main" id="{E2FA2A85-883C-607C-E175-0EDE863040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67831</xdr:colOff>
      <xdr:row>25</xdr:row>
      <xdr:rowOff>73603</xdr:rowOff>
    </xdr:from>
    <xdr:to>
      <xdr:col>21</xdr:col>
      <xdr:colOff>296431</xdr:colOff>
      <xdr:row>27</xdr:row>
      <xdr:rowOff>54553</xdr:rowOff>
    </xdr:to>
    <xdr:sp macro="" textlink="">
      <xdr:nvSpPr>
        <xdr:cNvPr id="8" name="TextBox 7">
          <a:extLst>
            <a:ext uri="{FF2B5EF4-FFF2-40B4-BE49-F238E27FC236}">
              <a16:creationId xmlns:a16="http://schemas.microsoft.com/office/drawing/2014/main" id="{BEA8E8D5-692D-4E99-93AC-66F2B8FEF2CA}"/>
            </a:ext>
          </a:extLst>
        </xdr:cNvPr>
        <xdr:cNvSpPr txBox="1"/>
      </xdr:nvSpPr>
      <xdr:spPr>
        <a:xfrm>
          <a:off x="11212081" y="4607503"/>
          <a:ext cx="4648200" cy="342900"/>
        </a:xfrm>
        <a:prstGeom prst="rect">
          <a:avLst/>
        </a:prstGeom>
        <a:solidFill>
          <a:schemeClr val="lt1"/>
        </a:solidFill>
        <a:ln w="2857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=AVERAGEIFS(TBL_CMJ[CMJ_Best],</a:t>
          </a:r>
          <a:r>
            <a:rPr lang="en-GB" sz="1200" b="1" baseline="0"/>
            <a:t> TBL_CMJ[Date], "specific date")</a:t>
          </a:r>
          <a:endParaRPr lang="en-GB" sz="1200" b="1"/>
        </a:p>
      </xdr:txBody>
    </xdr:sp>
    <xdr:clientData/>
  </xdr:twoCellAnchor>
  <xdr:twoCellAnchor>
    <xdr:from>
      <xdr:col>15</xdr:col>
      <xdr:colOff>69562</xdr:colOff>
      <xdr:row>27</xdr:row>
      <xdr:rowOff>144896</xdr:rowOff>
    </xdr:from>
    <xdr:to>
      <xdr:col>21</xdr:col>
      <xdr:colOff>316923</xdr:colOff>
      <xdr:row>29</xdr:row>
      <xdr:rowOff>135371</xdr:rowOff>
    </xdr:to>
    <xdr:sp macro="" textlink="">
      <xdr:nvSpPr>
        <xdr:cNvPr id="9" name="TextBox 8">
          <a:extLst>
            <a:ext uri="{FF2B5EF4-FFF2-40B4-BE49-F238E27FC236}">
              <a16:creationId xmlns:a16="http://schemas.microsoft.com/office/drawing/2014/main" id="{B357C505-4984-4E1E-BD75-333523E215E8}"/>
            </a:ext>
          </a:extLst>
        </xdr:cNvPr>
        <xdr:cNvSpPr txBox="1"/>
      </xdr:nvSpPr>
      <xdr:spPr>
        <a:xfrm>
          <a:off x="11213812" y="5040746"/>
          <a:ext cx="4666961" cy="361950"/>
        </a:xfrm>
        <a:prstGeom prst="rect">
          <a:avLst/>
        </a:prstGeom>
        <a:solidFill>
          <a:schemeClr val="lt1"/>
        </a:solidFill>
        <a:ln w="2857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=STDEV.P(IF(TBL_CMJ[Date]="specific</a:t>
          </a:r>
          <a:r>
            <a:rPr lang="en-GB" sz="1200" b="1" baseline="0"/>
            <a:t> date", TBL_CMJ[CMJ_Best]))</a:t>
          </a:r>
          <a:endParaRPr lang="en-GB" sz="1200" b="1"/>
        </a:p>
      </xdr:txBody>
    </xdr:sp>
    <xdr:clientData/>
  </xdr:twoCellAnchor>
  <xdr:twoCellAnchor>
    <xdr:from>
      <xdr:col>15</xdr:col>
      <xdr:colOff>74180</xdr:colOff>
      <xdr:row>30</xdr:row>
      <xdr:rowOff>45894</xdr:rowOff>
    </xdr:from>
    <xdr:to>
      <xdr:col>21</xdr:col>
      <xdr:colOff>312305</xdr:colOff>
      <xdr:row>32</xdr:row>
      <xdr:rowOff>39544</xdr:rowOff>
    </xdr:to>
    <xdr:sp macro="" textlink="">
      <xdr:nvSpPr>
        <xdr:cNvPr id="10" name="TextBox 9">
          <a:extLst>
            <a:ext uri="{FF2B5EF4-FFF2-40B4-BE49-F238E27FC236}">
              <a16:creationId xmlns:a16="http://schemas.microsoft.com/office/drawing/2014/main" id="{FBEDAE27-3248-4229-BCE1-5CDCE0DCADA0}"/>
            </a:ext>
          </a:extLst>
        </xdr:cNvPr>
        <xdr:cNvSpPr txBox="1"/>
      </xdr:nvSpPr>
      <xdr:spPr>
        <a:xfrm>
          <a:off x="11218430" y="5494194"/>
          <a:ext cx="4657725" cy="355600"/>
        </a:xfrm>
        <a:prstGeom prst="rect">
          <a:avLst/>
        </a:prstGeom>
        <a:solidFill>
          <a:schemeClr val="lt1"/>
        </a:solidFill>
        <a:ln w="2857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t>=NORM.S.DIST(z-score,</a:t>
          </a:r>
          <a:r>
            <a:rPr lang="en-GB" sz="1200" b="1" baseline="0"/>
            <a:t> TRUE)</a:t>
          </a:r>
          <a:endParaRPr lang="en-GB" sz="1200" b="1"/>
        </a:p>
      </xdr:txBody>
    </xdr:sp>
    <xdr:clientData/>
  </xdr:twoCellAnchor>
  <xdr:twoCellAnchor editAs="oneCell">
    <xdr:from>
      <xdr:col>25</xdr:col>
      <xdr:colOff>9525</xdr:colOff>
      <xdr:row>1</xdr:row>
      <xdr:rowOff>28575</xdr:rowOff>
    </xdr:from>
    <xdr:to>
      <xdr:col>29</xdr:col>
      <xdr:colOff>351904</xdr:colOff>
      <xdr:row>24</xdr:row>
      <xdr:rowOff>82550</xdr:rowOff>
    </xdr:to>
    <xdr:pic>
      <xdr:nvPicPr>
        <xdr:cNvPr id="2" name="Picture 1">
          <a:extLst>
            <a:ext uri="{FF2B5EF4-FFF2-40B4-BE49-F238E27FC236}">
              <a16:creationId xmlns:a16="http://schemas.microsoft.com/office/drawing/2014/main" id="{18565A4E-C3CD-477A-8BD7-F4A10F89DDD0}"/>
            </a:ext>
          </a:extLst>
        </xdr:cNvPr>
        <xdr:cNvPicPr>
          <a:picLocks noChangeAspect="1"/>
        </xdr:cNvPicPr>
      </xdr:nvPicPr>
      <xdr:blipFill>
        <a:blip xmlns:r="http://schemas.openxmlformats.org/officeDocument/2006/relationships" r:embed="rId2"/>
        <a:stretch>
          <a:fillRect/>
        </a:stretch>
      </xdr:blipFill>
      <xdr:spPr>
        <a:xfrm>
          <a:off x="16792575" y="209550"/>
          <a:ext cx="2780779" cy="4225925"/>
        </a:xfrm>
        <a:prstGeom prst="rect">
          <a:avLst/>
        </a:prstGeom>
      </xdr:spPr>
    </xdr:pic>
    <xdr:clientData/>
  </xdr:twoCellAnchor>
  <xdr:twoCellAnchor>
    <xdr:from>
      <xdr:col>30</xdr:col>
      <xdr:colOff>76200</xdr:colOff>
      <xdr:row>1</xdr:row>
      <xdr:rowOff>152400</xdr:rowOff>
    </xdr:from>
    <xdr:to>
      <xdr:col>35</xdr:col>
      <xdr:colOff>190500</xdr:colOff>
      <xdr:row>24</xdr:row>
      <xdr:rowOff>6350</xdr:rowOff>
    </xdr:to>
    <xdr:sp macro="" textlink="">
      <xdr:nvSpPr>
        <xdr:cNvPr id="4" name="TextBox 3">
          <a:extLst>
            <a:ext uri="{FF2B5EF4-FFF2-40B4-BE49-F238E27FC236}">
              <a16:creationId xmlns:a16="http://schemas.microsoft.com/office/drawing/2014/main" id="{62D5DDFB-FFB2-C4D7-2670-9AC7DAD4477C}"/>
            </a:ext>
          </a:extLst>
        </xdr:cNvPr>
        <xdr:cNvSpPr txBox="1"/>
      </xdr:nvSpPr>
      <xdr:spPr>
        <a:xfrm>
          <a:off x="19907250" y="333375"/>
          <a:ext cx="3162300" cy="402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editAs="oneCell">
    <xdr:from>
      <xdr:col>30</xdr:col>
      <xdr:colOff>28575</xdr:colOff>
      <xdr:row>1</xdr:row>
      <xdr:rowOff>34925</xdr:rowOff>
    </xdr:from>
    <xdr:to>
      <xdr:col>35</xdr:col>
      <xdr:colOff>86706</xdr:colOff>
      <xdr:row>24</xdr:row>
      <xdr:rowOff>0</xdr:rowOff>
    </xdr:to>
    <xdr:pic>
      <xdr:nvPicPr>
        <xdr:cNvPr id="3" name="Picture 2">
          <a:extLst>
            <a:ext uri="{FF2B5EF4-FFF2-40B4-BE49-F238E27FC236}">
              <a16:creationId xmlns:a16="http://schemas.microsoft.com/office/drawing/2014/main" id="{62C306BA-CB47-4BA6-B8F0-04FD046A0990}"/>
            </a:ext>
          </a:extLst>
        </xdr:cNvPr>
        <xdr:cNvPicPr>
          <a:picLocks noChangeAspect="1"/>
        </xdr:cNvPicPr>
      </xdr:nvPicPr>
      <xdr:blipFill>
        <a:blip xmlns:r="http://schemas.openxmlformats.org/officeDocument/2006/relationships" r:embed="rId3"/>
        <a:stretch>
          <a:fillRect/>
        </a:stretch>
      </xdr:blipFill>
      <xdr:spPr>
        <a:xfrm>
          <a:off x="19859625" y="215900"/>
          <a:ext cx="3106131" cy="4137025"/>
        </a:xfrm>
        <a:prstGeom prst="rect">
          <a:avLst/>
        </a:prstGeom>
      </xdr:spPr>
    </xdr:pic>
    <xdr:clientData/>
  </xdr:twoCellAnchor>
  <xdr:twoCellAnchor editAs="oneCell">
    <xdr:from>
      <xdr:col>36</xdr:col>
      <xdr:colOff>9525</xdr:colOff>
      <xdr:row>1</xdr:row>
      <xdr:rowOff>133351</xdr:rowOff>
    </xdr:from>
    <xdr:to>
      <xdr:col>40</xdr:col>
      <xdr:colOff>16990</xdr:colOff>
      <xdr:row>15</xdr:row>
      <xdr:rowOff>57151</xdr:rowOff>
    </xdr:to>
    <xdr:pic>
      <xdr:nvPicPr>
        <xdr:cNvPr id="11" name="Picture 10" descr="A qr code with a yellow and black text&#10;&#10;AI-generated content may be incorrect.">
          <a:extLst>
            <a:ext uri="{FF2B5EF4-FFF2-40B4-BE49-F238E27FC236}">
              <a16:creationId xmlns:a16="http://schemas.microsoft.com/office/drawing/2014/main" id="{4DA03166-F149-45C3-9910-8B4AAD274D5C}"/>
            </a:ext>
          </a:extLst>
        </xdr:cNvPr>
        <xdr:cNvPicPr>
          <a:picLocks noChangeAspect="1"/>
        </xdr:cNvPicPr>
      </xdr:nvPicPr>
      <xdr:blipFill>
        <a:blip xmlns:r="http://schemas.openxmlformats.org/officeDocument/2006/relationships" r:embed="rId4"/>
        <a:stretch>
          <a:fillRect/>
        </a:stretch>
      </xdr:blipFill>
      <xdr:spPr>
        <a:xfrm>
          <a:off x="23498175" y="314326"/>
          <a:ext cx="2445865" cy="2457450"/>
        </a:xfrm>
        <a:prstGeom prst="rect">
          <a:avLst/>
        </a:prstGeom>
      </xdr:spPr>
    </xdr:pic>
    <xdr:clientData/>
  </xdr:twoCellAnchor>
  <xdr:twoCellAnchor>
    <xdr:from>
      <xdr:col>35</xdr:col>
      <xdr:colOff>323850</xdr:colOff>
      <xdr:row>15</xdr:row>
      <xdr:rowOff>85725</xdr:rowOff>
    </xdr:from>
    <xdr:to>
      <xdr:col>40</xdr:col>
      <xdr:colOff>273050</xdr:colOff>
      <xdr:row>19</xdr:row>
      <xdr:rowOff>66675</xdr:rowOff>
    </xdr:to>
    <xdr:sp macro="" textlink="">
      <xdr:nvSpPr>
        <xdr:cNvPr id="12" name="TextBox 11">
          <a:extLst>
            <a:ext uri="{FF2B5EF4-FFF2-40B4-BE49-F238E27FC236}">
              <a16:creationId xmlns:a16="http://schemas.microsoft.com/office/drawing/2014/main" id="{6C01369D-60C1-C813-C293-882661FE2BCA}"/>
            </a:ext>
          </a:extLst>
        </xdr:cNvPr>
        <xdr:cNvSpPr txBox="1"/>
      </xdr:nvSpPr>
      <xdr:spPr>
        <a:xfrm>
          <a:off x="23202900" y="2800350"/>
          <a:ext cx="299720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a:solidFill>
                <a:schemeClr val="accent1"/>
              </a:solidFill>
            </a:rPr>
            <a:t>Link to papers and videos that aexplain what, why and how</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thony Turner" refreshedDate="45737.810813425924" createdVersion="8" refreshedVersion="8" minRefreshableVersion="3" recordCount="51" xr:uid="{C4519D1B-56CA-40DE-9BC2-8EC7E6B5BB09}">
  <cacheSource type="worksheet">
    <worksheetSource name="TBL_CMJ"/>
  </cacheSource>
  <cacheFields count="11">
    <cacheField name="Date" numFmtId="17">
      <sharedItems containsSemiMixedTypes="0" containsNonDate="0" containsDate="1" containsString="0" minDate="2024-08-01T00:00:00" maxDate="2025-03-02T00:00:00" count="3">
        <d v="2024-08-01T00:00:00"/>
        <d v="2024-12-01T00:00:00"/>
        <d v="2025-03-01T00:00:00"/>
      </sharedItems>
      <fieldGroup par="10"/>
    </cacheField>
    <cacheField name="Athlete" numFmtId="0">
      <sharedItems count="17">
        <s v="A"/>
        <s v="B"/>
        <s v="C"/>
        <s v="D"/>
        <s v="E"/>
        <s v="F"/>
        <s v="G"/>
        <s v="H"/>
        <s v="I"/>
        <s v="J"/>
        <s v="K"/>
        <s v="L"/>
        <s v="M"/>
        <s v="N"/>
        <s v="O"/>
        <s v="P"/>
        <s v="Q"/>
      </sharedItems>
    </cacheField>
    <cacheField name="CMJ_1" numFmtId="164">
      <sharedItems containsSemiMixedTypes="0" containsString="0" containsNumber="1" minValue="31.5" maxValue="48.347999999999999"/>
    </cacheField>
    <cacheField name="CMJ_2" numFmtId="164">
      <sharedItems containsSemiMixedTypes="0" containsString="0" containsNumber="1" minValue="30.1" maxValue="49.265999999999998"/>
    </cacheField>
    <cacheField name="CMJ Best" numFmtId="164">
      <sharedItems containsSemiMixedTypes="0" containsString="0" containsNumber="1" minValue="31.5" maxValue="49.265999999999998"/>
    </cacheField>
    <cacheField name="CMJ SD" numFmtId="164">
      <sharedItems containsSemiMixedTypes="0" containsString="0" containsNumber="1" minValue="0.20000000000000284" maxValue="2.6184999999999974"/>
    </cacheField>
    <cacheField name="LL" numFmtId="164">
      <sharedItems containsSemiMixedTypes="0" containsString="0" containsNumber="1" minValue="30.8" maxValue="48.807000000000002"/>
    </cacheField>
    <cacheField name="UL" numFmtId="164">
      <sharedItems containsSemiMixedTypes="0" containsString="0" containsNumber="1" minValue="32.200000000000003" maxValue="49.724999999999994"/>
    </cacheField>
    <cacheField name="Months (Date)" numFmtId="0" databaseField="0">
      <fieldGroup base="0">
        <rangePr groupBy="months" startDate="2024-08-01T00:00:00" endDate="2025-03-02T00:00:00"/>
        <groupItems count="14">
          <s v="&lt;01/08/2024"/>
          <s v="Jan"/>
          <s v="Feb"/>
          <s v="Mar"/>
          <s v="Apr"/>
          <s v="May"/>
          <s v="Jun"/>
          <s v="Jul"/>
          <s v="Aug"/>
          <s v="Sep"/>
          <s v="Oct"/>
          <s v="Nov"/>
          <s v="Dec"/>
          <s v="&gt;02/03/2025"/>
        </groupItems>
      </fieldGroup>
    </cacheField>
    <cacheField name="Quarters (Date)" numFmtId="0" databaseField="0">
      <fieldGroup base="0">
        <rangePr groupBy="quarters" startDate="2024-08-01T00:00:00" endDate="2025-03-02T00:00:00"/>
        <groupItems count="6">
          <s v="&lt;01/08/2024"/>
          <s v="Qtr1"/>
          <s v="Qtr2"/>
          <s v="Qtr3"/>
          <s v="Qtr4"/>
          <s v="&gt;02/03/2025"/>
        </groupItems>
      </fieldGroup>
    </cacheField>
    <cacheField name="Years (Date)" numFmtId="0" databaseField="0">
      <fieldGroup base="0">
        <rangePr groupBy="years" startDate="2024-08-01T00:00:00" endDate="2025-03-02T00:00:00"/>
        <groupItems count="4">
          <s v="&lt;01/08/2024"/>
          <s v="2024"/>
          <s v="2025"/>
          <s v="&gt;02/03/2025"/>
        </groupItems>
      </fieldGroup>
    </cacheField>
  </cacheFields>
  <extLst>
    <ext xmlns:x14="http://schemas.microsoft.com/office/spreadsheetml/2009/9/main" uri="{725AE2AE-9491-48be-B2B4-4EB974FC3084}">
      <x14:pivotCacheDefinition pivotCacheId="65697681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x v="0"/>
    <x v="0"/>
    <n v="43.7"/>
    <n v="42.8"/>
    <n v="43.7"/>
    <n v="0.45000000000000284"/>
    <n v="43.25"/>
    <n v="44.150000000000006"/>
  </r>
  <r>
    <x v="0"/>
    <x v="1"/>
    <n v="34.799999999999997"/>
    <n v="36"/>
    <n v="36"/>
    <n v="0.60000000000000142"/>
    <n v="35.4"/>
    <n v="36.6"/>
  </r>
  <r>
    <x v="0"/>
    <x v="2"/>
    <n v="42.8"/>
    <n v="40.200000000000003"/>
    <n v="42.8"/>
    <n v="1.2999999999999972"/>
    <n v="41.5"/>
    <n v="44.099999999999994"/>
  </r>
  <r>
    <x v="0"/>
    <x v="3"/>
    <n v="46.2"/>
    <n v="45.8"/>
    <n v="46.2"/>
    <n v="0.20000000000000284"/>
    <n v="46"/>
    <n v="46.400000000000006"/>
  </r>
  <r>
    <x v="0"/>
    <x v="4"/>
    <n v="37"/>
    <n v="36.200000000000003"/>
    <n v="37"/>
    <n v="0.39999999999999858"/>
    <n v="36.6"/>
    <n v="37.4"/>
  </r>
  <r>
    <x v="0"/>
    <x v="5"/>
    <n v="45.1"/>
    <n v="44"/>
    <n v="45.1"/>
    <n v="0.55000000000000071"/>
    <n v="44.55"/>
    <n v="45.650000000000006"/>
  </r>
  <r>
    <x v="0"/>
    <x v="6"/>
    <n v="36"/>
    <n v="41.2"/>
    <n v="41.2"/>
    <n v="2.6000000000000014"/>
    <n v="38.6"/>
    <n v="43.800000000000004"/>
  </r>
  <r>
    <x v="0"/>
    <x v="7"/>
    <n v="38.5"/>
    <n v="39.6"/>
    <n v="39.6"/>
    <n v="0.55000000000000071"/>
    <n v="39.049999999999997"/>
    <n v="40.150000000000006"/>
  </r>
  <r>
    <x v="0"/>
    <x v="8"/>
    <n v="41.9"/>
    <n v="44.9"/>
    <n v="44.9"/>
    <n v="1.5"/>
    <n v="43.4"/>
    <n v="46.4"/>
  </r>
  <r>
    <x v="0"/>
    <x v="9"/>
    <n v="37.5"/>
    <n v="40.1"/>
    <n v="40.1"/>
    <n v="1.3000000000000007"/>
    <n v="38.799999999999997"/>
    <n v="41.400000000000006"/>
  </r>
  <r>
    <x v="0"/>
    <x v="10"/>
    <n v="42.7"/>
    <n v="45.3"/>
    <n v="45.3"/>
    <n v="1.2999999999999972"/>
    <n v="44"/>
    <n v="46.599999999999994"/>
  </r>
  <r>
    <x v="0"/>
    <x v="11"/>
    <n v="47.7"/>
    <n v="45.8"/>
    <n v="47.7"/>
    <n v="0.95000000000000284"/>
    <n v="46.75"/>
    <n v="48.650000000000006"/>
  </r>
  <r>
    <x v="0"/>
    <x v="12"/>
    <n v="31.5"/>
    <n v="30.1"/>
    <n v="31.5"/>
    <n v="0.69999999999999929"/>
    <n v="30.8"/>
    <n v="32.200000000000003"/>
  </r>
  <r>
    <x v="0"/>
    <x v="13"/>
    <n v="33.799999999999997"/>
    <n v="36.700000000000003"/>
    <n v="36.700000000000003"/>
    <n v="1.4500000000000028"/>
    <n v="35.25"/>
    <n v="38.150000000000006"/>
  </r>
  <r>
    <x v="0"/>
    <x v="14"/>
    <n v="46.7"/>
    <n v="45.1"/>
    <n v="46.7"/>
    <n v="0.80000000000000071"/>
    <n v="45.900000000000006"/>
    <n v="47.5"/>
  </r>
  <r>
    <x v="0"/>
    <x v="15"/>
    <n v="43.7"/>
    <n v="42.7"/>
    <n v="43.7"/>
    <n v="0.5"/>
    <n v="43.2"/>
    <n v="44.2"/>
  </r>
  <r>
    <x v="0"/>
    <x v="16"/>
    <n v="40.4"/>
    <n v="41.2"/>
    <n v="41.2"/>
    <n v="0.40000000000000213"/>
    <n v="40.799999999999997"/>
    <n v="41.600000000000009"/>
  </r>
  <r>
    <x v="1"/>
    <x v="0"/>
    <n v="45.6"/>
    <n v="44.6"/>
    <n v="45.6"/>
    <n v="0.5"/>
    <n v="45.1"/>
    <n v="46.1"/>
  </r>
  <r>
    <x v="1"/>
    <x v="1"/>
    <n v="39.200000000000003"/>
    <n v="41.2"/>
    <n v="41.2"/>
    <n v="1"/>
    <n v="40.200000000000003"/>
    <n v="42.2"/>
  </r>
  <r>
    <x v="1"/>
    <x v="2"/>
    <n v="43.2"/>
    <n v="42.1"/>
    <n v="43.2"/>
    <n v="0.55000000000000071"/>
    <n v="42.650000000000006"/>
    <n v="43.75"/>
  </r>
  <r>
    <x v="1"/>
    <x v="3"/>
    <n v="47.4"/>
    <n v="48.3"/>
    <n v="48.3"/>
    <n v="0.44999999999999929"/>
    <n v="47.849999999999994"/>
    <n v="48.75"/>
  </r>
  <r>
    <x v="1"/>
    <x v="4"/>
    <n v="37.9"/>
    <n v="38.799999999999997"/>
    <n v="38.799999999999997"/>
    <n v="0.44999999999999929"/>
    <n v="38.349999999999994"/>
    <n v="39.25"/>
  </r>
  <r>
    <x v="1"/>
    <x v="5"/>
    <n v="46.2"/>
    <n v="45.6"/>
    <n v="46.2"/>
    <n v="0.30000000000000071"/>
    <n v="45.900000000000006"/>
    <n v="46.5"/>
  </r>
  <r>
    <x v="1"/>
    <x v="6"/>
    <n v="40.4"/>
    <n v="42.4"/>
    <n v="42.4"/>
    <n v="1"/>
    <n v="41.4"/>
    <n v="43.4"/>
  </r>
  <r>
    <x v="1"/>
    <x v="7"/>
    <n v="40.1"/>
    <n v="43.3"/>
    <n v="43.3"/>
    <n v="1.5999999999999979"/>
    <n v="41.7"/>
    <n v="44.899999999999991"/>
  </r>
  <r>
    <x v="1"/>
    <x v="8"/>
    <n v="45.6"/>
    <n v="46.4"/>
    <n v="46.4"/>
    <n v="0.39999999999999858"/>
    <n v="46"/>
    <n v="46.8"/>
  </r>
  <r>
    <x v="1"/>
    <x v="9"/>
    <n v="42.3"/>
    <n v="43.8"/>
    <n v="43.8"/>
    <n v="0.75"/>
    <n v="43.05"/>
    <n v="44.55"/>
  </r>
  <r>
    <x v="1"/>
    <x v="10"/>
    <n v="45"/>
    <n v="45.9"/>
    <n v="45.9"/>
    <n v="0.44999999999999929"/>
    <n v="45.45"/>
    <n v="46.349999999999994"/>
  </r>
  <r>
    <x v="1"/>
    <x v="11"/>
    <n v="46.2"/>
    <n v="48.1"/>
    <n v="48.1"/>
    <n v="0.94999999999999929"/>
    <n v="47.150000000000006"/>
    <n v="49.05"/>
  </r>
  <r>
    <x v="1"/>
    <x v="12"/>
    <n v="36.4"/>
    <n v="38.299999999999997"/>
    <n v="38.299999999999997"/>
    <n v="0.94999999999999929"/>
    <n v="37.349999999999994"/>
    <n v="39.25"/>
  </r>
  <r>
    <x v="1"/>
    <x v="13"/>
    <n v="37.799999999999997"/>
    <n v="40.1"/>
    <n v="40.1"/>
    <n v="1.1500000000000021"/>
    <n v="38.950000000000003"/>
    <n v="41.25"/>
  </r>
  <r>
    <x v="1"/>
    <x v="14"/>
    <n v="43.9"/>
    <n v="47"/>
    <n v="47"/>
    <n v="1.5500000000000007"/>
    <n v="45.45"/>
    <n v="48.55"/>
  </r>
  <r>
    <x v="1"/>
    <x v="15"/>
    <n v="42.6"/>
    <n v="44.2"/>
    <n v="44.2"/>
    <n v="0.80000000000000071"/>
    <n v="43.400000000000006"/>
    <n v="45"/>
  </r>
  <r>
    <x v="1"/>
    <x v="16"/>
    <n v="38.4"/>
    <n v="37.799999999999997"/>
    <n v="38.4"/>
    <n v="0.30000000000000071"/>
    <n v="38.099999999999994"/>
    <n v="38.700000000000003"/>
  </r>
  <r>
    <x v="2"/>
    <x v="0"/>
    <n v="46.056000000000004"/>
    <n v="45.045999999999999"/>
    <n v="46.056000000000004"/>
    <n v="0.50500000000000256"/>
    <n v="45.551000000000002"/>
    <n v="46.561000000000007"/>
  </r>
  <r>
    <x v="2"/>
    <x v="1"/>
    <n v="39.592000000000006"/>
    <n v="41.612000000000002"/>
    <n v="41.612000000000002"/>
    <n v="1.009999999999998"/>
    <n v="40.602000000000004"/>
    <n v="42.622"/>
  </r>
  <r>
    <x v="2"/>
    <x v="2"/>
    <n v="44.064000000000007"/>
    <n v="43.363"/>
    <n v="44.064000000000007"/>
    <n v="0.35050000000000381"/>
    <n v="43.713500000000003"/>
    <n v="44.414500000000011"/>
  </r>
  <r>
    <x v="2"/>
    <x v="3"/>
    <n v="48.347999999999999"/>
    <n v="49.265999999999998"/>
    <n v="49.265999999999998"/>
    <n v="0.45899999999999963"/>
    <n v="48.807000000000002"/>
    <n v="49.724999999999994"/>
  </r>
  <r>
    <x v="2"/>
    <x v="4"/>
    <n v="38.658000000000001"/>
    <n v="39.576000000000001"/>
    <n v="39.576000000000001"/>
    <n v="0.45899999999999963"/>
    <n v="39.117000000000004"/>
    <n v="40.034999999999997"/>
  </r>
  <r>
    <x v="2"/>
    <x v="5"/>
    <n v="47.124000000000002"/>
    <n v="46.056000000000004"/>
    <n v="47.124000000000002"/>
    <n v="0.53399999999999892"/>
    <n v="46.59"/>
    <n v="47.658000000000001"/>
  </r>
  <r>
    <x v="2"/>
    <x v="6"/>
    <n v="40.804000000000002"/>
    <n v="42.823999999999998"/>
    <n v="42.823999999999998"/>
    <n v="1.009999999999998"/>
    <n v="41.814"/>
    <n v="43.833999999999996"/>
  </r>
  <r>
    <x v="2"/>
    <x v="7"/>
    <n v="38.496000000000002"/>
    <n v="43.732999999999997"/>
    <n v="43.732999999999997"/>
    <n v="2.6184999999999974"/>
    <n v="41.1145"/>
    <n v="46.351499999999994"/>
  </r>
  <r>
    <x v="2"/>
    <x v="8"/>
    <n v="44.688000000000002"/>
    <n v="45.472000000000001"/>
    <n v="45.472000000000001"/>
    <n v="0.39199999999999946"/>
    <n v="45.08"/>
    <n v="45.864000000000004"/>
  </r>
  <r>
    <x v="2"/>
    <x v="9"/>
    <n v="41.453999999999994"/>
    <n v="42.923999999999999"/>
    <n v="42.923999999999999"/>
    <n v="0.73500000000000298"/>
    <n v="42.188999999999993"/>
    <n v="43.659000000000006"/>
  </r>
  <r>
    <x v="2"/>
    <x v="10"/>
    <n v="44.1"/>
    <n v="47.277000000000001"/>
    <n v="47.277000000000001"/>
    <n v="1.5884999999999998"/>
    <n v="45.688500000000005"/>
    <n v="48.865499999999997"/>
  </r>
  <r>
    <x v="2"/>
    <x v="11"/>
    <n v="46.662000000000006"/>
    <n v="48.581000000000003"/>
    <n v="48.581000000000003"/>
    <n v="0.95949999999999847"/>
    <n v="47.621500000000005"/>
    <n v="49.540500000000002"/>
  </r>
  <r>
    <x v="2"/>
    <x v="12"/>
    <n v="36.763999999999996"/>
    <n v="38.683"/>
    <n v="38.683"/>
    <n v="0.95950000000000202"/>
    <n v="37.723500000000001"/>
    <n v="39.642499999999998"/>
  </r>
  <r>
    <x v="2"/>
    <x v="13"/>
    <n v="37.421999999999997"/>
    <n v="39.698999999999998"/>
    <n v="39.698999999999998"/>
    <n v="1.1385000000000005"/>
    <n v="38.560499999999998"/>
    <n v="40.837499999999999"/>
  </r>
  <r>
    <x v="2"/>
    <x v="14"/>
    <n v="43.460999999999999"/>
    <n v="46.53"/>
    <n v="46.53"/>
    <n v="1.5345000000000013"/>
    <n v="44.9955"/>
    <n v="48.064500000000002"/>
  </r>
  <r>
    <x v="2"/>
    <x v="15"/>
    <n v="43.026000000000003"/>
    <n v="44.642000000000003"/>
    <n v="44.642000000000003"/>
    <n v="0.80799999999999983"/>
    <n v="43.834000000000003"/>
    <n v="45.45"/>
  </r>
  <r>
    <x v="2"/>
    <x v="16"/>
    <n v="38.783999999999999"/>
    <n v="36.287999999999997"/>
    <n v="38.783999999999999"/>
    <n v="1.2480000000000011"/>
    <n v="37.536000000000001"/>
    <n v="40.0319999999999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AC5790F-BC50-4D7E-B3D3-587A757834EA}" name="PivotTable2" cacheId="4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O4:Q6" firstHeaderRow="0" firstDataRow="1" firstDataCol="1" rowPageCount="1" colPageCount="1"/>
  <pivotFields count="11">
    <pivotField axis="axisRow" numFmtId="17" showAll="0">
      <items count="4">
        <item x="0"/>
        <item h="1" x="1"/>
        <item x="2"/>
        <item t="default"/>
      </items>
    </pivotField>
    <pivotField axis="axisPage" multipleItemSelectionAllowed="1" showAll="0">
      <items count="18">
        <item x="0"/>
        <item h="1" x="1"/>
        <item h="1" x="2"/>
        <item h="1" x="3"/>
        <item h="1" x="4"/>
        <item h="1" x="5"/>
        <item h="1" x="6"/>
        <item h="1" x="7"/>
        <item h="1" x="8"/>
        <item h="1" x="9"/>
        <item h="1" x="10"/>
        <item h="1" x="11"/>
        <item h="1" x="12"/>
        <item h="1" x="13"/>
        <item h="1" x="14"/>
        <item h="1" x="15"/>
        <item h="1" x="16"/>
        <item t="default"/>
      </items>
    </pivotField>
    <pivotField numFmtId="164" showAll="0"/>
    <pivotField numFmtId="164" showAll="0"/>
    <pivotField dataField="1" numFmtId="164" showAll="0"/>
    <pivotField dataField="1" numFmtId="164" showAll="0"/>
    <pivotField numFmtId="164" showAll="0"/>
    <pivotField numFmtId="164"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5">
        <item sd="0" x="0"/>
        <item sd="0" x="1"/>
        <item sd="0" x="2"/>
        <item sd="0" x="3"/>
        <item t="default"/>
      </items>
    </pivotField>
  </pivotFields>
  <rowFields count="1">
    <field x="0"/>
  </rowFields>
  <rowItems count="2">
    <i>
      <x/>
    </i>
    <i>
      <x v="2"/>
    </i>
  </rowItems>
  <colFields count="1">
    <field x="-2"/>
  </colFields>
  <colItems count="2">
    <i>
      <x/>
    </i>
    <i i="1">
      <x v="1"/>
    </i>
  </colItems>
  <pageFields count="1">
    <pageField fld="1" hier="-1"/>
  </pageFields>
  <dataFields count="2">
    <dataField name="Max of CMJ Best" fld="4" subtotal="max" baseField="0" baseItem="0" numFmtId="164"/>
    <dataField name="Max of CMJ SD" fld="5" subtotal="max" baseField="0"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hlete" xr10:uid="{137F63D9-2A77-4467-9D4C-CE8A40C1FE89}" sourceName="Athlete">
  <pivotTables>
    <pivotTable tabId="4" name="PivotTable2"/>
  </pivotTables>
  <data>
    <tabular pivotCacheId="656976818">
      <items count="17">
        <i x="0" s="1"/>
        <i x="1"/>
        <i x="2"/>
        <i x="3"/>
        <i x="4"/>
        <i x="5"/>
        <i x="6"/>
        <i x="7"/>
        <i x="8"/>
        <i x="9"/>
        <i x="10"/>
        <i x="11"/>
        <i x="12"/>
        <i x="13"/>
        <i x="14"/>
        <i x="15"/>
        <i x="16"/>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340F783-9C55-47B3-8CDF-9452ED9CE5A9}" sourceName="Date">
  <pivotTables>
    <pivotTable tabId="4" name="PivotTable2"/>
  </pivotTables>
  <data>
    <tabular pivotCacheId="656976818">
      <items count="3">
        <i x="0" s="1"/>
        <i x="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hlete" xr10:uid="{D7428123-1625-4B65-931D-F8CF3CE54D71}" cache="Slicer_Athlete" caption="Athlete" rowHeight="251883"/>
  <slicer name="Date" xr10:uid="{F28F9A56-7DD1-48C6-915C-DF65A0A19355}" cache="Slicer_Date" caption="Date" rowHeight="25188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C6EAA82-3207-4BA1-BC58-8A53C5975069}" name="TBL_CMJ" displayName="TBL_CMJ" ref="H4:M55" totalsRowShown="0" headerRowDxfId="15" dataDxfId="14">
  <autoFilter ref="H4:M55" xr:uid="{EC6EAA82-3207-4BA1-BC58-8A53C5975069}"/>
  <tableColumns count="6">
    <tableColumn id="1" xr3:uid="{72586D21-8650-4AB2-9B4F-8BFB18A6859D}" name="Date" dataDxfId="13"/>
    <tableColumn id="2" xr3:uid="{CA564051-79B8-453E-AE28-71ADA9F31755}" name="Athlete" dataDxfId="12"/>
    <tableColumn id="3" xr3:uid="{9A142606-0735-45C2-95D2-AA7E48F878E1}" name="CMJ_1" dataDxfId="11"/>
    <tableColumn id="4" xr3:uid="{A0F72DF4-14AB-43D3-B5FC-8241AF098C45}" name="CMJ_2" dataDxfId="10"/>
    <tableColumn id="5" xr3:uid="{C835959F-980A-4D3E-817A-897278EE9B3B}" name="CMJ Best" dataDxfId="9">
      <calculatedColumnFormula>MAX(J5:K5)</calculatedColumnFormula>
    </tableColumn>
    <tableColumn id="6" xr3:uid="{34CD8AD9-B6C6-48E5-90A7-3B6BCD5E80A4}" name="CMJ SD" dataDxfId="8">
      <calculatedColumnFormula>_xlfn.STDEV.P(J5:K5)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E6A22-D732-4154-A661-9EFDBC6A1D51}">
  <dimension ref="B4:E28"/>
  <sheetViews>
    <sheetView workbookViewId="0"/>
  </sheetViews>
  <sheetFormatPr defaultRowHeight="14.5" x14ac:dyDescent="0.35"/>
  <sheetData>
    <row r="4" spans="2:5" x14ac:dyDescent="0.35">
      <c r="B4" s="9" t="s">
        <v>2</v>
      </c>
      <c r="C4" s="9" t="s">
        <v>3</v>
      </c>
      <c r="D4" s="9" t="s">
        <v>22</v>
      </c>
      <c r="E4" s="9" t="s">
        <v>28</v>
      </c>
    </row>
    <row r="5" spans="2:5" x14ac:dyDescent="0.35">
      <c r="B5" s="4">
        <v>38.1</v>
      </c>
      <c r="C5" s="4">
        <v>43.6</v>
      </c>
      <c r="D5" s="4">
        <v>47.7</v>
      </c>
      <c r="E5" s="12"/>
    </row>
    <row r="6" spans="2:5" x14ac:dyDescent="0.35">
      <c r="B6" s="4">
        <v>34.1</v>
      </c>
      <c r="C6" s="4">
        <v>35.700000000000003</v>
      </c>
      <c r="D6" s="4">
        <v>36</v>
      </c>
      <c r="E6" s="12"/>
    </row>
    <row r="7" spans="2:5" x14ac:dyDescent="0.35">
      <c r="B7" s="4">
        <v>42.8</v>
      </c>
      <c r="C7" s="4">
        <v>42.2</v>
      </c>
      <c r="D7" s="4">
        <v>41.9</v>
      </c>
      <c r="E7" s="12"/>
    </row>
    <row r="8" spans="2:5" x14ac:dyDescent="0.35">
      <c r="B8" s="4">
        <v>50.4</v>
      </c>
      <c r="C8" s="4">
        <v>52.2</v>
      </c>
      <c r="D8" s="4">
        <v>52.2</v>
      </c>
      <c r="E8" s="12"/>
    </row>
    <row r="9" spans="2:5" x14ac:dyDescent="0.35">
      <c r="B9" s="4">
        <v>37</v>
      </c>
      <c r="C9" s="4">
        <v>36.1</v>
      </c>
      <c r="D9" s="4">
        <v>36.9</v>
      </c>
      <c r="E9" s="12"/>
    </row>
    <row r="10" spans="2:5" x14ac:dyDescent="0.35">
      <c r="B10" s="4">
        <v>42.1</v>
      </c>
      <c r="C10" s="4">
        <v>40.700000000000003</v>
      </c>
      <c r="D10" s="4">
        <v>45.1</v>
      </c>
      <c r="E10" s="12"/>
    </row>
    <row r="11" spans="2:5" x14ac:dyDescent="0.35">
      <c r="B11" s="4">
        <v>44.5</v>
      </c>
      <c r="C11" s="4">
        <v>42.3</v>
      </c>
      <c r="D11" s="4">
        <v>45.2</v>
      </c>
      <c r="E11" s="12"/>
    </row>
    <row r="12" spans="2:5" x14ac:dyDescent="0.35">
      <c r="B12" s="4">
        <v>37.9</v>
      </c>
      <c r="C12" s="4">
        <v>33.299999999999997</v>
      </c>
      <c r="D12" s="4">
        <v>39.6</v>
      </c>
      <c r="E12" s="12"/>
    </row>
    <row r="13" spans="2:5" x14ac:dyDescent="0.35">
      <c r="B13" s="4">
        <v>43.6</v>
      </c>
      <c r="C13" s="4">
        <v>44.9</v>
      </c>
      <c r="D13" s="4">
        <v>37.4</v>
      </c>
      <c r="E13" s="12"/>
    </row>
    <row r="14" spans="2:5" x14ac:dyDescent="0.35">
      <c r="B14" s="4">
        <v>35.4</v>
      </c>
      <c r="C14" s="4">
        <v>40.1</v>
      </c>
      <c r="D14" s="4">
        <v>39.5</v>
      </c>
      <c r="E14" s="12"/>
    </row>
    <row r="15" spans="2:5" x14ac:dyDescent="0.35">
      <c r="B15" s="4">
        <v>45.3</v>
      </c>
      <c r="C15" s="4">
        <v>44.4</v>
      </c>
      <c r="D15" s="4">
        <v>43.9</v>
      </c>
      <c r="E15" s="12"/>
    </row>
    <row r="16" spans="2:5" x14ac:dyDescent="0.35">
      <c r="B16" s="4">
        <v>46.6</v>
      </c>
      <c r="C16" s="4">
        <v>47.7</v>
      </c>
      <c r="D16" s="4">
        <v>47.7</v>
      </c>
      <c r="E16" s="12"/>
    </row>
    <row r="17" spans="2:5" x14ac:dyDescent="0.35">
      <c r="B17" s="4">
        <v>30.2</v>
      </c>
      <c r="C17" s="4">
        <v>31</v>
      </c>
      <c r="D17" s="4">
        <v>31.5</v>
      </c>
      <c r="E17" s="12"/>
    </row>
    <row r="18" spans="2:5" x14ac:dyDescent="0.35">
      <c r="B18" s="4">
        <v>50.8</v>
      </c>
      <c r="C18" s="4">
        <v>51.2</v>
      </c>
      <c r="D18" s="4">
        <v>53.7</v>
      </c>
      <c r="E18" s="12"/>
    </row>
    <row r="19" spans="2:5" x14ac:dyDescent="0.35">
      <c r="B19" s="4">
        <v>41</v>
      </c>
      <c r="C19" s="4">
        <v>46.7</v>
      </c>
      <c r="D19" s="4">
        <v>36.4</v>
      </c>
      <c r="E19" s="12"/>
    </row>
    <row r="20" spans="2:5" x14ac:dyDescent="0.35">
      <c r="B20" s="4">
        <v>43.7</v>
      </c>
      <c r="C20" s="4">
        <v>40.4</v>
      </c>
      <c r="D20" s="4">
        <v>43</v>
      </c>
      <c r="E20" s="12"/>
    </row>
    <row r="21" spans="2:5" x14ac:dyDescent="0.35">
      <c r="B21" s="4">
        <v>43.6</v>
      </c>
      <c r="C21" s="4">
        <v>44.1</v>
      </c>
      <c r="D21" s="4">
        <v>48.9</v>
      </c>
      <c r="E21" s="12"/>
    </row>
    <row r="22" spans="2:5" x14ac:dyDescent="0.35">
      <c r="B22" s="4">
        <v>43.6</v>
      </c>
      <c r="C22" s="4">
        <v>44.8</v>
      </c>
      <c r="D22" s="4">
        <v>43.5</v>
      </c>
      <c r="E22" s="12"/>
    </row>
    <row r="23" spans="2:5" x14ac:dyDescent="0.35">
      <c r="B23" s="4">
        <v>51.6</v>
      </c>
      <c r="C23" s="4">
        <v>50.4</v>
      </c>
      <c r="D23" s="4">
        <v>53.6</v>
      </c>
      <c r="E23" s="12"/>
    </row>
    <row r="24" spans="2:5" x14ac:dyDescent="0.35">
      <c r="B24" s="4">
        <v>27.8</v>
      </c>
      <c r="C24" s="4">
        <v>28.5</v>
      </c>
      <c r="D24" s="4">
        <v>28.7</v>
      </c>
      <c r="E24" s="12"/>
    </row>
    <row r="25" spans="2:5" x14ac:dyDescent="0.35">
      <c r="B25" s="4">
        <v>29</v>
      </c>
      <c r="C25" s="4">
        <v>28.3</v>
      </c>
      <c r="D25" s="4">
        <v>30.9</v>
      </c>
      <c r="E25" s="12"/>
    </row>
    <row r="26" spans="2:5" x14ac:dyDescent="0.35">
      <c r="B26" s="4">
        <v>29</v>
      </c>
      <c r="C26" s="4">
        <v>27.7</v>
      </c>
      <c r="D26" s="4">
        <v>26.3</v>
      </c>
      <c r="E26" s="12"/>
    </row>
    <row r="27" spans="2:5" x14ac:dyDescent="0.35">
      <c r="B27" s="4">
        <v>30.3</v>
      </c>
      <c r="C27" s="4">
        <v>35.700000000000003</v>
      </c>
      <c r="D27" s="4">
        <v>34.200000000000003</v>
      </c>
      <c r="E27" s="12"/>
    </row>
    <row r="28" spans="2:5" ht="15" thickBot="1" x14ac:dyDescent="0.4">
      <c r="B28" s="10">
        <v>34.9</v>
      </c>
      <c r="C28" s="10">
        <v>36.1</v>
      </c>
      <c r="D28" s="10">
        <v>35.4</v>
      </c>
      <c r="E28" s="1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6B3D3-B3E6-4FA0-9CB2-326F0DC45F60}">
  <dimension ref="B3:I54"/>
  <sheetViews>
    <sheetView workbookViewId="0"/>
  </sheetViews>
  <sheetFormatPr defaultRowHeight="14.5" x14ac:dyDescent="0.35"/>
  <sheetData>
    <row r="3" spans="2:9" x14ac:dyDescent="0.35">
      <c r="B3" s="2" t="s">
        <v>0</v>
      </c>
      <c r="C3" s="2" t="s">
        <v>1</v>
      </c>
      <c r="D3" s="2" t="s">
        <v>2</v>
      </c>
      <c r="E3" s="2" t="s">
        <v>3</v>
      </c>
      <c r="F3" s="2" t="s">
        <v>24</v>
      </c>
      <c r="G3" s="2" t="s">
        <v>25</v>
      </c>
      <c r="H3" s="2"/>
      <c r="I3" s="2"/>
    </row>
    <row r="4" spans="2:9" x14ac:dyDescent="0.35">
      <c r="B4" s="3">
        <v>45505</v>
      </c>
      <c r="C4" s="4" t="s">
        <v>4</v>
      </c>
      <c r="D4" s="5">
        <v>43.7</v>
      </c>
      <c r="E4" s="5">
        <v>42.8</v>
      </c>
      <c r="F4" s="5"/>
      <c r="G4" s="5"/>
      <c r="H4" s="5"/>
      <c r="I4" s="5"/>
    </row>
    <row r="5" spans="2:9" x14ac:dyDescent="0.35">
      <c r="B5" s="3">
        <v>45505</v>
      </c>
      <c r="C5" s="4" t="s">
        <v>5</v>
      </c>
      <c r="D5" s="5">
        <v>34.799999999999997</v>
      </c>
      <c r="E5" s="5">
        <v>36</v>
      </c>
      <c r="F5" s="5"/>
      <c r="G5" s="5"/>
      <c r="H5" s="5"/>
      <c r="I5" s="5"/>
    </row>
    <row r="6" spans="2:9" x14ac:dyDescent="0.35">
      <c r="B6" s="3">
        <v>45505</v>
      </c>
      <c r="C6" s="4" t="s">
        <v>6</v>
      </c>
      <c r="D6" s="5">
        <v>42.8</v>
      </c>
      <c r="E6" s="5">
        <v>40.200000000000003</v>
      </c>
      <c r="F6" s="5"/>
      <c r="G6" s="5"/>
      <c r="H6" s="5"/>
      <c r="I6" s="5"/>
    </row>
    <row r="7" spans="2:9" x14ac:dyDescent="0.35">
      <c r="B7" s="3">
        <v>45505</v>
      </c>
      <c r="C7" s="4" t="s">
        <v>7</v>
      </c>
      <c r="D7" s="5">
        <v>46.2</v>
      </c>
      <c r="E7" s="5">
        <v>45.8</v>
      </c>
      <c r="F7" s="5"/>
      <c r="G7" s="5"/>
      <c r="H7" s="5"/>
      <c r="I7" s="5"/>
    </row>
    <row r="8" spans="2:9" x14ac:dyDescent="0.35">
      <c r="B8" s="3">
        <v>45505</v>
      </c>
      <c r="C8" s="4" t="s">
        <v>8</v>
      </c>
      <c r="D8" s="5">
        <v>37</v>
      </c>
      <c r="E8" s="5">
        <v>36.200000000000003</v>
      </c>
      <c r="F8" s="5"/>
      <c r="G8" s="5"/>
      <c r="H8" s="5"/>
      <c r="I8" s="5"/>
    </row>
    <row r="9" spans="2:9" x14ac:dyDescent="0.35">
      <c r="B9" s="3">
        <v>45505</v>
      </c>
      <c r="C9" s="4" t="s">
        <v>9</v>
      </c>
      <c r="D9" s="5">
        <v>45.1</v>
      </c>
      <c r="E9" s="5">
        <v>44</v>
      </c>
      <c r="F9" s="5"/>
      <c r="G9" s="5"/>
      <c r="H9" s="5"/>
      <c r="I9" s="5"/>
    </row>
    <row r="10" spans="2:9" x14ac:dyDescent="0.35">
      <c r="B10" s="3">
        <v>45505</v>
      </c>
      <c r="C10" s="4" t="s">
        <v>10</v>
      </c>
      <c r="D10" s="5">
        <v>36</v>
      </c>
      <c r="E10" s="5">
        <v>41.2</v>
      </c>
      <c r="F10" s="5"/>
      <c r="G10" s="5"/>
      <c r="H10" s="5"/>
      <c r="I10" s="5"/>
    </row>
    <row r="11" spans="2:9" x14ac:dyDescent="0.35">
      <c r="B11" s="3">
        <v>45505</v>
      </c>
      <c r="C11" s="4" t="s">
        <v>11</v>
      </c>
      <c r="D11" s="5">
        <v>38.5</v>
      </c>
      <c r="E11" s="5">
        <v>39.6</v>
      </c>
      <c r="F11" s="5"/>
      <c r="G11" s="5"/>
      <c r="H11" s="5"/>
      <c r="I11" s="5"/>
    </row>
    <row r="12" spans="2:9" x14ac:dyDescent="0.35">
      <c r="B12" s="3">
        <v>45505</v>
      </c>
      <c r="C12" s="4" t="s">
        <v>12</v>
      </c>
      <c r="D12" s="5">
        <v>41.9</v>
      </c>
      <c r="E12" s="5">
        <v>44.9</v>
      </c>
      <c r="F12" s="5"/>
      <c r="G12" s="5"/>
      <c r="H12" s="5"/>
      <c r="I12" s="5"/>
    </row>
    <row r="13" spans="2:9" x14ac:dyDescent="0.35">
      <c r="B13" s="3">
        <v>45505</v>
      </c>
      <c r="C13" s="4" t="s">
        <v>13</v>
      </c>
      <c r="D13" s="5">
        <v>37.5</v>
      </c>
      <c r="E13" s="5">
        <v>40.1</v>
      </c>
      <c r="F13" s="5"/>
      <c r="G13" s="5"/>
      <c r="H13" s="5"/>
      <c r="I13" s="5"/>
    </row>
    <row r="14" spans="2:9" x14ac:dyDescent="0.35">
      <c r="B14" s="3">
        <v>45505</v>
      </c>
      <c r="C14" s="4" t="s">
        <v>14</v>
      </c>
      <c r="D14" s="5">
        <v>42.7</v>
      </c>
      <c r="E14" s="5">
        <v>45.3</v>
      </c>
      <c r="F14" s="5"/>
      <c r="G14" s="5"/>
      <c r="H14" s="5"/>
      <c r="I14" s="5"/>
    </row>
    <row r="15" spans="2:9" x14ac:dyDescent="0.35">
      <c r="B15" s="3">
        <v>45505</v>
      </c>
      <c r="C15" s="4" t="s">
        <v>15</v>
      </c>
      <c r="D15" s="5">
        <v>47.7</v>
      </c>
      <c r="E15" s="5">
        <v>45.8</v>
      </c>
      <c r="F15" s="5"/>
      <c r="G15" s="5"/>
      <c r="H15" s="5"/>
      <c r="I15" s="5"/>
    </row>
    <row r="16" spans="2:9" x14ac:dyDescent="0.35">
      <c r="B16" s="3">
        <v>45505</v>
      </c>
      <c r="C16" s="4" t="s">
        <v>16</v>
      </c>
      <c r="D16" s="5">
        <v>31.5</v>
      </c>
      <c r="E16" s="5">
        <v>30.1</v>
      </c>
      <c r="F16" s="5"/>
      <c r="G16" s="5"/>
      <c r="H16" s="5"/>
      <c r="I16" s="5"/>
    </row>
    <row r="17" spans="2:9" x14ac:dyDescent="0.35">
      <c r="B17" s="3">
        <v>45505</v>
      </c>
      <c r="C17" s="4" t="s">
        <v>17</v>
      </c>
      <c r="D17" s="5">
        <v>33.799999999999997</v>
      </c>
      <c r="E17" s="5">
        <v>36.700000000000003</v>
      </c>
      <c r="F17" s="5"/>
      <c r="G17" s="5"/>
      <c r="H17" s="5"/>
      <c r="I17" s="5"/>
    </row>
    <row r="18" spans="2:9" x14ac:dyDescent="0.35">
      <c r="B18" s="3">
        <v>45505</v>
      </c>
      <c r="C18" s="4" t="s">
        <v>18</v>
      </c>
      <c r="D18" s="5">
        <v>46.7</v>
      </c>
      <c r="E18" s="5">
        <v>45.1</v>
      </c>
      <c r="F18" s="5"/>
      <c r="G18" s="5"/>
      <c r="H18" s="5"/>
      <c r="I18" s="5"/>
    </row>
    <row r="19" spans="2:9" x14ac:dyDescent="0.35">
      <c r="B19" s="3">
        <v>45505</v>
      </c>
      <c r="C19" s="4" t="s">
        <v>19</v>
      </c>
      <c r="D19" s="5">
        <v>43.7</v>
      </c>
      <c r="E19" s="5">
        <v>42.7</v>
      </c>
      <c r="F19" s="5"/>
      <c r="G19" s="5"/>
      <c r="H19" s="5"/>
      <c r="I19" s="5"/>
    </row>
    <row r="20" spans="2:9" x14ac:dyDescent="0.35">
      <c r="B20" s="3">
        <v>45505</v>
      </c>
      <c r="C20" s="4" t="s">
        <v>20</v>
      </c>
      <c r="D20" s="5">
        <v>40.4</v>
      </c>
      <c r="E20" s="5">
        <v>41.2</v>
      </c>
      <c r="F20" s="5"/>
      <c r="G20" s="5"/>
      <c r="H20" s="5"/>
      <c r="I20" s="5"/>
    </row>
    <row r="21" spans="2:9" x14ac:dyDescent="0.35">
      <c r="B21" s="3">
        <v>45627</v>
      </c>
      <c r="C21" s="4" t="s">
        <v>4</v>
      </c>
      <c r="D21" s="5">
        <v>45.6</v>
      </c>
      <c r="E21" s="5">
        <v>44.6</v>
      </c>
      <c r="F21" s="5"/>
      <c r="G21" s="5"/>
      <c r="H21" s="5"/>
      <c r="I21" s="5"/>
    </row>
    <row r="22" spans="2:9" x14ac:dyDescent="0.35">
      <c r="B22" s="3">
        <v>45627</v>
      </c>
      <c r="C22" s="4" t="s">
        <v>5</v>
      </c>
      <c r="D22" s="5">
        <v>39.200000000000003</v>
      </c>
      <c r="E22" s="5">
        <v>41.2</v>
      </c>
      <c r="F22" s="5"/>
      <c r="G22" s="5"/>
      <c r="H22" s="5"/>
      <c r="I22" s="5"/>
    </row>
    <row r="23" spans="2:9" x14ac:dyDescent="0.35">
      <c r="B23" s="3">
        <v>45627</v>
      </c>
      <c r="C23" s="4" t="s">
        <v>6</v>
      </c>
      <c r="D23" s="5">
        <v>43.2</v>
      </c>
      <c r="E23" s="5">
        <v>42.1</v>
      </c>
      <c r="F23" s="5"/>
      <c r="G23" s="5"/>
      <c r="H23" s="5"/>
      <c r="I23" s="5"/>
    </row>
    <row r="24" spans="2:9" x14ac:dyDescent="0.35">
      <c r="B24" s="3">
        <v>45627</v>
      </c>
      <c r="C24" s="4" t="s">
        <v>7</v>
      </c>
      <c r="D24" s="5">
        <v>47.4</v>
      </c>
      <c r="E24" s="5">
        <v>48.3</v>
      </c>
      <c r="F24" s="5"/>
      <c r="G24" s="5"/>
      <c r="H24" s="5"/>
      <c r="I24" s="5"/>
    </row>
    <row r="25" spans="2:9" x14ac:dyDescent="0.35">
      <c r="B25" s="3">
        <v>45627</v>
      </c>
      <c r="C25" s="4" t="s">
        <v>8</v>
      </c>
      <c r="D25" s="5">
        <v>37.9</v>
      </c>
      <c r="E25" s="5">
        <v>38.799999999999997</v>
      </c>
      <c r="F25" s="5"/>
      <c r="G25" s="5"/>
      <c r="H25" s="5"/>
      <c r="I25" s="5"/>
    </row>
    <row r="26" spans="2:9" x14ac:dyDescent="0.35">
      <c r="B26" s="3">
        <v>45627</v>
      </c>
      <c r="C26" s="4" t="s">
        <v>9</v>
      </c>
      <c r="D26" s="5">
        <v>46.2</v>
      </c>
      <c r="E26" s="5">
        <v>45.6</v>
      </c>
      <c r="F26" s="5"/>
      <c r="G26" s="5"/>
      <c r="H26" s="5"/>
      <c r="I26" s="5"/>
    </row>
    <row r="27" spans="2:9" x14ac:dyDescent="0.35">
      <c r="B27" s="3">
        <v>45627</v>
      </c>
      <c r="C27" s="4" t="s">
        <v>10</v>
      </c>
      <c r="D27" s="5">
        <v>40.4</v>
      </c>
      <c r="E27" s="5">
        <v>42.4</v>
      </c>
      <c r="F27" s="5"/>
      <c r="G27" s="5"/>
      <c r="H27" s="5"/>
      <c r="I27" s="5"/>
    </row>
    <row r="28" spans="2:9" x14ac:dyDescent="0.35">
      <c r="B28" s="3">
        <v>45627</v>
      </c>
      <c r="C28" s="4" t="s">
        <v>11</v>
      </c>
      <c r="D28" s="5">
        <v>40.1</v>
      </c>
      <c r="E28" s="5">
        <v>43.3</v>
      </c>
      <c r="F28" s="5"/>
      <c r="G28" s="5"/>
      <c r="H28" s="5"/>
      <c r="I28" s="5"/>
    </row>
    <row r="29" spans="2:9" x14ac:dyDescent="0.35">
      <c r="B29" s="3">
        <v>45627</v>
      </c>
      <c r="C29" s="4" t="s">
        <v>12</v>
      </c>
      <c r="D29" s="5">
        <v>45.6</v>
      </c>
      <c r="E29" s="5">
        <v>46.4</v>
      </c>
      <c r="F29" s="5"/>
      <c r="G29" s="5"/>
      <c r="H29" s="5"/>
      <c r="I29" s="5"/>
    </row>
    <row r="30" spans="2:9" x14ac:dyDescent="0.35">
      <c r="B30" s="3">
        <v>45627</v>
      </c>
      <c r="C30" s="4" t="s">
        <v>13</v>
      </c>
      <c r="D30" s="5">
        <v>42.3</v>
      </c>
      <c r="E30" s="5">
        <v>43.8</v>
      </c>
      <c r="F30" s="5"/>
      <c r="G30" s="5"/>
      <c r="H30" s="5"/>
      <c r="I30" s="5"/>
    </row>
    <row r="31" spans="2:9" x14ac:dyDescent="0.35">
      <c r="B31" s="3">
        <v>45627</v>
      </c>
      <c r="C31" s="4" t="s">
        <v>14</v>
      </c>
      <c r="D31" s="5">
        <v>45</v>
      </c>
      <c r="E31" s="5">
        <v>45.9</v>
      </c>
      <c r="F31" s="5"/>
      <c r="G31" s="5"/>
      <c r="H31" s="5"/>
      <c r="I31" s="5"/>
    </row>
    <row r="32" spans="2:9" x14ac:dyDescent="0.35">
      <c r="B32" s="3">
        <v>45627</v>
      </c>
      <c r="C32" s="4" t="s">
        <v>15</v>
      </c>
      <c r="D32" s="5">
        <v>46.2</v>
      </c>
      <c r="E32" s="5">
        <v>48.1</v>
      </c>
      <c r="F32" s="5"/>
      <c r="G32" s="5"/>
      <c r="H32" s="5"/>
      <c r="I32" s="5"/>
    </row>
    <row r="33" spans="2:9" x14ac:dyDescent="0.35">
      <c r="B33" s="3">
        <v>45627</v>
      </c>
      <c r="C33" s="4" t="s">
        <v>16</v>
      </c>
      <c r="D33" s="5">
        <v>36.4</v>
      </c>
      <c r="E33" s="5">
        <v>38.299999999999997</v>
      </c>
      <c r="F33" s="5"/>
      <c r="G33" s="5"/>
      <c r="H33" s="5"/>
      <c r="I33" s="5"/>
    </row>
    <row r="34" spans="2:9" x14ac:dyDescent="0.35">
      <c r="B34" s="3">
        <v>45627</v>
      </c>
      <c r="C34" s="4" t="s">
        <v>17</v>
      </c>
      <c r="D34" s="5">
        <v>37.799999999999997</v>
      </c>
      <c r="E34" s="5">
        <v>40.1</v>
      </c>
      <c r="F34" s="5"/>
      <c r="G34" s="5"/>
      <c r="H34" s="5"/>
      <c r="I34" s="5"/>
    </row>
    <row r="35" spans="2:9" x14ac:dyDescent="0.35">
      <c r="B35" s="3">
        <v>45627</v>
      </c>
      <c r="C35" s="4" t="s">
        <v>18</v>
      </c>
      <c r="D35" s="5">
        <v>43.9</v>
      </c>
      <c r="E35" s="5">
        <v>47</v>
      </c>
      <c r="F35" s="5"/>
      <c r="G35" s="5"/>
      <c r="H35" s="5"/>
      <c r="I35" s="5"/>
    </row>
    <row r="36" spans="2:9" x14ac:dyDescent="0.35">
      <c r="B36" s="3">
        <v>45627</v>
      </c>
      <c r="C36" s="4" t="s">
        <v>19</v>
      </c>
      <c r="D36" s="5">
        <v>42.6</v>
      </c>
      <c r="E36" s="5">
        <v>44.2</v>
      </c>
      <c r="F36" s="5"/>
      <c r="G36" s="5"/>
      <c r="H36" s="5"/>
      <c r="I36" s="5"/>
    </row>
    <row r="37" spans="2:9" x14ac:dyDescent="0.35">
      <c r="B37" s="3">
        <v>45627</v>
      </c>
      <c r="C37" s="4" t="s">
        <v>20</v>
      </c>
      <c r="D37" s="5">
        <v>38.4</v>
      </c>
      <c r="E37" s="5">
        <v>37.799999999999997</v>
      </c>
      <c r="F37" s="5"/>
      <c r="G37" s="5"/>
      <c r="H37" s="5"/>
      <c r="I37" s="5"/>
    </row>
    <row r="38" spans="2:9" x14ac:dyDescent="0.35">
      <c r="B38" s="3">
        <v>45717</v>
      </c>
      <c r="C38" s="4" t="s">
        <v>4</v>
      </c>
      <c r="D38" s="5">
        <v>46.056000000000004</v>
      </c>
      <c r="E38" s="5">
        <v>45.045999999999999</v>
      </c>
      <c r="F38" s="5"/>
      <c r="G38" s="5"/>
      <c r="H38" s="5"/>
      <c r="I38" s="5"/>
    </row>
    <row r="39" spans="2:9" x14ac:dyDescent="0.35">
      <c r="B39" s="3">
        <v>45717</v>
      </c>
      <c r="C39" s="4" t="s">
        <v>5</v>
      </c>
      <c r="D39" s="5">
        <v>39.592000000000006</v>
      </c>
      <c r="E39" s="5">
        <v>41.612000000000002</v>
      </c>
      <c r="F39" s="5"/>
      <c r="G39" s="5"/>
      <c r="H39" s="5"/>
      <c r="I39" s="5"/>
    </row>
    <row r="40" spans="2:9" x14ac:dyDescent="0.35">
      <c r="B40" s="3">
        <v>45717</v>
      </c>
      <c r="C40" s="4" t="s">
        <v>6</v>
      </c>
      <c r="D40" s="5">
        <v>44.064000000000007</v>
      </c>
      <c r="E40" s="5">
        <v>43.363</v>
      </c>
      <c r="F40" s="5"/>
      <c r="G40" s="5"/>
      <c r="H40" s="5"/>
      <c r="I40" s="5"/>
    </row>
    <row r="41" spans="2:9" x14ac:dyDescent="0.35">
      <c r="B41" s="3">
        <v>45717</v>
      </c>
      <c r="C41" s="4" t="s">
        <v>7</v>
      </c>
      <c r="D41" s="5">
        <v>48.347999999999999</v>
      </c>
      <c r="E41" s="5">
        <v>49.265999999999998</v>
      </c>
      <c r="F41" s="5"/>
      <c r="G41" s="5"/>
      <c r="H41" s="5"/>
      <c r="I41" s="5"/>
    </row>
    <row r="42" spans="2:9" x14ac:dyDescent="0.35">
      <c r="B42" s="3">
        <v>45717</v>
      </c>
      <c r="C42" s="4" t="s">
        <v>8</v>
      </c>
      <c r="D42" s="5">
        <v>38.658000000000001</v>
      </c>
      <c r="E42" s="5">
        <v>39.576000000000001</v>
      </c>
      <c r="F42" s="5"/>
      <c r="G42" s="5"/>
      <c r="H42" s="5"/>
      <c r="I42" s="5"/>
    </row>
    <row r="43" spans="2:9" x14ac:dyDescent="0.35">
      <c r="B43" s="3">
        <v>45717</v>
      </c>
      <c r="C43" s="4" t="s">
        <v>9</v>
      </c>
      <c r="D43" s="5">
        <v>47.124000000000002</v>
      </c>
      <c r="E43" s="5">
        <v>46.056000000000004</v>
      </c>
      <c r="F43" s="5"/>
      <c r="G43" s="5"/>
      <c r="H43" s="5"/>
      <c r="I43" s="5"/>
    </row>
    <row r="44" spans="2:9" x14ac:dyDescent="0.35">
      <c r="B44" s="3">
        <v>45717</v>
      </c>
      <c r="C44" s="4" t="s">
        <v>10</v>
      </c>
      <c r="D44" s="5">
        <v>40.804000000000002</v>
      </c>
      <c r="E44" s="5">
        <v>42.823999999999998</v>
      </c>
      <c r="F44" s="5"/>
      <c r="G44" s="5"/>
      <c r="H44" s="5"/>
      <c r="I44" s="5"/>
    </row>
    <row r="45" spans="2:9" x14ac:dyDescent="0.35">
      <c r="B45" s="3">
        <v>45717</v>
      </c>
      <c r="C45" s="4" t="s">
        <v>11</v>
      </c>
      <c r="D45" s="5">
        <v>38.496000000000002</v>
      </c>
      <c r="E45" s="5">
        <v>43.732999999999997</v>
      </c>
      <c r="F45" s="5"/>
      <c r="G45" s="5"/>
      <c r="H45" s="5"/>
      <c r="I45" s="5"/>
    </row>
    <row r="46" spans="2:9" x14ac:dyDescent="0.35">
      <c r="B46" s="3">
        <v>45717</v>
      </c>
      <c r="C46" s="4" t="s">
        <v>12</v>
      </c>
      <c r="D46" s="5">
        <v>44.688000000000002</v>
      </c>
      <c r="E46" s="5">
        <v>45.472000000000001</v>
      </c>
      <c r="F46" s="5"/>
      <c r="G46" s="5"/>
      <c r="H46" s="5"/>
      <c r="I46" s="5"/>
    </row>
    <row r="47" spans="2:9" x14ac:dyDescent="0.35">
      <c r="B47" s="3">
        <v>45717</v>
      </c>
      <c r="C47" s="4" t="s">
        <v>13</v>
      </c>
      <c r="D47" s="5">
        <v>41.453999999999994</v>
      </c>
      <c r="E47" s="5">
        <v>42.923999999999999</v>
      </c>
      <c r="F47" s="5"/>
      <c r="G47" s="5"/>
      <c r="H47" s="5"/>
      <c r="I47" s="5"/>
    </row>
    <row r="48" spans="2:9" x14ac:dyDescent="0.35">
      <c r="B48" s="3">
        <v>45717</v>
      </c>
      <c r="C48" s="4" t="s">
        <v>14</v>
      </c>
      <c r="D48" s="5">
        <v>44.1</v>
      </c>
      <c r="E48" s="5">
        <v>47.277000000000001</v>
      </c>
      <c r="F48" s="5"/>
      <c r="G48" s="5"/>
      <c r="H48" s="5"/>
      <c r="I48" s="5"/>
    </row>
    <row r="49" spans="2:9" x14ac:dyDescent="0.35">
      <c r="B49" s="3">
        <v>45717</v>
      </c>
      <c r="C49" s="4" t="s">
        <v>15</v>
      </c>
      <c r="D49" s="5">
        <v>46.662000000000006</v>
      </c>
      <c r="E49" s="5">
        <v>48.581000000000003</v>
      </c>
      <c r="F49" s="5"/>
      <c r="G49" s="5"/>
      <c r="H49" s="5"/>
      <c r="I49" s="5"/>
    </row>
    <row r="50" spans="2:9" x14ac:dyDescent="0.35">
      <c r="B50" s="3">
        <v>45717</v>
      </c>
      <c r="C50" s="4" t="s">
        <v>16</v>
      </c>
      <c r="D50" s="5">
        <v>36.763999999999996</v>
      </c>
      <c r="E50" s="5">
        <v>38.683</v>
      </c>
      <c r="F50" s="5"/>
      <c r="G50" s="5"/>
      <c r="H50" s="5"/>
      <c r="I50" s="5"/>
    </row>
    <row r="51" spans="2:9" x14ac:dyDescent="0.35">
      <c r="B51" s="3">
        <v>45717</v>
      </c>
      <c r="C51" s="4" t="s">
        <v>17</v>
      </c>
      <c r="D51" s="5">
        <v>37.421999999999997</v>
      </c>
      <c r="E51" s="5">
        <v>39.698999999999998</v>
      </c>
      <c r="F51" s="5"/>
      <c r="G51" s="5"/>
      <c r="H51" s="5"/>
      <c r="I51" s="5"/>
    </row>
    <row r="52" spans="2:9" x14ac:dyDescent="0.35">
      <c r="B52" s="3">
        <v>45717</v>
      </c>
      <c r="C52" s="4" t="s">
        <v>18</v>
      </c>
      <c r="D52" s="5">
        <v>43.460999999999999</v>
      </c>
      <c r="E52" s="5">
        <v>46.53</v>
      </c>
      <c r="F52" s="5"/>
      <c r="G52" s="5"/>
      <c r="H52" s="5"/>
      <c r="I52" s="5"/>
    </row>
    <row r="53" spans="2:9" x14ac:dyDescent="0.35">
      <c r="B53" s="3">
        <v>45717</v>
      </c>
      <c r="C53" s="4" t="s">
        <v>19</v>
      </c>
      <c r="D53" s="5">
        <v>43.026000000000003</v>
      </c>
      <c r="E53" s="5">
        <v>44.642000000000003</v>
      </c>
      <c r="F53" s="5"/>
      <c r="G53" s="5"/>
      <c r="H53" s="5"/>
      <c r="I53" s="5"/>
    </row>
    <row r="54" spans="2:9" x14ac:dyDescent="0.35">
      <c r="B54" s="3">
        <v>45717</v>
      </c>
      <c r="C54" s="4" t="s">
        <v>20</v>
      </c>
      <c r="D54" s="5">
        <v>38.783999999999999</v>
      </c>
      <c r="E54" s="5">
        <v>36.287999999999997</v>
      </c>
      <c r="F54" s="5"/>
      <c r="G54" s="5"/>
      <c r="H54" s="5"/>
      <c r="I54" s="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6FF43-B732-43CC-B8DC-99C335FE459D}">
  <dimension ref="A2:W55"/>
  <sheetViews>
    <sheetView tabSelected="1" zoomScaleNormal="100" workbookViewId="0">
      <selection activeCell="AP26" sqref="AP26"/>
    </sheetView>
  </sheetViews>
  <sheetFormatPr defaultRowHeight="14.5" x14ac:dyDescent="0.35"/>
  <cols>
    <col min="11" max="11" width="10.1796875" customWidth="1"/>
    <col min="12" max="12" width="10" customWidth="1"/>
    <col min="14" max="15" width="12.90625" bestFit="1" customWidth="1"/>
    <col min="16" max="16" width="14.81640625" bestFit="1" customWidth="1"/>
    <col min="17" max="17" width="13.453125" bestFit="1" customWidth="1"/>
  </cols>
  <sheetData>
    <row r="2" spans="2:17" x14ac:dyDescent="0.35">
      <c r="O2" s="6" t="s">
        <v>1</v>
      </c>
      <c r="P2" t="s">
        <v>4</v>
      </c>
    </row>
    <row r="4" spans="2:17" x14ac:dyDescent="0.35">
      <c r="B4" s="9" t="s">
        <v>2</v>
      </c>
      <c r="C4" s="9" t="s">
        <v>3</v>
      </c>
      <c r="D4" s="9" t="s">
        <v>22</v>
      </c>
      <c r="E4" s="9" t="s">
        <v>23</v>
      </c>
      <c r="G4" s="4"/>
      <c r="H4" s="4" t="s">
        <v>0</v>
      </c>
      <c r="I4" s="4" t="s">
        <v>1</v>
      </c>
      <c r="J4" s="4" t="s">
        <v>2</v>
      </c>
      <c r="K4" s="4" t="s">
        <v>3</v>
      </c>
      <c r="L4" s="4" t="s">
        <v>24</v>
      </c>
      <c r="M4" s="4" t="s">
        <v>25</v>
      </c>
      <c r="O4" s="6" t="s">
        <v>21</v>
      </c>
      <c r="P4" t="s">
        <v>26</v>
      </c>
      <c r="Q4" t="s">
        <v>27</v>
      </c>
    </row>
    <row r="5" spans="2:17" x14ac:dyDescent="0.35">
      <c r="B5" s="4">
        <v>38.1</v>
      </c>
      <c r="C5" s="4">
        <v>43.6</v>
      </c>
      <c r="D5" s="4">
        <v>47.7</v>
      </c>
      <c r="E5" s="5">
        <f>_xlfn.STDEV.P(B5:D5)/AVERAGE(B5:D5)*100</f>
        <v>9.1183558824877533</v>
      </c>
      <c r="G5" s="3"/>
      <c r="H5" s="3">
        <v>45505</v>
      </c>
      <c r="I5" s="4" t="s">
        <v>4</v>
      </c>
      <c r="J5" s="5">
        <v>43.7</v>
      </c>
      <c r="K5" s="5">
        <v>42.8</v>
      </c>
      <c r="L5" s="5">
        <f>MAX(J5:K5)</f>
        <v>43.7</v>
      </c>
      <c r="M5" s="5">
        <f>_xlfn.STDEV.P(J5:K5)</f>
        <v>0.45000000000000284</v>
      </c>
      <c r="O5" s="7">
        <v>45505</v>
      </c>
      <c r="P5" s="8">
        <v>43.7</v>
      </c>
      <c r="Q5" s="8">
        <v>0.45000000000000284</v>
      </c>
    </row>
    <row r="6" spans="2:17" x14ac:dyDescent="0.35">
      <c r="B6" s="4">
        <v>34.1</v>
      </c>
      <c r="C6" s="4">
        <v>35.700000000000003</v>
      </c>
      <c r="D6" s="4">
        <v>36</v>
      </c>
      <c r="E6" s="5">
        <f t="shared" ref="E6:E28" si="0">_xlfn.STDEV.P(B6:D6)/AVERAGE(B6:D6)*100</f>
        <v>2.3648385639313423</v>
      </c>
      <c r="G6" s="3"/>
      <c r="H6" s="3">
        <v>45505</v>
      </c>
      <c r="I6" s="4" t="s">
        <v>5</v>
      </c>
      <c r="J6" s="5">
        <v>34.799999999999997</v>
      </c>
      <c r="K6" s="5">
        <v>36</v>
      </c>
      <c r="L6" s="5">
        <f t="shared" ref="L6:L55" si="1">MAX(J6:K6)</f>
        <v>36</v>
      </c>
      <c r="M6" s="5">
        <f t="shared" ref="M6:M55" si="2">_xlfn.STDEV.P(J6:K6)</f>
        <v>0.60000000000000142</v>
      </c>
      <c r="O6" s="7">
        <v>45717</v>
      </c>
      <c r="P6" s="8">
        <v>46.056000000000004</v>
      </c>
      <c r="Q6" s="8">
        <v>0.50500000000000256</v>
      </c>
    </row>
    <row r="7" spans="2:17" x14ac:dyDescent="0.35">
      <c r="B7" s="4">
        <v>42.8</v>
      </c>
      <c r="C7" s="4">
        <v>42.2</v>
      </c>
      <c r="D7" s="4">
        <v>41.9</v>
      </c>
      <c r="E7" s="5">
        <f t="shared" si="0"/>
        <v>0.88455257370542095</v>
      </c>
      <c r="G7" s="3"/>
      <c r="H7" s="3">
        <v>45505</v>
      </c>
      <c r="I7" s="4" t="s">
        <v>6</v>
      </c>
      <c r="J7" s="5">
        <v>42.8</v>
      </c>
      <c r="K7" s="5">
        <v>40.200000000000003</v>
      </c>
      <c r="L7" s="5">
        <f t="shared" si="1"/>
        <v>42.8</v>
      </c>
      <c r="M7" s="5">
        <f t="shared" si="2"/>
        <v>1.2999999999999972</v>
      </c>
    </row>
    <row r="8" spans="2:17" x14ac:dyDescent="0.35">
      <c r="B8" s="4">
        <v>50.4</v>
      </c>
      <c r="C8" s="4">
        <v>52.2</v>
      </c>
      <c r="D8" s="4">
        <v>52.2</v>
      </c>
      <c r="E8" s="5">
        <f t="shared" si="0"/>
        <v>1.6444343748524399</v>
      </c>
      <c r="G8" s="3"/>
      <c r="H8" s="3">
        <v>45505</v>
      </c>
      <c r="I8" s="4" t="s">
        <v>7</v>
      </c>
      <c r="J8" s="5">
        <v>46.2</v>
      </c>
      <c r="K8" s="5">
        <v>45.8</v>
      </c>
      <c r="L8" s="5">
        <f t="shared" si="1"/>
        <v>46.2</v>
      </c>
      <c r="M8" s="5">
        <f t="shared" si="2"/>
        <v>0.20000000000000284</v>
      </c>
    </row>
    <row r="9" spans="2:17" x14ac:dyDescent="0.35">
      <c r="B9" s="4">
        <v>37</v>
      </c>
      <c r="C9" s="4">
        <v>36.1</v>
      </c>
      <c r="D9" s="4">
        <v>36.9</v>
      </c>
      <c r="E9" s="5">
        <f t="shared" si="0"/>
        <v>1.0984587248722315</v>
      </c>
      <c r="G9" s="3"/>
      <c r="H9" s="3">
        <v>45505</v>
      </c>
      <c r="I9" s="4" t="s">
        <v>8</v>
      </c>
      <c r="J9" s="5">
        <v>37</v>
      </c>
      <c r="K9" s="5">
        <v>36.200000000000003</v>
      </c>
      <c r="L9" s="5">
        <f t="shared" si="1"/>
        <v>37</v>
      </c>
      <c r="M9" s="5">
        <f t="shared" si="2"/>
        <v>0.39999999999999858</v>
      </c>
      <c r="N9" s="1"/>
      <c r="O9" s="14">
        <f t="shared" ref="O9:Q10" si="3">O5</f>
        <v>45505</v>
      </c>
      <c r="P9" s="15">
        <f t="shared" si="3"/>
        <v>43.7</v>
      </c>
      <c r="Q9" s="15">
        <f t="shared" si="3"/>
        <v>0.45000000000000284</v>
      </c>
    </row>
    <row r="10" spans="2:17" x14ac:dyDescent="0.35">
      <c r="B10" s="4">
        <v>42.1</v>
      </c>
      <c r="C10" s="4">
        <v>40.700000000000003</v>
      </c>
      <c r="D10" s="4">
        <v>45.1</v>
      </c>
      <c r="E10" s="5">
        <f t="shared" si="0"/>
        <v>4.3052071611997507</v>
      </c>
      <c r="G10" s="3"/>
      <c r="H10" s="3">
        <v>45505</v>
      </c>
      <c r="I10" s="4" t="s">
        <v>9</v>
      </c>
      <c r="J10" s="5">
        <v>45.1</v>
      </c>
      <c r="K10" s="5">
        <v>44</v>
      </c>
      <c r="L10" s="5">
        <f t="shared" si="1"/>
        <v>45.1</v>
      </c>
      <c r="M10" s="5">
        <f t="shared" si="2"/>
        <v>0.55000000000000071</v>
      </c>
      <c r="N10" s="1"/>
      <c r="O10" s="14">
        <f t="shared" si="3"/>
        <v>45717</v>
      </c>
      <c r="P10" s="15">
        <f t="shared" si="3"/>
        <v>46.056000000000004</v>
      </c>
      <c r="Q10" s="15">
        <f t="shared" si="3"/>
        <v>0.50500000000000256</v>
      </c>
    </row>
    <row r="11" spans="2:17" x14ac:dyDescent="0.35">
      <c r="B11" s="4">
        <v>44.5</v>
      </c>
      <c r="C11" s="4">
        <v>42.3</v>
      </c>
      <c r="D11" s="4">
        <v>45.2</v>
      </c>
      <c r="E11" s="5">
        <f t="shared" si="0"/>
        <v>2.8081443928561622</v>
      </c>
      <c r="G11" s="3"/>
      <c r="H11" s="3">
        <v>45505</v>
      </c>
      <c r="I11" s="4" t="s">
        <v>10</v>
      </c>
      <c r="J11" s="5">
        <v>36</v>
      </c>
      <c r="K11" s="5">
        <v>41.2</v>
      </c>
      <c r="L11" s="5">
        <f t="shared" si="1"/>
        <v>41.2</v>
      </c>
      <c r="M11" s="5">
        <f t="shared" si="2"/>
        <v>2.6000000000000014</v>
      </c>
    </row>
    <row r="12" spans="2:17" x14ac:dyDescent="0.35">
      <c r="B12" s="4">
        <v>37.9</v>
      </c>
      <c r="C12" s="4">
        <v>33.299999999999997</v>
      </c>
      <c r="D12" s="4">
        <v>39.6</v>
      </c>
      <c r="E12" s="5">
        <f t="shared" si="0"/>
        <v>7.2055356159610424</v>
      </c>
      <c r="G12" s="3"/>
      <c r="H12" s="3">
        <v>45505</v>
      </c>
      <c r="I12" s="4" t="s">
        <v>11</v>
      </c>
      <c r="J12" s="5">
        <v>38.5</v>
      </c>
      <c r="K12" s="5">
        <v>39.6</v>
      </c>
      <c r="L12" s="5">
        <f t="shared" si="1"/>
        <v>39.6</v>
      </c>
      <c r="M12" s="5">
        <f t="shared" si="2"/>
        <v>0.55000000000000071</v>
      </c>
    </row>
    <row r="13" spans="2:17" x14ac:dyDescent="0.35">
      <c r="B13" s="4">
        <v>43.6</v>
      </c>
      <c r="C13" s="4">
        <v>44.9</v>
      </c>
      <c r="D13" s="4">
        <v>37.4</v>
      </c>
      <c r="E13" s="5">
        <f t="shared" si="0"/>
        <v>7.7977216942175591</v>
      </c>
      <c r="G13" s="3"/>
      <c r="H13" s="3">
        <v>45505</v>
      </c>
      <c r="I13" s="4" t="s">
        <v>12</v>
      </c>
      <c r="J13" s="5">
        <v>41.9</v>
      </c>
      <c r="K13" s="5">
        <v>44.9</v>
      </c>
      <c r="L13" s="5">
        <f t="shared" si="1"/>
        <v>44.9</v>
      </c>
      <c r="M13" s="5">
        <f t="shared" si="2"/>
        <v>1.5</v>
      </c>
    </row>
    <row r="14" spans="2:17" x14ac:dyDescent="0.35">
      <c r="B14" s="4">
        <v>35.4</v>
      </c>
      <c r="C14" s="4">
        <v>40.1</v>
      </c>
      <c r="D14" s="4">
        <v>39.5</v>
      </c>
      <c r="E14" s="5">
        <f t="shared" si="0"/>
        <v>5.4485044166332344</v>
      </c>
      <c r="G14" s="3"/>
      <c r="H14" s="3">
        <v>45505</v>
      </c>
      <c r="I14" s="4" t="s">
        <v>13</v>
      </c>
      <c r="J14" s="5">
        <v>37.5</v>
      </c>
      <c r="K14" s="5">
        <v>40.1</v>
      </c>
      <c r="L14" s="5">
        <f t="shared" si="1"/>
        <v>40.1</v>
      </c>
      <c r="M14" s="5">
        <f t="shared" si="2"/>
        <v>1.3000000000000007</v>
      </c>
    </row>
    <row r="15" spans="2:17" x14ac:dyDescent="0.35">
      <c r="B15" s="4">
        <v>45.3</v>
      </c>
      <c r="C15" s="4">
        <v>44.4</v>
      </c>
      <c r="D15" s="4">
        <v>43.9</v>
      </c>
      <c r="E15" s="5">
        <f t="shared" si="0"/>
        <v>1.3007595207322418</v>
      </c>
      <c r="G15" s="3"/>
      <c r="H15" s="3">
        <v>45505</v>
      </c>
      <c r="I15" s="4" t="s">
        <v>14</v>
      </c>
      <c r="J15" s="5">
        <v>42.7</v>
      </c>
      <c r="K15" s="5">
        <v>45.3</v>
      </c>
      <c r="L15" s="5">
        <f t="shared" si="1"/>
        <v>45.3</v>
      </c>
      <c r="M15" s="5">
        <f t="shared" si="2"/>
        <v>1.2999999999999972</v>
      </c>
    </row>
    <row r="16" spans="2:17" x14ac:dyDescent="0.35">
      <c r="B16" s="4">
        <v>46.6</v>
      </c>
      <c r="C16" s="4">
        <v>47.7</v>
      </c>
      <c r="D16" s="4">
        <v>47.7</v>
      </c>
      <c r="E16" s="5">
        <f t="shared" si="0"/>
        <v>1.0955175483171875</v>
      </c>
      <c r="G16" s="3"/>
      <c r="H16" s="3">
        <v>45505</v>
      </c>
      <c r="I16" s="4" t="s">
        <v>15</v>
      </c>
      <c r="J16" s="5">
        <v>47.7</v>
      </c>
      <c r="K16" s="5">
        <v>45.8</v>
      </c>
      <c r="L16" s="5">
        <f t="shared" si="1"/>
        <v>47.7</v>
      </c>
      <c r="M16" s="5">
        <f t="shared" si="2"/>
        <v>0.95000000000000284</v>
      </c>
    </row>
    <row r="17" spans="1:23" x14ac:dyDescent="0.35">
      <c r="B17" s="4">
        <v>30.2</v>
      </c>
      <c r="C17" s="4">
        <v>31</v>
      </c>
      <c r="D17" s="4">
        <v>31.5</v>
      </c>
      <c r="E17" s="5">
        <f t="shared" si="0"/>
        <v>1.7327269044454172</v>
      </c>
      <c r="G17" s="3"/>
      <c r="H17" s="3">
        <v>45505</v>
      </c>
      <c r="I17" s="4" t="s">
        <v>16</v>
      </c>
      <c r="J17" s="5">
        <v>31.5</v>
      </c>
      <c r="K17" s="5">
        <v>30.1</v>
      </c>
      <c r="L17" s="5">
        <f t="shared" si="1"/>
        <v>31.5</v>
      </c>
      <c r="M17" s="5">
        <f t="shared" si="2"/>
        <v>0.69999999999999929</v>
      </c>
    </row>
    <row r="18" spans="1:23" x14ac:dyDescent="0.35">
      <c r="B18" s="4">
        <v>50.8</v>
      </c>
      <c r="C18" s="4">
        <v>51.2</v>
      </c>
      <c r="D18" s="4">
        <v>53.7</v>
      </c>
      <c r="E18" s="5">
        <f t="shared" si="0"/>
        <v>2.4724953827771587</v>
      </c>
      <c r="G18" s="3"/>
      <c r="H18" s="3">
        <v>45505</v>
      </c>
      <c r="I18" s="4" t="s">
        <v>17</v>
      </c>
      <c r="J18" s="5">
        <v>33.799999999999997</v>
      </c>
      <c r="K18" s="5">
        <v>36.700000000000003</v>
      </c>
      <c r="L18" s="5">
        <f t="shared" si="1"/>
        <v>36.700000000000003</v>
      </c>
      <c r="M18" s="5">
        <f t="shared" si="2"/>
        <v>1.4500000000000028</v>
      </c>
      <c r="S18" s="16" t="s">
        <v>29</v>
      </c>
    </row>
    <row r="19" spans="1:23" x14ac:dyDescent="0.35">
      <c r="B19" s="4">
        <v>41</v>
      </c>
      <c r="C19" s="4">
        <v>46.7</v>
      </c>
      <c r="D19" s="4">
        <v>36.4</v>
      </c>
      <c r="E19" s="5">
        <f t="shared" si="0"/>
        <v>10.184390861956096</v>
      </c>
      <c r="G19" s="3"/>
      <c r="H19" s="3">
        <v>45505</v>
      </c>
      <c r="I19" s="4" t="s">
        <v>18</v>
      </c>
      <c r="J19" s="5">
        <v>46.7</v>
      </c>
      <c r="K19" s="5">
        <v>45.1</v>
      </c>
      <c r="L19" s="5">
        <f t="shared" si="1"/>
        <v>46.7</v>
      </c>
      <c r="M19" s="5">
        <f t="shared" si="2"/>
        <v>0.80000000000000071</v>
      </c>
      <c r="S19" s="2" t="str">
        <f>IF((P10-Q10)&gt;(P9+Q9),"Better",IF((P9-Q9)&gt;(P10+Q10),"worse","Same"))</f>
        <v>Better</v>
      </c>
    </row>
    <row r="20" spans="1:23" x14ac:dyDescent="0.35">
      <c r="B20" s="4">
        <v>43.7</v>
      </c>
      <c r="C20" s="4">
        <v>40.4</v>
      </c>
      <c r="D20" s="4">
        <v>43</v>
      </c>
      <c r="E20" s="5">
        <f t="shared" si="0"/>
        <v>3.3509896835636312</v>
      </c>
      <c r="G20" s="3"/>
      <c r="H20" s="3">
        <v>45505</v>
      </c>
      <c r="I20" s="4" t="s">
        <v>19</v>
      </c>
      <c r="J20" s="5">
        <v>43.7</v>
      </c>
      <c r="K20" s="5">
        <v>42.7</v>
      </c>
      <c r="L20" s="5">
        <f t="shared" si="1"/>
        <v>43.7</v>
      </c>
      <c r="M20" s="5">
        <f t="shared" si="2"/>
        <v>0.5</v>
      </c>
    </row>
    <row r="21" spans="1:23" ht="15" thickBot="1" x14ac:dyDescent="0.4">
      <c r="B21" s="4">
        <v>43.6</v>
      </c>
      <c r="C21" s="4">
        <v>44.1</v>
      </c>
      <c r="D21" s="4">
        <v>48.9</v>
      </c>
      <c r="E21" s="5">
        <f t="shared" si="0"/>
        <v>5.2474263360050992</v>
      </c>
      <c r="G21" s="3"/>
      <c r="H21" s="3">
        <v>45505</v>
      </c>
      <c r="I21" s="4" t="s">
        <v>20</v>
      </c>
      <c r="J21" s="5">
        <v>40.4</v>
      </c>
      <c r="K21" s="5">
        <v>41.2</v>
      </c>
      <c r="L21" s="5">
        <f t="shared" si="1"/>
        <v>41.2</v>
      </c>
      <c r="M21" s="5">
        <f t="shared" si="2"/>
        <v>0.40000000000000213</v>
      </c>
      <c r="S21" s="20" t="s">
        <v>30</v>
      </c>
      <c r="T21" s="20"/>
      <c r="U21" s="17" t="s">
        <v>31</v>
      </c>
      <c r="V21" s="17" t="s">
        <v>32</v>
      </c>
      <c r="W21" s="17" t="s">
        <v>33</v>
      </c>
    </row>
    <row r="22" spans="1:23" x14ac:dyDescent="0.35">
      <c r="B22" s="4">
        <v>43.6</v>
      </c>
      <c r="C22" s="4">
        <v>44.8</v>
      </c>
      <c r="D22" s="4">
        <v>43.5</v>
      </c>
      <c r="E22" s="5">
        <f t="shared" si="0"/>
        <v>1.3434454243115468</v>
      </c>
      <c r="G22" s="3"/>
      <c r="H22" s="3">
        <v>45627</v>
      </c>
      <c r="I22" s="4" t="s">
        <v>4</v>
      </c>
      <c r="J22" s="5">
        <v>45.6</v>
      </c>
      <c r="K22" s="5">
        <v>44.6</v>
      </c>
      <c r="L22" s="5">
        <f t="shared" si="1"/>
        <v>45.6</v>
      </c>
      <c r="M22" s="5">
        <f t="shared" si="2"/>
        <v>0.5</v>
      </c>
      <c r="S22" s="3">
        <f>O9</f>
        <v>45505</v>
      </c>
      <c r="T22" s="5">
        <f>AVERAGEIFS(TBL_CMJ[CMJ Best],TBL_CMJ[Date],S22)</f>
        <v>41.729411764705894</v>
      </c>
      <c r="U22" s="5" cm="1">
        <f t="array" ref="U22">_xlfn.STDEV.P(IF(TBL_CMJ[Date]=S22,TBL_CMJ[CMJ Best]))</f>
        <v>4.3134215579202593</v>
      </c>
      <c r="V22" s="5">
        <f>(P9-T22)/U22</f>
        <v>0.45685037013730678</v>
      </c>
      <c r="W22" s="5">
        <f>_xlfn.NORM.S.DIST(V22,TRUE)*100</f>
        <v>67.611070078894102</v>
      </c>
    </row>
    <row r="23" spans="1:23" x14ac:dyDescent="0.35">
      <c r="B23" s="4">
        <v>51.6</v>
      </c>
      <c r="C23" s="4">
        <v>50.4</v>
      </c>
      <c r="D23" s="4">
        <v>53.6</v>
      </c>
      <c r="E23" s="5">
        <f t="shared" si="0"/>
        <v>2.5448573101829495</v>
      </c>
      <c r="G23" s="3"/>
      <c r="H23" s="3">
        <v>45627</v>
      </c>
      <c r="I23" s="4" t="s">
        <v>5</v>
      </c>
      <c r="J23" s="5">
        <v>39.200000000000003</v>
      </c>
      <c r="K23" s="5">
        <v>41.2</v>
      </c>
      <c r="L23" s="5">
        <f t="shared" si="1"/>
        <v>41.2</v>
      </c>
      <c r="M23" s="5">
        <f t="shared" si="2"/>
        <v>1</v>
      </c>
      <c r="S23" s="3">
        <f>O10</f>
        <v>45717</v>
      </c>
      <c r="T23" s="5">
        <f>AVERAGEIFS(TBL_CMJ[CMJ Best],TBL_CMJ[Date],S23)</f>
        <v>43.932176470588232</v>
      </c>
      <c r="U23" s="5" cm="1">
        <f t="array" ref="U23">_xlfn.STDEV.P(IF(TBL_CMJ[Date]=S23,TBL_CMJ[CMJ Best]))</f>
        <v>3.2917848588711611</v>
      </c>
      <c r="V23" s="5">
        <f>(P10-T23)/U23</f>
        <v>0.64518904499125962</v>
      </c>
      <c r="W23" s="5">
        <f>_xlfn.NORM.S.DIST(V23,TRUE)*100</f>
        <v>74.059765770754368</v>
      </c>
    </row>
    <row r="24" spans="1:23" x14ac:dyDescent="0.35">
      <c r="B24" s="4">
        <v>27.8</v>
      </c>
      <c r="C24" s="4">
        <v>28.5</v>
      </c>
      <c r="D24" s="4">
        <v>28.7</v>
      </c>
      <c r="E24" s="5">
        <f t="shared" si="0"/>
        <v>1.3618631650341424</v>
      </c>
      <c r="G24" s="3"/>
      <c r="H24" s="3">
        <v>45627</v>
      </c>
      <c r="I24" s="4" t="s">
        <v>6</v>
      </c>
      <c r="J24" s="5">
        <v>43.2</v>
      </c>
      <c r="K24" s="5">
        <v>42.1</v>
      </c>
      <c r="L24" s="5">
        <f t="shared" si="1"/>
        <v>43.2</v>
      </c>
      <c r="M24" s="5">
        <f t="shared" si="2"/>
        <v>0.55000000000000071</v>
      </c>
    </row>
    <row r="25" spans="1:23" x14ac:dyDescent="0.35">
      <c r="B25" s="4">
        <v>29</v>
      </c>
      <c r="C25" s="4">
        <v>28.3</v>
      </c>
      <c r="D25" s="4">
        <v>30.9</v>
      </c>
      <c r="E25" s="5">
        <f t="shared" si="0"/>
        <v>3.7363394678648687</v>
      </c>
      <c r="G25" s="3"/>
      <c r="H25" s="3">
        <v>45627</v>
      </c>
      <c r="I25" s="4" t="s">
        <v>7</v>
      </c>
      <c r="J25" s="5">
        <v>47.4</v>
      </c>
      <c r="K25" s="5">
        <v>48.3</v>
      </c>
      <c r="L25" s="5">
        <f t="shared" si="1"/>
        <v>48.3</v>
      </c>
      <c r="M25" s="5">
        <f t="shared" si="2"/>
        <v>0.44999999999999929</v>
      </c>
    </row>
    <row r="26" spans="1:23" x14ac:dyDescent="0.35">
      <c r="B26" s="4">
        <v>29</v>
      </c>
      <c r="C26" s="4">
        <v>27.7</v>
      </c>
      <c r="D26" s="4">
        <v>26.3</v>
      </c>
      <c r="E26" s="5">
        <f t="shared" si="0"/>
        <v>3.9850205803713781</v>
      </c>
      <c r="G26" s="3"/>
      <c r="H26" s="3">
        <v>45627</v>
      </c>
      <c r="I26" s="4" t="s">
        <v>8</v>
      </c>
      <c r="J26" s="5">
        <v>37.9</v>
      </c>
      <c r="K26" s="5">
        <v>38.799999999999997</v>
      </c>
      <c r="L26" s="5">
        <f t="shared" si="1"/>
        <v>38.799999999999997</v>
      </c>
      <c r="M26" s="5">
        <f t="shared" si="2"/>
        <v>0.44999999999999929</v>
      </c>
    </row>
    <row r="27" spans="1:23" x14ac:dyDescent="0.35">
      <c r="B27" s="4">
        <v>30.3</v>
      </c>
      <c r="C27" s="4">
        <v>35.700000000000003</v>
      </c>
      <c r="D27" s="4">
        <v>34.200000000000003</v>
      </c>
      <c r="E27" s="5">
        <f t="shared" si="0"/>
        <v>6.8142554950545193</v>
      </c>
      <c r="G27" s="3"/>
      <c r="H27" s="3">
        <v>45627</v>
      </c>
      <c r="I27" s="4" t="s">
        <v>9</v>
      </c>
      <c r="J27" s="5">
        <v>46.2</v>
      </c>
      <c r="K27" s="5">
        <v>45.6</v>
      </c>
      <c r="L27" s="5">
        <f t="shared" si="1"/>
        <v>46.2</v>
      </c>
      <c r="M27" s="5">
        <f t="shared" si="2"/>
        <v>0.30000000000000071</v>
      </c>
    </row>
    <row r="28" spans="1:23" ht="15" thickBot="1" x14ac:dyDescent="0.4">
      <c r="B28" s="10">
        <v>34.9</v>
      </c>
      <c r="C28" s="10">
        <v>36.1</v>
      </c>
      <c r="D28" s="10">
        <v>35.4</v>
      </c>
      <c r="E28" s="11">
        <f t="shared" si="0"/>
        <v>1.3876713402475034</v>
      </c>
      <c r="G28" s="3"/>
      <c r="H28" s="3">
        <v>45627</v>
      </c>
      <c r="I28" s="4" t="s">
        <v>10</v>
      </c>
      <c r="J28" s="5">
        <v>40.4</v>
      </c>
      <c r="K28" s="5">
        <v>42.4</v>
      </c>
      <c r="L28" s="5">
        <f t="shared" si="1"/>
        <v>42.4</v>
      </c>
      <c r="M28" s="5">
        <f t="shared" si="2"/>
        <v>1</v>
      </c>
    </row>
    <row r="29" spans="1:23" x14ac:dyDescent="0.35">
      <c r="A29" s="19" t="s">
        <v>34</v>
      </c>
      <c r="B29" s="18">
        <f>AVERAGE(B5:B28)</f>
        <v>39.720833333333331</v>
      </c>
      <c r="C29" s="18">
        <f t="shared" ref="C29:E29" si="4">AVERAGE(C5:C28)</f>
        <v>40.337500000000006</v>
      </c>
      <c r="D29" s="18">
        <f t="shared" si="4"/>
        <v>40.800000000000004</v>
      </c>
      <c r="E29" s="18">
        <f t="shared" si="4"/>
        <v>3.7180630175658624</v>
      </c>
      <c r="F29" s="18"/>
      <c r="G29" s="3"/>
      <c r="H29" s="3">
        <v>45627</v>
      </c>
      <c r="I29" s="4" t="s">
        <v>11</v>
      </c>
      <c r="J29" s="5">
        <v>40.1</v>
      </c>
      <c r="K29" s="5">
        <v>43.3</v>
      </c>
      <c r="L29" s="5">
        <f t="shared" si="1"/>
        <v>43.3</v>
      </c>
      <c r="M29" s="5">
        <f t="shared" si="2"/>
        <v>1.5999999999999979</v>
      </c>
    </row>
    <row r="30" spans="1:23" x14ac:dyDescent="0.35">
      <c r="G30" s="3"/>
      <c r="H30" s="3">
        <v>45627</v>
      </c>
      <c r="I30" s="4" t="s">
        <v>12</v>
      </c>
      <c r="J30" s="5">
        <v>45.6</v>
      </c>
      <c r="K30" s="5">
        <v>46.4</v>
      </c>
      <c r="L30" s="5">
        <f t="shared" si="1"/>
        <v>46.4</v>
      </c>
      <c r="M30" s="5">
        <f t="shared" si="2"/>
        <v>0.39999999999999858</v>
      </c>
    </row>
    <row r="31" spans="1:23" x14ac:dyDescent="0.35">
      <c r="G31" s="3"/>
      <c r="H31" s="3">
        <v>45627</v>
      </c>
      <c r="I31" s="4" t="s">
        <v>13</v>
      </c>
      <c r="J31" s="5">
        <v>42.3</v>
      </c>
      <c r="K31" s="5">
        <v>43.8</v>
      </c>
      <c r="L31" s="5">
        <f t="shared" si="1"/>
        <v>43.8</v>
      </c>
      <c r="M31" s="5">
        <f t="shared" si="2"/>
        <v>0.75</v>
      </c>
    </row>
    <row r="32" spans="1:23" x14ac:dyDescent="0.35">
      <c r="G32" s="3"/>
      <c r="H32" s="3">
        <v>45627</v>
      </c>
      <c r="I32" s="4" t="s">
        <v>14</v>
      </c>
      <c r="J32" s="5">
        <v>45</v>
      </c>
      <c r="K32" s="5">
        <v>45.9</v>
      </c>
      <c r="L32" s="5">
        <f t="shared" si="1"/>
        <v>45.9</v>
      </c>
      <c r="M32" s="5">
        <f t="shared" si="2"/>
        <v>0.44999999999999929</v>
      </c>
    </row>
    <row r="33" spans="7:13" x14ac:dyDescent="0.35">
      <c r="G33" s="3"/>
      <c r="H33" s="3">
        <v>45627</v>
      </c>
      <c r="I33" s="4" t="s">
        <v>15</v>
      </c>
      <c r="J33" s="5">
        <v>46.2</v>
      </c>
      <c r="K33" s="5">
        <v>48.1</v>
      </c>
      <c r="L33" s="5">
        <f t="shared" si="1"/>
        <v>48.1</v>
      </c>
      <c r="M33" s="5">
        <f t="shared" si="2"/>
        <v>0.94999999999999929</v>
      </c>
    </row>
    <row r="34" spans="7:13" x14ac:dyDescent="0.35">
      <c r="G34" s="3"/>
      <c r="H34" s="3">
        <v>45627</v>
      </c>
      <c r="I34" s="4" t="s">
        <v>16</v>
      </c>
      <c r="J34" s="5">
        <v>36.4</v>
      </c>
      <c r="K34" s="5">
        <v>38.299999999999997</v>
      </c>
      <c r="L34" s="5">
        <f t="shared" si="1"/>
        <v>38.299999999999997</v>
      </c>
      <c r="M34" s="5">
        <f t="shared" si="2"/>
        <v>0.94999999999999929</v>
      </c>
    </row>
    <row r="35" spans="7:13" x14ac:dyDescent="0.35">
      <c r="G35" s="3"/>
      <c r="H35" s="3">
        <v>45627</v>
      </c>
      <c r="I35" s="4" t="s">
        <v>17</v>
      </c>
      <c r="J35" s="5">
        <v>37.799999999999997</v>
      </c>
      <c r="K35" s="5">
        <v>40.1</v>
      </c>
      <c r="L35" s="5">
        <f t="shared" si="1"/>
        <v>40.1</v>
      </c>
      <c r="M35" s="5">
        <f t="shared" si="2"/>
        <v>1.1500000000000021</v>
      </c>
    </row>
    <row r="36" spans="7:13" x14ac:dyDescent="0.35">
      <c r="G36" s="3"/>
      <c r="H36" s="3">
        <v>45627</v>
      </c>
      <c r="I36" s="4" t="s">
        <v>18</v>
      </c>
      <c r="J36" s="5">
        <v>43.9</v>
      </c>
      <c r="K36" s="5">
        <v>47</v>
      </c>
      <c r="L36" s="5">
        <f t="shared" si="1"/>
        <v>47</v>
      </c>
      <c r="M36" s="5">
        <f t="shared" si="2"/>
        <v>1.5500000000000007</v>
      </c>
    </row>
    <row r="37" spans="7:13" x14ac:dyDescent="0.35">
      <c r="G37" s="3"/>
      <c r="H37" s="3">
        <v>45627</v>
      </c>
      <c r="I37" s="4" t="s">
        <v>19</v>
      </c>
      <c r="J37" s="5">
        <v>42.6</v>
      </c>
      <c r="K37" s="5">
        <v>44.2</v>
      </c>
      <c r="L37" s="5">
        <f t="shared" si="1"/>
        <v>44.2</v>
      </c>
      <c r="M37" s="5">
        <f t="shared" si="2"/>
        <v>0.80000000000000071</v>
      </c>
    </row>
    <row r="38" spans="7:13" x14ac:dyDescent="0.35">
      <c r="G38" s="3"/>
      <c r="H38" s="3">
        <v>45627</v>
      </c>
      <c r="I38" s="4" t="s">
        <v>20</v>
      </c>
      <c r="J38" s="5">
        <v>38.4</v>
      </c>
      <c r="K38" s="5">
        <v>37.799999999999997</v>
      </c>
      <c r="L38" s="5">
        <f t="shared" si="1"/>
        <v>38.4</v>
      </c>
      <c r="M38" s="5">
        <f t="shared" si="2"/>
        <v>0.30000000000000071</v>
      </c>
    </row>
    <row r="39" spans="7:13" x14ac:dyDescent="0.35">
      <c r="G39" s="3"/>
      <c r="H39" s="3">
        <v>45717</v>
      </c>
      <c r="I39" s="4" t="s">
        <v>4</v>
      </c>
      <c r="J39" s="5">
        <v>46.056000000000004</v>
      </c>
      <c r="K39" s="5">
        <v>45.045999999999999</v>
      </c>
      <c r="L39" s="5">
        <f t="shared" si="1"/>
        <v>46.056000000000004</v>
      </c>
      <c r="M39" s="5">
        <f t="shared" si="2"/>
        <v>0.50500000000000256</v>
      </c>
    </row>
    <row r="40" spans="7:13" x14ac:dyDescent="0.35">
      <c r="G40" s="3"/>
      <c r="H40" s="3">
        <v>45717</v>
      </c>
      <c r="I40" s="4" t="s">
        <v>5</v>
      </c>
      <c r="J40" s="5">
        <v>39.592000000000006</v>
      </c>
      <c r="K40" s="5">
        <v>41.612000000000002</v>
      </c>
      <c r="L40" s="5">
        <f t="shared" si="1"/>
        <v>41.612000000000002</v>
      </c>
      <c r="M40" s="5">
        <f t="shared" si="2"/>
        <v>1.009999999999998</v>
      </c>
    </row>
    <row r="41" spans="7:13" x14ac:dyDescent="0.35">
      <c r="G41" s="3"/>
      <c r="H41" s="3">
        <v>45717</v>
      </c>
      <c r="I41" s="4" t="s">
        <v>6</v>
      </c>
      <c r="J41" s="5">
        <v>44.064000000000007</v>
      </c>
      <c r="K41" s="5">
        <v>43.363</v>
      </c>
      <c r="L41" s="5">
        <f t="shared" si="1"/>
        <v>44.064000000000007</v>
      </c>
      <c r="M41" s="5">
        <f t="shared" si="2"/>
        <v>0.35050000000000381</v>
      </c>
    </row>
    <row r="42" spans="7:13" x14ac:dyDescent="0.35">
      <c r="G42" s="3"/>
      <c r="H42" s="3">
        <v>45717</v>
      </c>
      <c r="I42" s="4" t="s">
        <v>7</v>
      </c>
      <c r="J42" s="5">
        <v>48.347999999999999</v>
      </c>
      <c r="K42" s="5">
        <v>49.265999999999998</v>
      </c>
      <c r="L42" s="5">
        <f t="shared" si="1"/>
        <v>49.265999999999998</v>
      </c>
      <c r="M42" s="5">
        <f t="shared" si="2"/>
        <v>0.45899999999999963</v>
      </c>
    </row>
    <row r="43" spans="7:13" x14ac:dyDescent="0.35">
      <c r="G43" s="3"/>
      <c r="H43" s="3">
        <v>45717</v>
      </c>
      <c r="I43" s="4" t="s">
        <v>8</v>
      </c>
      <c r="J43" s="5">
        <v>38.658000000000001</v>
      </c>
      <c r="K43" s="5">
        <v>39.576000000000001</v>
      </c>
      <c r="L43" s="5">
        <f t="shared" si="1"/>
        <v>39.576000000000001</v>
      </c>
      <c r="M43" s="5">
        <f t="shared" si="2"/>
        <v>0.45899999999999963</v>
      </c>
    </row>
    <row r="44" spans="7:13" x14ac:dyDescent="0.35">
      <c r="G44" s="3"/>
      <c r="H44" s="3">
        <v>45717</v>
      </c>
      <c r="I44" s="4" t="s">
        <v>9</v>
      </c>
      <c r="J44" s="5">
        <v>47.124000000000002</v>
      </c>
      <c r="K44" s="5">
        <v>46.056000000000004</v>
      </c>
      <c r="L44" s="5">
        <f t="shared" si="1"/>
        <v>47.124000000000002</v>
      </c>
      <c r="M44" s="5">
        <f t="shared" si="2"/>
        <v>0.53399999999999892</v>
      </c>
    </row>
    <row r="45" spans="7:13" x14ac:dyDescent="0.35">
      <c r="G45" s="3"/>
      <c r="H45" s="3">
        <v>45717</v>
      </c>
      <c r="I45" s="4" t="s">
        <v>10</v>
      </c>
      <c r="J45" s="5">
        <v>40.804000000000002</v>
      </c>
      <c r="K45" s="5">
        <v>42.823999999999998</v>
      </c>
      <c r="L45" s="5">
        <f t="shared" si="1"/>
        <v>42.823999999999998</v>
      </c>
      <c r="M45" s="5">
        <f t="shared" si="2"/>
        <v>1.009999999999998</v>
      </c>
    </row>
    <row r="46" spans="7:13" x14ac:dyDescent="0.35">
      <c r="G46" s="3"/>
      <c r="H46" s="3">
        <v>45717</v>
      </c>
      <c r="I46" s="4" t="s">
        <v>11</v>
      </c>
      <c r="J46" s="5">
        <v>38.496000000000002</v>
      </c>
      <c r="K46" s="5">
        <v>43.732999999999997</v>
      </c>
      <c r="L46" s="5">
        <f t="shared" si="1"/>
        <v>43.732999999999997</v>
      </c>
      <c r="M46" s="5">
        <f t="shared" si="2"/>
        <v>2.6184999999999974</v>
      </c>
    </row>
    <row r="47" spans="7:13" x14ac:dyDescent="0.35">
      <c r="G47" s="3"/>
      <c r="H47" s="3">
        <v>45717</v>
      </c>
      <c r="I47" s="4" t="s">
        <v>12</v>
      </c>
      <c r="J47" s="5">
        <v>44.688000000000002</v>
      </c>
      <c r="K47" s="5">
        <v>45.472000000000001</v>
      </c>
      <c r="L47" s="5">
        <f t="shared" si="1"/>
        <v>45.472000000000001</v>
      </c>
      <c r="M47" s="5">
        <f t="shared" si="2"/>
        <v>0.39199999999999946</v>
      </c>
    </row>
    <row r="48" spans="7:13" x14ac:dyDescent="0.35">
      <c r="G48" s="3"/>
      <c r="H48" s="3">
        <v>45717</v>
      </c>
      <c r="I48" s="4" t="s">
        <v>13</v>
      </c>
      <c r="J48" s="5">
        <v>41.453999999999994</v>
      </c>
      <c r="K48" s="5">
        <v>42.923999999999999</v>
      </c>
      <c r="L48" s="5">
        <f t="shared" si="1"/>
        <v>42.923999999999999</v>
      </c>
      <c r="M48" s="5">
        <f t="shared" si="2"/>
        <v>0.73500000000000298</v>
      </c>
    </row>
    <row r="49" spans="7:13" x14ac:dyDescent="0.35">
      <c r="G49" s="3"/>
      <c r="H49" s="3">
        <v>45717</v>
      </c>
      <c r="I49" s="4" t="s">
        <v>14</v>
      </c>
      <c r="J49" s="5">
        <v>44.1</v>
      </c>
      <c r="K49" s="5">
        <v>47.277000000000001</v>
      </c>
      <c r="L49" s="5">
        <f t="shared" si="1"/>
        <v>47.277000000000001</v>
      </c>
      <c r="M49" s="5">
        <f t="shared" si="2"/>
        <v>1.5884999999999998</v>
      </c>
    </row>
    <row r="50" spans="7:13" x14ac:dyDescent="0.35">
      <c r="G50" s="3"/>
      <c r="H50" s="3">
        <v>45717</v>
      </c>
      <c r="I50" s="4" t="s">
        <v>15</v>
      </c>
      <c r="J50" s="5">
        <v>46.662000000000006</v>
      </c>
      <c r="K50" s="5">
        <v>48.581000000000003</v>
      </c>
      <c r="L50" s="5">
        <f t="shared" si="1"/>
        <v>48.581000000000003</v>
      </c>
      <c r="M50" s="5">
        <f t="shared" si="2"/>
        <v>0.95949999999999847</v>
      </c>
    </row>
    <row r="51" spans="7:13" x14ac:dyDescent="0.35">
      <c r="G51" s="3"/>
      <c r="H51" s="3">
        <v>45717</v>
      </c>
      <c r="I51" s="4" t="s">
        <v>16</v>
      </c>
      <c r="J51" s="5">
        <v>36.763999999999996</v>
      </c>
      <c r="K51" s="5">
        <v>38.683</v>
      </c>
      <c r="L51" s="5">
        <f t="shared" si="1"/>
        <v>38.683</v>
      </c>
      <c r="M51" s="5">
        <f t="shared" si="2"/>
        <v>0.95950000000000202</v>
      </c>
    </row>
    <row r="52" spans="7:13" x14ac:dyDescent="0.35">
      <c r="G52" s="3"/>
      <c r="H52" s="3">
        <v>45717</v>
      </c>
      <c r="I52" s="4" t="s">
        <v>17</v>
      </c>
      <c r="J52" s="5">
        <v>37.421999999999997</v>
      </c>
      <c r="K52" s="5">
        <v>39.698999999999998</v>
      </c>
      <c r="L52" s="5">
        <f t="shared" si="1"/>
        <v>39.698999999999998</v>
      </c>
      <c r="M52" s="5">
        <f t="shared" si="2"/>
        <v>1.1385000000000005</v>
      </c>
    </row>
    <row r="53" spans="7:13" x14ac:dyDescent="0.35">
      <c r="G53" s="3"/>
      <c r="H53" s="3">
        <v>45717</v>
      </c>
      <c r="I53" s="4" t="s">
        <v>18</v>
      </c>
      <c r="J53" s="5">
        <v>43.460999999999999</v>
      </c>
      <c r="K53" s="5">
        <v>46.53</v>
      </c>
      <c r="L53" s="5">
        <f t="shared" si="1"/>
        <v>46.53</v>
      </c>
      <c r="M53" s="5">
        <f t="shared" si="2"/>
        <v>1.5345000000000013</v>
      </c>
    </row>
    <row r="54" spans="7:13" x14ac:dyDescent="0.35">
      <c r="G54" s="3"/>
      <c r="H54" s="3">
        <v>45717</v>
      </c>
      <c r="I54" s="4" t="s">
        <v>19</v>
      </c>
      <c r="J54" s="5">
        <v>43.026000000000003</v>
      </c>
      <c r="K54" s="5">
        <v>44.642000000000003</v>
      </c>
      <c r="L54" s="5">
        <f t="shared" si="1"/>
        <v>44.642000000000003</v>
      </c>
      <c r="M54" s="5">
        <f t="shared" si="2"/>
        <v>0.80799999999999983</v>
      </c>
    </row>
    <row r="55" spans="7:13" x14ac:dyDescent="0.35">
      <c r="G55" s="3"/>
      <c r="H55" s="3">
        <v>45717</v>
      </c>
      <c r="I55" s="4" t="s">
        <v>20</v>
      </c>
      <c r="J55" s="5">
        <v>38.783999999999999</v>
      </c>
      <c r="K55" s="5">
        <v>36.287999999999997</v>
      </c>
      <c r="L55" s="5">
        <f t="shared" si="1"/>
        <v>38.783999999999999</v>
      </c>
      <c r="M55" s="5">
        <f t="shared" si="2"/>
        <v>1.2480000000000011</v>
      </c>
    </row>
  </sheetData>
  <mergeCells count="1">
    <mergeCell ref="S21:T21"/>
  </mergeCells>
  <conditionalFormatting sqref="S19">
    <cfRule type="containsText" dxfId="7" priority="6" operator="containsText" text="Worse">
      <formula>NOT(ISERROR(SEARCH("Worse",S19)))</formula>
    </cfRule>
    <cfRule type="containsText" dxfId="6" priority="7" operator="containsText" text="Better">
      <formula>NOT(ISERROR(SEARCH("Better",S19)))</formula>
    </cfRule>
    <cfRule type="containsText" dxfId="5" priority="8" operator="containsText" text="Same">
      <formula>NOT(ISERROR(SEARCH("Same",S19)))</formula>
    </cfRule>
  </conditionalFormatting>
  <conditionalFormatting sqref="V22:V23">
    <cfRule type="cellIs" dxfId="4" priority="4" operator="lessThan">
      <formula>0</formula>
    </cfRule>
    <cfRule type="cellIs" dxfId="3" priority="5" operator="greaterThan">
      <formula>0</formula>
    </cfRule>
  </conditionalFormatting>
  <conditionalFormatting sqref="W22:W23">
    <cfRule type="cellIs" dxfId="2" priority="1" operator="greaterThan">
      <formula>69</formula>
    </cfRule>
    <cfRule type="cellIs" dxfId="1" priority="2" operator="between">
      <formula>35</formula>
      <formula>69</formula>
    </cfRule>
    <cfRule type="cellIs" dxfId="0" priority="3" operator="lessThan">
      <formula>35</formula>
    </cfRule>
  </conditionalFormatting>
  <pageMargins left="0.7" right="0.7" top="0.75" bottom="0.75" header="0.3" footer="0.3"/>
  <drawing r:id="rId2"/>
  <tableParts count="1">
    <tablePart r:id="rId3"/>
  </tableParts>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CV</vt:lpstr>
      <vt:lpstr>SD</vt:lpstr>
      <vt:lpstr>Answers</vt:lpstr>
    </vt:vector>
  </TitlesOfParts>
  <Company>Middlesex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Turner</dc:creator>
  <cp:lastModifiedBy>Anthony Turner</cp:lastModifiedBy>
  <dcterms:created xsi:type="dcterms:W3CDTF">2025-03-16T11:24:25Z</dcterms:created>
  <dcterms:modified xsi:type="dcterms:W3CDTF">2025-06-10T19:54:27Z</dcterms:modified>
</cp:coreProperties>
</file>