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ebook Ads B2C Model" sheetId="1" r:id="rId5"/>
  </sheets>
  <definedNames/>
  <calcPr/>
</workbook>
</file>

<file path=xl/sharedStrings.xml><?xml version="1.0" encoding="utf-8"?>
<sst xmlns="http://schemas.openxmlformats.org/spreadsheetml/2006/main" count="78" uniqueCount="70">
  <si>
    <t>Q1</t>
  </si>
  <si>
    <t>Q2</t>
  </si>
  <si>
    <t>Q3</t>
  </si>
  <si>
    <t>Q4</t>
  </si>
  <si>
    <t>ARR</t>
  </si>
  <si>
    <t>Quarter</t>
  </si>
  <si>
    <t>Month</t>
  </si>
  <si>
    <t>GM MoM Growth</t>
  </si>
  <si>
    <t>Meta ads Budget</t>
  </si>
  <si>
    <t>Cost per lead</t>
  </si>
  <si>
    <t>Leads on the CRM</t>
  </si>
  <si>
    <t>Sales Conversion rate %</t>
  </si>
  <si>
    <t xml:space="preserve">Won Deals # </t>
  </si>
  <si>
    <t>Recurrent deals</t>
  </si>
  <si>
    <t>Costumer acquisition cost (CAC)</t>
  </si>
  <si>
    <t>Marketing Costs</t>
  </si>
  <si>
    <t>Average Cost per product or service</t>
  </si>
  <si>
    <t>Monthly Recurring Revenue (MRR)</t>
  </si>
  <si>
    <t>Total Cost</t>
  </si>
  <si>
    <t>Gross Margin</t>
  </si>
  <si>
    <t>%Gross Margin</t>
  </si>
  <si>
    <t>ROI</t>
  </si>
  <si>
    <t>NOTES</t>
  </si>
  <si>
    <t>Only modify the rows in Yellow.</t>
  </si>
  <si>
    <t>1 Semester Results 2024</t>
  </si>
  <si>
    <t>Annual Results 2024</t>
  </si>
  <si>
    <t>Sales</t>
  </si>
  <si>
    <t>Preguntas</t>
  </si>
  <si>
    <t>Respuesta 1</t>
  </si>
  <si>
    <t>Respuesta 2</t>
  </si>
  <si>
    <t>Respuesta 3</t>
  </si>
  <si>
    <t>No se</t>
  </si>
  <si>
    <t>Qualification %</t>
  </si>
  <si>
    <t>Main KPI or drivers</t>
  </si>
  <si>
    <t>User acquisition</t>
  </si>
  <si>
    <t>User retention</t>
  </si>
  <si>
    <t>Revenue</t>
  </si>
  <si>
    <t>Dont know</t>
  </si>
  <si>
    <t xml:space="preserve">si </t>
  </si>
  <si>
    <t>MAUs?</t>
  </si>
  <si>
    <t>#</t>
  </si>
  <si>
    <t xml:space="preserve">DAUs? </t>
  </si>
  <si>
    <t>no</t>
  </si>
  <si>
    <t xml:space="preserve">Monthly Budget </t>
  </si>
  <si>
    <t>$1900 - $2,500</t>
  </si>
  <si>
    <t>$2,600 - $4,000</t>
  </si>
  <si>
    <t>$5,000 - $10,000</t>
  </si>
  <si>
    <t>Dont have - Dont know</t>
  </si>
  <si>
    <t>Type of company</t>
  </si>
  <si>
    <t>Startup</t>
  </si>
  <si>
    <t>Multinational</t>
  </si>
  <si>
    <t>Local company</t>
  </si>
  <si>
    <t>Independent</t>
  </si>
  <si>
    <t>Launch date campaign?</t>
  </si>
  <si>
    <t>this month</t>
  </si>
  <si>
    <t>Next Quarter</t>
  </si>
  <si>
    <t>Next year</t>
  </si>
  <si>
    <t>Paso 1</t>
  </si>
  <si>
    <t>Paso 2</t>
  </si>
  <si>
    <t>PAso 3</t>
  </si>
  <si>
    <t>Paso 4</t>
  </si>
  <si>
    <t>Paso 5</t>
  </si>
  <si>
    <t>Paso 6</t>
  </si>
  <si>
    <t>Promo - form</t>
  </si>
  <si>
    <t>Link webinar</t>
  </si>
  <si>
    <t>Landing webinar</t>
  </si>
  <si>
    <t>Calculador de retención</t>
  </si>
  <si>
    <t>Correo con resultados</t>
  </si>
  <si>
    <t>Oferta meeting</t>
  </si>
  <si>
    <t>Thank you pages yes/no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</si>
</sst>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0.0"/>
    <numFmt numFmtId="167" formatCode="0.0%"/>
  </numFmts>
  <fonts count="6">
    <font>
      <sz val="10.0"/>
      <color rgb="FF000000"/>
      <name val="Arial"/>
      <scheme val="minor"/>
    </font>
    <font>
      <b/>
      <color rgb="FFFFFFFF"/>
      <name val="Arial"/>
    </font>
    <font>
      <b/>
      <color theme="1"/>
      <name val="Arial"/>
    </font>
    <font>
      <color theme="1"/>
      <name val="Arial"/>
    </font>
    <font>
      <color rgb="FF434343"/>
      <name val="Arial"/>
    </font>
    <font/>
  </fonts>
  <fills count="1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A205D4"/>
        <bgColor rgb="FFA205D4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1" numFmtId="3" xfId="0" applyAlignment="1" applyFill="1" applyFont="1" applyNumberFormat="1">
      <alignment horizontal="center" vertical="center"/>
    </xf>
    <xf borderId="0" fillId="2" fontId="1" numFmtId="3" xfId="0" applyAlignment="1" applyFont="1" applyNumberFormat="1">
      <alignment horizontal="center" vertical="center"/>
    </xf>
    <xf borderId="0" fillId="4" fontId="1" numFmtId="3" xfId="0" applyAlignment="1" applyFill="1" applyFont="1" applyNumberFormat="1">
      <alignment horizontal="center" readingOrder="0" vertical="center"/>
    </xf>
    <xf borderId="0" fillId="2" fontId="1" numFmtId="3" xfId="0" applyAlignment="1" applyFont="1" applyNumberFormat="1">
      <alignment horizontal="center" readingOrder="0" vertical="center"/>
    </xf>
    <xf borderId="0" fillId="5" fontId="1" numFmtId="164" xfId="0" applyAlignment="1" applyFill="1" applyFont="1" applyNumberFormat="1">
      <alignment horizontal="center" vertical="center"/>
    </xf>
    <xf borderId="0" fillId="3" fontId="1" numFmtId="0" xfId="0" applyAlignment="1" applyFont="1">
      <alignment vertical="bottom"/>
    </xf>
    <xf borderId="0" fillId="3" fontId="1" numFmtId="3" xfId="0" applyAlignment="1" applyFont="1" applyNumberFormat="1">
      <alignment horizontal="center" readingOrder="0" vertical="bottom"/>
    </xf>
    <xf borderId="0" fillId="2" fontId="1" numFmtId="3" xfId="0" applyAlignment="1" applyFont="1" applyNumberFormat="1">
      <alignment horizontal="center" vertical="bottom"/>
    </xf>
    <xf borderId="0" fillId="4" fontId="1" numFmtId="3" xfId="0" applyAlignment="1" applyFont="1" applyNumberFormat="1">
      <alignment horizontal="center" vertical="bottom"/>
    </xf>
    <xf borderId="0" fillId="6" fontId="2" numFmtId="0" xfId="0" applyAlignment="1" applyFill="1" applyFont="1">
      <alignment vertical="bottom"/>
    </xf>
    <xf borderId="0" fillId="6" fontId="3" numFmtId="10" xfId="0" applyAlignment="1" applyFont="1" applyNumberFormat="1">
      <alignment horizontal="right" vertical="bottom"/>
    </xf>
    <xf borderId="0" fillId="0" fontId="3" numFmtId="10" xfId="0" applyAlignment="1" applyFont="1" applyNumberFormat="1">
      <alignment horizontal="right" vertical="bottom"/>
    </xf>
    <xf borderId="0" fillId="7" fontId="3" numFmtId="0" xfId="0" applyAlignment="1" applyFill="1" applyFont="1">
      <alignment readingOrder="0" vertical="bottom"/>
    </xf>
    <xf borderId="0" fillId="7" fontId="3" numFmtId="164" xfId="0" applyAlignment="1" applyFont="1" applyNumberFormat="1">
      <alignment horizontal="right" readingOrder="0" vertical="bottom"/>
    </xf>
    <xf borderId="0" fillId="8" fontId="2" numFmtId="164" xfId="0" applyAlignment="1" applyFill="1" applyFont="1" applyNumberFormat="1">
      <alignment horizontal="right" vertical="bottom"/>
    </xf>
    <xf borderId="0" fillId="7" fontId="3" numFmtId="165" xfId="0" applyAlignment="1" applyFont="1" applyNumberFormat="1">
      <alignment horizontal="right" readingOrder="0" vertical="bottom"/>
    </xf>
    <xf borderId="0" fillId="8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3" xfId="0" applyAlignment="1" applyFont="1" applyNumberFormat="1">
      <alignment horizontal="right" readingOrder="0" vertical="bottom"/>
    </xf>
    <xf borderId="0" fillId="0" fontId="3" numFmtId="3" xfId="0" applyAlignment="1" applyFont="1" applyNumberFormat="1">
      <alignment horizontal="right" vertical="bottom"/>
    </xf>
    <xf borderId="0" fillId="7" fontId="3" numFmtId="9" xfId="0" applyAlignment="1" applyFont="1" applyNumberFormat="1">
      <alignment horizontal="right" readingOrder="0" vertical="bottom"/>
    </xf>
    <xf borderId="0" fillId="0" fontId="3" numFmtId="0" xfId="0" applyAlignment="1" applyFont="1">
      <alignment vertical="bottom"/>
    </xf>
    <xf borderId="0" fillId="9" fontId="3" numFmtId="0" xfId="0" applyAlignment="1" applyFill="1" applyFont="1">
      <alignment readingOrder="0" vertical="bottom"/>
    </xf>
    <xf borderId="0" fillId="9" fontId="3" numFmtId="166" xfId="0" applyAlignment="1" applyFont="1" applyNumberFormat="1">
      <alignment horizontal="right" vertical="bottom"/>
    </xf>
    <xf borderId="0" fillId="9" fontId="3" numFmtId="1" xfId="0" applyAlignment="1" applyFont="1" applyNumberFormat="1">
      <alignment horizontal="right" vertical="bottom"/>
    </xf>
    <xf borderId="0" fillId="9" fontId="3" numFmtId="0" xfId="0" applyAlignment="1" applyFont="1">
      <alignment vertical="bottom"/>
    </xf>
    <xf borderId="0" fillId="8" fontId="3" numFmtId="0" xfId="0" applyAlignment="1" applyFont="1">
      <alignment readingOrder="0" vertical="bottom"/>
    </xf>
    <xf borderId="0" fillId="8" fontId="3" numFmtId="1" xfId="0" applyAlignment="1" applyFont="1" applyNumberFormat="1">
      <alignment horizontal="right" readingOrder="0" vertical="bottom"/>
    </xf>
    <xf borderId="0" fillId="8" fontId="3" numFmtId="1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0" fontId="3" numFmtId="165" xfId="0" applyAlignment="1" applyFont="1" applyNumberFormat="1">
      <alignment vertical="bottom"/>
    </xf>
    <xf borderId="0" fillId="8" fontId="3" numFmtId="0" xfId="0" applyAlignment="1" applyFont="1">
      <alignment readingOrder="0"/>
    </xf>
    <xf borderId="0" fillId="8" fontId="3" numFmtId="165" xfId="0" applyAlignment="1" applyFont="1" applyNumberFormat="1">
      <alignment horizontal="right" readingOrder="0"/>
    </xf>
    <xf borderId="0" fillId="0" fontId="3" numFmtId="165" xfId="0" applyFont="1" applyNumberFormat="1"/>
    <xf borderId="0" fillId="10" fontId="3" numFmtId="0" xfId="0" applyAlignment="1" applyFill="1" applyFont="1">
      <alignment readingOrder="0" vertical="bottom"/>
    </xf>
    <xf borderId="0" fillId="10" fontId="3" numFmtId="164" xfId="0" applyAlignment="1" applyFont="1" applyNumberFormat="1">
      <alignment horizontal="right" vertical="bottom"/>
    </xf>
    <xf borderId="0" fillId="11" fontId="3" numFmtId="0" xfId="0" applyAlignment="1" applyFill="1" applyFont="1">
      <alignment vertical="bottom"/>
    </xf>
    <xf borderId="0" fillId="11" fontId="2" numFmtId="164" xfId="0" applyAlignment="1" applyFont="1" applyNumberFormat="1">
      <alignment horizontal="right" vertical="bottom"/>
    </xf>
    <xf borderId="0" fillId="12" fontId="2" numFmtId="164" xfId="0" applyAlignment="1" applyFill="1" applyFont="1" applyNumberFormat="1">
      <alignment horizontal="right" vertical="bottom"/>
    </xf>
    <xf borderId="0" fillId="13" fontId="4" numFmtId="0" xfId="0" applyAlignment="1" applyFill="1" applyFont="1">
      <alignment vertical="bottom"/>
    </xf>
    <xf borderId="0" fillId="13" fontId="4" numFmtId="10" xfId="0" applyAlignment="1" applyFont="1" applyNumberFormat="1">
      <alignment horizontal="right" vertical="bottom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vertical="bottom"/>
    </xf>
    <xf borderId="0" fillId="0" fontId="3" numFmtId="9" xfId="0" applyAlignment="1" applyFont="1" applyNumberFormat="1">
      <alignment vertical="bottom"/>
    </xf>
    <xf borderId="0" fillId="14" fontId="3" numFmtId="0" xfId="0" applyAlignment="1" applyFill="1" applyFont="1">
      <alignment readingOrder="0" vertical="bottom"/>
    </xf>
    <xf borderId="1" fillId="15" fontId="3" numFmtId="0" xfId="0" applyAlignment="1" applyBorder="1" applyFill="1" applyFont="1">
      <alignment horizontal="center" readingOrder="0" vertical="bottom"/>
    </xf>
    <xf borderId="2" fillId="0" fontId="5" numFmtId="0" xfId="0" applyBorder="1" applyFont="1"/>
    <xf borderId="3" fillId="0" fontId="5" numFmtId="0" xfId="0" applyBorder="1" applyFont="1"/>
    <xf borderId="0" fillId="0" fontId="3" numFmtId="167" xfId="0" applyAlignment="1" applyFont="1" applyNumberFormat="1">
      <alignment vertical="bottom"/>
    </xf>
    <xf borderId="4" fillId="8" fontId="3" numFmtId="0" xfId="0" applyAlignment="1" applyBorder="1" applyFont="1">
      <alignment readingOrder="0" vertical="bottom"/>
    </xf>
    <xf borderId="5" fillId="8" fontId="3" numFmtId="0" xfId="0" applyAlignment="1" applyBorder="1" applyFont="1">
      <alignment vertical="bottom"/>
    </xf>
    <xf borderId="0" fillId="0" fontId="3" numFmtId="164" xfId="0" applyAlignment="1" applyFont="1" applyNumberFormat="1">
      <alignment vertical="bottom"/>
    </xf>
    <xf borderId="4" fillId="0" fontId="3" numFmtId="164" xfId="0" applyAlignment="1" applyBorder="1" applyFont="1" applyNumberFormat="1">
      <alignment vertical="bottom"/>
    </xf>
    <xf borderId="5" fillId="0" fontId="3" numFmtId="164" xfId="0" applyAlignment="1" applyBorder="1" applyFont="1" applyNumberFormat="1">
      <alignment vertical="bottom"/>
    </xf>
    <xf borderId="0" fillId="0" fontId="3" numFmtId="4" xfId="0" applyAlignment="1" applyFont="1" applyNumberFormat="1">
      <alignment vertical="bottom"/>
    </xf>
    <xf borderId="6" fillId="0" fontId="3" numFmtId="0" xfId="0" applyAlignment="1" applyBorder="1" applyFont="1">
      <alignment vertical="bottom"/>
    </xf>
    <xf borderId="7" fillId="0" fontId="3" numFmtId="10" xfId="0" applyAlignment="1" applyBorder="1" applyFont="1" applyNumberFormat="1">
      <alignment vertical="bottom"/>
    </xf>
    <xf borderId="8" fillId="0" fontId="3" numFmtId="10" xfId="0" applyAlignment="1" applyBorder="1" applyFont="1" applyNumberFormat="1">
      <alignment vertical="bottom"/>
    </xf>
    <xf borderId="7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8" fillId="8" fontId="3" numFmtId="0" xfId="0" applyAlignment="1" applyBorder="1" applyFont="1">
      <alignment vertical="bottom"/>
    </xf>
    <xf borderId="8" fillId="14" fontId="3" numFmtId="0" xfId="0" applyAlignment="1" applyBorder="1" applyFont="1">
      <alignment vertical="bottom"/>
    </xf>
    <xf borderId="8" fillId="0" fontId="3" numFmtId="0" xfId="0" applyAlignment="1" applyBorder="1" applyFont="1">
      <alignment vertical="bottom"/>
    </xf>
    <xf borderId="8" fillId="0" fontId="3" numFmtId="9" xfId="0" applyAlignment="1" applyBorder="1" applyFont="1" applyNumberFormat="1">
      <alignment vertical="bottom"/>
    </xf>
    <xf borderId="8" fillId="0" fontId="3" numFmtId="3" xfId="0" applyAlignment="1" applyBorder="1" applyFont="1" applyNumberFormat="1">
      <alignment vertical="bottom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52650" cy="1209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8.25"/>
  </cols>
  <sheetData>
    <row r="1" ht="99.75" customHeight="1">
      <c r="A1" s="1"/>
      <c r="B1" s="2" t="s">
        <v>0</v>
      </c>
      <c r="E1" s="3" t="s">
        <v>1</v>
      </c>
      <c r="H1" s="4" t="s">
        <v>2</v>
      </c>
      <c r="K1" s="5" t="s">
        <v>3</v>
      </c>
      <c r="N1" s="6" t="s">
        <v>4</v>
      </c>
    </row>
    <row r="2">
      <c r="A2" s="1" t="s">
        <v>5</v>
      </c>
    </row>
    <row r="3">
      <c r="A3" s="7" t="s">
        <v>6</v>
      </c>
      <c r="B3" s="8">
        <v>1.0</v>
      </c>
      <c r="C3" s="8">
        <v>2.0</v>
      </c>
      <c r="D3" s="8">
        <v>3.0</v>
      </c>
      <c r="E3" s="9">
        <v>4.0</v>
      </c>
      <c r="F3" s="9">
        <v>5.0</v>
      </c>
      <c r="G3" s="9">
        <v>6.0</v>
      </c>
      <c r="H3" s="10">
        <v>7.0</v>
      </c>
      <c r="I3" s="10">
        <v>8.0</v>
      </c>
      <c r="J3" s="10">
        <v>9.0</v>
      </c>
      <c r="K3" s="9">
        <v>10.0</v>
      </c>
      <c r="L3" s="9">
        <v>11.0</v>
      </c>
      <c r="M3" s="9">
        <v>12.0</v>
      </c>
    </row>
    <row r="4">
      <c r="A4" s="11" t="s">
        <v>7</v>
      </c>
      <c r="B4" s="12">
        <v>0.0</v>
      </c>
      <c r="C4" s="12">
        <f t="shared" ref="C4:M4" si="1">(C14/B14)-1</f>
        <v>1</v>
      </c>
      <c r="D4" s="12">
        <f t="shared" si="1"/>
        <v>0</v>
      </c>
      <c r="E4" s="12">
        <f t="shared" si="1"/>
        <v>0</v>
      </c>
      <c r="F4" s="12">
        <f t="shared" si="1"/>
        <v>0</v>
      </c>
      <c r="G4" s="12">
        <f t="shared" si="1"/>
        <v>0</v>
      </c>
      <c r="H4" s="12">
        <f t="shared" si="1"/>
        <v>0</v>
      </c>
      <c r="I4" s="12">
        <f t="shared" si="1"/>
        <v>0</v>
      </c>
      <c r="J4" s="12">
        <f t="shared" si="1"/>
        <v>0</v>
      </c>
      <c r="K4" s="12">
        <f t="shared" si="1"/>
        <v>0</v>
      </c>
      <c r="L4" s="12">
        <f t="shared" si="1"/>
        <v>0</v>
      </c>
      <c r="M4" s="12">
        <f t="shared" si="1"/>
        <v>0</v>
      </c>
      <c r="N4" s="13">
        <f>AVERAGE(J4:M4)</f>
        <v>0</v>
      </c>
    </row>
    <row r="5">
      <c r="A5" s="14" t="s">
        <v>8</v>
      </c>
      <c r="B5" s="15">
        <v>2000.0</v>
      </c>
      <c r="C5" s="15">
        <v>2000.0</v>
      </c>
      <c r="D5" s="15">
        <v>2000.0</v>
      </c>
      <c r="E5" s="15">
        <v>2000.0</v>
      </c>
      <c r="F5" s="15">
        <v>2000.0</v>
      </c>
      <c r="G5" s="15">
        <v>2000.0</v>
      </c>
      <c r="H5" s="15">
        <v>2000.0</v>
      </c>
      <c r="I5" s="15">
        <v>2000.0</v>
      </c>
      <c r="J5" s="15">
        <v>2000.0</v>
      </c>
      <c r="K5" s="15">
        <v>2000.0</v>
      </c>
      <c r="L5" s="15">
        <v>2000.0</v>
      </c>
      <c r="M5" s="15">
        <v>2000.0</v>
      </c>
      <c r="N5" s="16">
        <f>SUM(E5:M5)</f>
        <v>18000</v>
      </c>
    </row>
    <row r="6">
      <c r="A6" s="14" t="s">
        <v>9</v>
      </c>
      <c r="B6" s="17">
        <v>12.0</v>
      </c>
      <c r="C6" s="17">
        <v>12.0</v>
      </c>
      <c r="D6" s="17">
        <v>12.0</v>
      </c>
      <c r="E6" s="17">
        <v>12.0</v>
      </c>
      <c r="F6" s="17">
        <v>12.0</v>
      </c>
      <c r="G6" s="17">
        <v>12.0</v>
      </c>
      <c r="H6" s="17">
        <v>12.0</v>
      </c>
      <c r="I6" s="17">
        <v>12.0</v>
      </c>
      <c r="J6" s="17">
        <v>12.0</v>
      </c>
      <c r="K6" s="17">
        <v>12.0</v>
      </c>
      <c r="L6" s="17">
        <v>12.0</v>
      </c>
      <c r="M6" s="17">
        <v>12.0</v>
      </c>
      <c r="N6" s="18"/>
    </row>
    <row r="7">
      <c r="A7" s="19" t="s">
        <v>10</v>
      </c>
      <c r="B7" s="20">
        <f t="shared" ref="B7:M7" si="2">B5/B6</f>
        <v>166.6666667</v>
      </c>
      <c r="C7" s="20">
        <f t="shared" si="2"/>
        <v>166.6666667</v>
      </c>
      <c r="D7" s="20">
        <f t="shared" si="2"/>
        <v>166.6666667</v>
      </c>
      <c r="E7" s="20">
        <f t="shared" si="2"/>
        <v>166.6666667</v>
      </c>
      <c r="F7" s="20">
        <f t="shared" si="2"/>
        <v>166.6666667</v>
      </c>
      <c r="G7" s="20">
        <f t="shared" si="2"/>
        <v>166.6666667</v>
      </c>
      <c r="H7" s="20">
        <f t="shared" si="2"/>
        <v>166.6666667</v>
      </c>
      <c r="I7" s="20">
        <f t="shared" si="2"/>
        <v>166.6666667</v>
      </c>
      <c r="J7" s="20">
        <f t="shared" si="2"/>
        <v>166.6666667</v>
      </c>
      <c r="K7" s="20">
        <f t="shared" si="2"/>
        <v>166.6666667</v>
      </c>
      <c r="L7" s="20">
        <f t="shared" si="2"/>
        <v>166.6666667</v>
      </c>
      <c r="M7" s="20">
        <f t="shared" si="2"/>
        <v>166.6666667</v>
      </c>
      <c r="N7" s="21">
        <f>SUM(B7:M7)</f>
        <v>2000</v>
      </c>
    </row>
    <row r="8">
      <c r="A8" s="14" t="s">
        <v>11</v>
      </c>
      <c r="B8" s="22">
        <v>0.2</v>
      </c>
      <c r="C8" s="22">
        <v>0.2</v>
      </c>
      <c r="D8" s="22">
        <v>0.2</v>
      </c>
      <c r="E8" s="22">
        <v>0.2</v>
      </c>
      <c r="F8" s="22">
        <v>0.2</v>
      </c>
      <c r="G8" s="22">
        <v>0.2</v>
      </c>
      <c r="H8" s="22">
        <v>0.2</v>
      </c>
      <c r="I8" s="22">
        <v>0.2</v>
      </c>
      <c r="J8" s="22">
        <v>0.2</v>
      </c>
      <c r="K8" s="22">
        <v>0.2</v>
      </c>
      <c r="L8" s="22">
        <v>0.2</v>
      </c>
      <c r="M8" s="22">
        <v>0.2</v>
      </c>
      <c r="N8" s="23"/>
    </row>
    <row r="9">
      <c r="A9" s="24" t="s">
        <v>12</v>
      </c>
      <c r="B9" s="25">
        <f t="shared" ref="B9:M9" si="3">B7*B8</f>
        <v>33.33333333</v>
      </c>
      <c r="C9" s="26">
        <f t="shared" si="3"/>
        <v>33.33333333</v>
      </c>
      <c r="D9" s="26">
        <f t="shared" si="3"/>
        <v>33.33333333</v>
      </c>
      <c r="E9" s="26">
        <f t="shared" si="3"/>
        <v>33.33333333</v>
      </c>
      <c r="F9" s="26">
        <f t="shared" si="3"/>
        <v>33.33333333</v>
      </c>
      <c r="G9" s="26">
        <f t="shared" si="3"/>
        <v>33.33333333</v>
      </c>
      <c r="H9" s="25">
        <f t="shared" si="3"/>
        <v>33.33333333</v>
      </c>
      <c r="I9" s="25">
        <f t="shared" si="3"/>
        <v>33.33333333</v>
      </c>
      <c r="J9" s="25">
        <f t="shared" si="3"/>
        <v>33.33333333</v>
      </c>
      <c r="K9" s="25">
        <f t="shared" si="3"/>
        <v>33.33333333</v>
      </c>
      <c r="L9" s="25">
        <f t="shared" si="3"/>
        <v>33.33333333</v>
      </c>
      <c r="M9" s="25">
        <f t="shared" si="3"/>
        <v>33.33333333</v>
      </c>
      <c r="N9" s="27"/>
    </row>
    <row r="10">
      <c r="A10" s="28" t="s">
        <v>13</v>
      </c>
      <c r="B10" s="29">
        <v>0.0</v>
      </c>
      <c r="C10" s="30">
        <f t="shared" ref="C10:M10" si="4">B9+C9</f>
        <v>66.66666667</v>
      </c>
      <c r="D10" s="30">
        <f t="shared" si="4"/>
        <v>66.66666667</v>
      </c>
      <c r="E10" s="30">
        <f t="shared" si="4"/>
        <v>66.66666667</v>
      </c>
      <c r="F10" s="30">
        <f t="shared" si="4"/>
        <v>66.66666667</v>
      </c>
      <c r="G10" s="30">
        <f t="shared" si="4"/>
        <v>66.66666667</v>
      </c>
      <c r="H10" s="30">
        <f t="shared" si="4"/>
        <v>66.66666667</v>
      </c>
      <c r="I10" s="30">
        <f t="shared" si="4"/>
        <v>66.66666667</v>
      </c>
      <c r="J10" s="30">
        <f t="shared" si="4"/>
        <v>66.66666667</v>
      </c>
      <c r="K10" s="30">
        <f t="shared" si="4"/>
        <v>66.66666667</v>
      </c>
      <c r="L10" s="30">
        <f t="shared" si="4"/>
        <v>66.66666667</v>
      </c>
      <c r="M10" s="30">
        <f t="shared" si="4"/>
        <v>66.66666667</v>
      </c>
      <c r="N10" s="18"/>
    </row>
    <row r="11">
      <c r="A11" s="23" t="s">
        <v>14</v>
      </c>
      <c r="B11" s="31">
        <f t="shared" ref="B11:L11" si="5">B5/B9</f>
        <v>60</v>
      </c>
      <c r="C11" s="31">
        <f t="shared" si="5"/>
        <v>60</v>
      </c>
      <c r="D11" s="31">
        <f t="shared" si="5"/>
        <v>60</v>
      </c>
      <c r="E11" s="31">
        <f t="shared" si="5"/>
        <v>60</v>
      </c>
      <c r="F11" s="31">
        <f t="shared" si="5"/>
        <v>60</v>
      </c>
      <c r="G11" s="31">
        <f t="shared" si="5"/>
        <v>60</v>
      </c>
      <c r="H11" s="31">
        <f t="shared" si="5"/>
        <v>60</v>
      </c>
      <c r="I11" s="31">
        <f t="shared" si="5"/>
        <v>60</v>
      </c>
      <c r="J11" s="31">
        <f t="shared" si="5"/>
        <v>60</v>
      </c>
      <c r="K11" s="31">
        <f t="shared" si="5"/>
        <v>60</v>
      </c>
      <c r="L11" s="31">
        <f t="shared" si="5"/>
        <v>60</v>
      </c>
      <c r="M11" s="31">
        <f>M15/M9</f>
        <v>60</v>
      </c>
      <c r="N11" s="32">
        <f>AVERAGE(B11:M11)</f>
        <v>60</v>
      </c>
    </row>
    <row r="12">
      <c r="A12" s="33" t="s">
        <v>15</v>
      </c>
      <c r="B12" s="34">
        <v>0.0</v>
      </c>
      <c r="C12" s="34">
        <v>0.0</v>
      </c>
      <c r="D12" s="34">
        <v>0.0</v>
      </c>
      <c r="E12" s="34">
        <v>0.0</v>
      </c>
      <c r="F12" s="34">
        <v>0.0</v>
      </c>
      <c r="G12" s="34">
        <v>0.0</v>
      </c>
      <c r="H12" s="34">
        <v>0.0</v>
      </c>
      <c r="I12" s="34">
        <v>0.0</v>
      </c>
      <c r="J12" s="34">
        <v>0.0</v>
      </c>
      <c r="K12" s="34">
        <v>0.0</v>
      </c>
      <c r="L12" s="34">
        <v>0.0</v>
      </c>
      <c r="M12" s="34">
        <v>0.0</v>
      </c>
      <c r="N12" s="35">
        <f>SUM(B12:M12)</f>
        <v>0</v>
      </c>
    </row>
    <row r="13">
      <c r="A13" s="14" t="s">
        <v>16</v>
      </c>
      <c r="B13" s="17">
        <v>500.0</v>
      </c>
      <c r="C13" s="17">
        <v>500.0</v>
      </c>
      <c r="D13" s="17">
        <v>500.0</v>
      </c>
      <c r="E13" s="17">
        <v>500.0</v>
      </c>
      <c r="F13" s="17">
        <v>500.0</v>
      </c>
      <c r="G13" s="17">
        <v>500.0</v>
      </c>
      <c r="H13" s="17">
        <v>500.0</v>
      </c>
      <c r="I13" s="17">
        <v>500.0</v>
      </c>
      <c r="J13" s="17">
        <v>500.0</v>
      </c>
      <c r="K13" s="17">
        <v>500.0</v>
      </c>
      <c r="L13" s="17">
        <v>500.0</v>
      </c>
      <c r="M13" s="17">
        <v>500.0</v>
      </c>
      <c r="N13" s="23"/>
    </row>
    <row r="14">
      <c r="A14" s="19" t="s">
        <v>17</v>
      </c>
      <c r="B14" s="31">
        <f>B13*B9</f>
        <v>16666.66667</v>
      </c>
      <c r="C14" s="31">
        <f t="shared" ref="C14:M14" si="6">C13*C10</f>
        <v>33333.33333</v>
      </c>
      <c r="D14" s="31">
        <f t="shared" si="6"/>
        <v>33333.33333</v>
      </c>
      <c r="E14" s="31">
        <f t="shared" si="6"/>
        <v>33333.33333</v>
      </c>
      <c r="F14" s="31">
        <f t="shared" si="6"/>
        <v>33333.33333</v>
      </c>
      <c r="G14" s="31">
        <f t="shared" si="6"/>
        <v>33333.33333</v>
      </c>
      <c r="H14" s="31">
        <f t="shared" si="6"/>
        <v>33333.33333</v>
      </c>
      <c r="I14" s="31">
        <f t="shared" si="6"/>
        <v>33333.33333</v>
      </c>
      <c r="J14" s="31">
        <f t="shared" si="6"/>
        <v>33333.33333</v>
      </c>
      <c r="K14" s="31">
        <f t="shared" si="6"/>
        <v>33333.33333</v>
      </c>
      <c r="L14" s="31">
        <f t="shared" si="6"/>
        <v>33333.33333</v>
      </c>
      <c r="M14" s="31">
        <f t="shared" si="6"/>
        <v>33333.33333</v>
      </c>
      <c r="N14" s="31">
        <f>SUM(F14:M14)</f>
        <v>266666.6667</v>
      </c>
    </row>
    <row r="15">
      <c r="A15" s="36" t="s">
        <v>18</v>
      </c>
      <c r="B15" s="37">
        <f t="shared" ref="B15:M15" si="7">SUM(B5,B12)</f>
        <v>2000</v>
      </c>
      <c r="C15" s="37">
        <f t="shared" si="7"/>
        <v>2000</v>
      </c>
      <c r="D15" s="37">
        <f t="shared" si="7"/>
        <v>2000</v>
      </c>
      <c r="E15" s="37">
        <f t="shared" si="7"/>
        <v>2000</v>
      </c>
      <c r="F15" s="37">
        <f t="shared" si="7"/>
        <v>2000</v>
      </c>
      <c r="G15" s="37">
        <f t="shared" si="7"/>
        <v>2000</v>
      </c>
      <c r="H15" s="37">
        <f t="shared" si="7"/>
        <v>2000</v>
      </c>
      <c r="I15" s="37">
        <f t="shared" si="7"/>
        <v>2000</v>
      </c>
      <c r="J15" s="37">
        <f t="shared" si="7"/>
        <v>2000</v>
      </c>
      <c r="K15" s="37">
        <f t="shared" si="7"/>
        <v>2000</v>
      </c>
      <c r="L15" s="37">
        <f t="shared" si="7"/>
        <v>2000</v>
      </c>
      <c r="M15" s="37">
        <f t="shared" si="7"/>
        <v>2000</v>
      </c>
      <c r="N15" s="37">
        <f>SUM(B15:M15)</f>
        <v>24000</v>
      </c>
    </row>
    <row r="16">
      <c r="A16" s="38" t="s">
        <v>19</v>
      </c>
      <c r="B16" s="39">
        <f t="shared" ref="B16:M16" si="8">(B14-B15)</f>
        <v>14666.66667</v>
      </c>
      <c r="C16" s="39">
        <f t="shared" si="8"/>
        <v>31333.33333</v>
      </c>
      <c r="D16" s="39">
        <f t="shared" si="8"/>
        <v>31333.33333</v>
      </c>
      <c r="E16" s="39">
        <f t="shared" si="8"/>
        <v>31333.33333</v>
      </c>
      <c r="F16" s="39">
        <f t="shared" si="8"/>
        <v>31333.33333</v>
      </c>
      <c r="G16" s="39">
        <f t="shared" si="8"/>
        <v>31333.33333</v>
      </c>
      <c r="H16" s="39">
        <f t="shared" si="8"/>
        <v>31333.33333</v>
      </c>
      <c r="I16" s="39">
        <f t="shared" si="8"/>
        <v>31333.33333</v>
      </c>
      <c r="J16" s="39">
        <f t="shared" si="8"/>
        <v>31333.33333</v>
      </c>
      <c r="K16" s="39">
        <f t="shared" si="8"/>
        <v>31333.33333</v>
      </c>
      <c r="L16" s="39">
        <f t="shared" si="8"/>
        <v>31333.33333</v>
      </c>
      <c r="M16" s="39">
        <f t="shared" si="8"/>
        <v>31333.33333</v>
      </c>
      <c r="N16" s="40">
        <f>N14-N15</f>
        <v>242666.6667</v>
      </c>
    </row>
    <row r="17">
      <c r="A17" s="41" t="s">
        <v>20</v>
      </c>
      <c r="B17" s="42">
        <f t="shared" ref="B17:M17" si="9">(B14-B15)/B14</f>
        <v>0.88</v>
      </c>
      <c r="C17" s="42">
        <f t="shared" si="9"/>
        <v>0.94</v>
      </c>
      <c r="D17" s="42">
        <f t="shared" si="9"/>
        <v>0.94</v>
      </c>
      <c r="E17" s="42">
        <f t="shared" si="9"/>
        <v>0.94</v>
      </c>
      <c r="F17" s="42">
        <f t="shared" si="9"/>
        <v>0.94</v>
      </c>
      <c r="G17" s="42">
        <f t="shared" si="9"/>
        <v>0.94</v>
      </c>
      <c r="H17" s="42">
        <f t="shared" si="9"/>
        <v>0.94</v>
      </c>
      <c r="I17" s="42">
        <f t="shared" si="9"/>
        <v>0.94</v>
      </c>
      <c r="J17" s="42">
        <f t="shared" si="9"/>
        <v>0.94</v>
      </c>
      <c r="K17" s="42">
        <f t="shared" si="9"/>
        <v>0.94</v>
      </c>
      <c r="L17" s="42">
        <f t="shared" si="9"/>
        <v>0.94</v>
      </c>
      <c r="M17" s="42">
        <f t="shared" si="9"/>
        <v>0.94</v>
      </c>
      <c r="N17" s="42">
        <f>AVERAGE(I17:M17)</f>
        <v>0.94</v>
      </c>
    </row>
    <row r="18">
      <c r="A18" s="43" t="s">
        <v>21</v>
      </c>
      <c r="B18" s="44">
        <f t="shared" ref="B18:M18" si="10">B14/B15*1</f>
        <v>8.333333333</v>
      </c>
      <c r="C18" s="44">
        <f t="shared" si="10"/>
        <v>16.66666667</v>
      </c>
      <c r="D18" s="44">
        <f t="shared" si="10"/>
        <v>16.66666667</v>
      </c>
      <c r="E18" s="44">
        <f t="shared" si="10"/>
        <v>16.66666667</v>
      </c>
      <c r="F18" s="44">
        <f t="shared" si="10"/>
        <v>16.66666667</v>
      </c>
      <c r="G18" s="44">
        <f t="shared" si="10"/>
        <v>16.66666667</v>
      </c>
      <c r="H18" s="44">
        <f t="shared" si="10"/>
        <v>16.66666667</v>
      </c>
      <c r="I18" s="44">
        <f t="shared" si="10"/>
        <v>16.66666667</v>
      </c>
      <c r="J18" s="44">
        <f t="shared" si="10"/>
        <v>16.66666667</v>
      </c>
      <c r="K18" s="44">
        <f t="shared" si="10"/>
        <v>16.66666667</v>
      </c>
      <c r="L18" s="44">
        <f t="shared" si="10"/>
        <v>16.66666667</v>
      </c>
      <c r="M18" s="44">
        <f t="shared" si="10"/>
        <v>16.66666667</v>
      </c>
      <c r="N18" s="23"/>
    </row>
    <row r="19">
      <c r="A19" s="23"/>
      <c r="B19" s="23"/>
      <c r="C19" s="23"/>
      <c r="D19" s="23"/>
      <c r="H19" s="23"/>
      <c r="L19" s="45"/>
      <c r="M19" s="45"/>
      <c r="N19" s="23"/>
    </row>
    <row r="20">
      <c r="A20" s="43" t="s">
        <v>22</v>
      </c>
      <c r="B20" s="19"/>
      <c r="C20" s="23"/>
      <c r="D20" s="23"/>
      <c r="H20" s="23"/>
      <c r="M20" s="23"/>
      <c r="N20" s="23"/>
    </row>
    <row r="21">
      <c r="A21" s="46" t="s">
        <v>23</v>
      </c>
      <c r="B21" s="19"/>
      <c r="C21" s="23"/>
      <c r="D21" s="23"/>
      <c r="H21" s="23"/>
      <c r="L21" s="23"/>
      <c r="M21" s="23"/>
      <c r="N21" s="23"/>
    </row>
    <row r="22">
      <c r="A22" s="23"/>
      <c r="B22" s="19"/>
      <c r="C22" s="23"/>
      <c r="D22" s="23"/>
      <c r="H22" s="23"/>
      <c r="L22" s="23"/>
      <c r="M22" s="23"/>
      <c r="N22" s="23"/>
    </row>
    <row r="23">
      <c r="A23" s="19"/>
      <c r="B23" s="47" t="s">
        <v>24</v>
      </c>
      <c r="C23" s="48"/>
      <c r="D23" s="49"/>
      <c r="E23" s="23"/>
      <c r="F23" s="47" t="s">
        <v>25</v>
      </c>
      <c r="G23" s="48"/>
      <c r="H23" s="49"/>
      <c r="I23" s="23"/>
      <c r="J23" s="23"/>
      <c r="K23" s="23"/>
      <c r="L23" s="23"/>
      <c r="M23" s="50"/>
      <c r="N23" s="23"/>
    </row>
    <row r="24">
      <c r="A24" s="19"/>
      <c r="B24" s="51" t="s">
        <v>26</v>
      </c>
      <c r="C24" s="18" t="str">
        <f>A15</f>
        <v>Total Cost</v>
      </c>
      <c r="D24" s="52" t="str">
        <f>A16</f>
        <v>Gross Margin</v>
      </c>
      <c r="E24" s="23"/>
      <c r="F24" s="51" t="s">
        <v>26</v>
      </c>
      <c r="G24" s="18" t="s">
        <v>18</v>
      </c>
      <c r="H24" s="52" t="s">
        <v>19</v>
      </c>
      <c r="I24" s="23"/>
      <c r="J24" s="32"/>
      <c r="K24" s="23"/>
      <c r="L24" s="23"/>
      <c r="M24" s="53"/>
      <c r="N24" s="23"/>
    </row>
    <row r="25">
      <c r="A25" s="19"/>
      <c r="B25" s="54">
        <f>SUM(B14:G14)</f>
        <v>183333.3333</v>
      </c>
      <c r="C25" s="53">
        <f>SUM(B15:G15)</f>
        <v>12000</v>
      </c>
      <c r="D25" s="55">
        <f>SUM(B16:G16)</f>
        <v>171333.3333</v>
      </c>
      <c r="E25" s="23"/>
      <c r="F25" s="54">
        <f>N14</f>
        <v>266666.6667</v>
      </c>
      <c r="G25" s="53">
        <f>N15</f>
        <v>24000</v>
      </c>
      <c r="H25" s="55">
        <f>N16</f>
        <v>242666.6667</v>
      </c>
      <c r="I25" s="23"/>
      <c r="J25" s="23"/>
      <c r="K25" s="23"/>
      <c r="L25" s="23"/>
      <c r="M25" s="23"/>
      <c r="N25" s="56"/>
    </row>
    <row r="26">
      <c r="A26" s="19"/>
      <c r="B26" s="57"/>
      <c r="C26" s="58">
        <f>1-D25/B25</f>
        <v>0.06545454545</v>
      </c>
      <c r="D26" s="59">
        <f>1-C25/B25</f>
        <v>0.9345454545</v>
      </c>
      <c r="E26" s="23"/>
      <c r="F26" s="57"/>
      <c r="G26" s="58">
        <f>1-H25/F25</f>
        <v>0.09</v>
      </c>
      <c r="H26" s="59">
        <f>1-G25/F25</f>
        <v>0.91</v>
      </c>
      <c r="I26" s="23"/>
      <c r="J26" s="23"/>
      <c r="K26" s="23"/>
      <c r="L26" s="23"/>
      <c r="M26" s="23"/>
      <c r="N26" s="23"/>
    </row>
    <row r="2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>
      <c r="A28" s="23"/>
      <c r="B28" s="23"/>
      <c r="C28" s="23"/>
      <c r="D28" s="23"/>
      <c r="E28" s="23"/>
      <c r="F28" s="23"/>
      <c r="G28" s="23"/>
      <c r="H28" s="23"/>
      <c r="I28" s="32"/>
      <c r="J28" s="32"/>
      <c r="K28" s="32"/>
      <c r="L28" s="23"/>
      <c r="M28" s="23"/>
      <c r="N28" s="23"/>
    </row>
    <row r="29">
      <c r="A29" s="23"/>
      <c r="B29" s="23"/>
      <c r="C29" s="23"/>
      <c r="D29" s="23"/>
      <c r="E29" s="23"/>
      <c r="F29" s="23"/>
      <c r="G29" s="23"/>
      <c r="H29" s="23"/>
      <c r="I29" s="32"/>
      <c r="J29" s="32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32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>
      <c r="A35" s="23"/>
      <c r="B35" s="23"/>
      <c r="C35" s="23"/>
      <c r="D35" s="23"/>
      <c r="E35" s="23"/>
      <c r="F35" s="23"/>
      <c r="G35" s="23"/>
      <c r="H35" s="23"/>
      <c r="I35" s="32"/>
      <c r="J35" s="32"/>
      <c r="K35" s="32"/>
      <c r="L35" s="23"/>
      <c r="M35" s="23"/>
      <c r="N35" s="23"/>
    </row>
    <row r="36">
      <c r="A36" s="23"/>
      <c r="B36" s="23"/>
      <c r="C36" s="23"/>
      <c r="D36" s="23"/>
      <c r="E36" s="23"/>
      <c r="F36" s="23"/>
      <c r="G36" s="23"/>
      <c r="H36" s="23"/>
      <c r="I36" s="32"/>
      <c r="J36" s="32"/>
      <c r="K36" s="23"/>
      <c r="L36" s="23"/>
      <c r="M36" s="23"/>
      <c r="N36" s="23"/>
    </row>
    <row r="37">
      <c r="A37" s="23"/>
      <c r="B37" s="23"/>
      <c r="C37" s="23"/>
      <c r="D37" s="23"/>
      <c r="E37" s="23"/>
      <c r="F37" s="23"/>
      <c r="G37" s="23"/>
      <c r="H37" s="23"/>
      <c r="I37" s="32"/>
      <c r="J37" s="23"/>
      <c r="K37" s="23"/>
      <c r="L37" s="23"/>
      <c r="M37" s="23"/>
      <c r="N37" s="23"/>
    </row>
    <row r="3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>
      <c r="A39" s="23"/>
      <c r="B39" s="23"/>
      <c r="C39" s="23"/>
      <c r="D39" s="23"/>
      <c r="E39" s="23"/>
      <c r="F39" s="23"/>
      <c r="G39" s="23"/>
      <c r="H39" s="23"/>
      <c r="I39" s="32"/>
      <c r="J39" s="23"/>
      <c r="K39" s="23"/>
      <c r="L39" s="23"/>
      <c r="M39" s="23"/>
      <c r="N39" s="23"/>
    </row>
    <row r="4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>
      <c r="A42" s="23"/>
      <c r="B42" s="23"/>
      <c r="C42" s="23"/>
      <c r="D42" s="23"/>
      <c r="E42" s="23"/>
      <c r="F42" s="23"/>
      <c r="G42" s="23"/>
      <c r="H42" s="23"/>
      <c r="I42" s="32"/>
      <c r="J42" s="23"/>
      <c r="K42" s="23"/>
      <c r="L42" s="23"/>
      <c r="M42" s="23"/>
      <c r="N42" s="23"/>
    </row>
    <row r="43">
      <c r="A43" s="23"/>
      <c r="B43" s="23"/>
      <c r="C43" s="23"/>
      <c r="D43" s="23"/>
      <c r="E43" s="23"/>
      <c r="F43" s="23"/>
      <c r="G43" s="23"/>
      <c r="H43" s="23"/>
      <c r="I43" s="32"/>
      <c r="J43" s="32"/>
      <c r="K43" s="23"/>
      <c r="L43" s="23"/>
      <c r="M43" s="23"/>
      <c r="N43" s="23"/>
    </row>
    <row r="44">
      <c r="A44" s="23"/>
      <c r="B44" s="23"/>
      <c r="C44" s="23"/>
      <c r="D44" s="23"/>
      <c r="E44" s="23"/>
      <c r="F44" s="23"/>
      <c r="G44" s="23"/>
      <c r="H44" s="23"/>
      <c r="I44" s="32"/>
      <c r="J44" s="23"/>
      <c r="K44" s="23"/>
      <c r="L44" s="23"/>
      <c r="M44" s="23"/>
      <c r="N44" s="23"/>
    </row>
    <row r="45">
      <c r="A45" s="23"/>
      <c r="B45" s="23"/>
      <c r="C45" s="23"/>
      <c r="D45" s="23"/>
      <c r="E45" s="23"/>
      <c r="F45" s="23"/>
      <c r="G45" s="23"/>
      <c r="H45" s="23"/>
      <c r="I45" s="32"/>
      <c r="J45" s="23"/>
      <c r="K45" s="23"/>
      <c r="L45" s="23"/>
      <c r="M45" s="23"/>
      <c r="N45" s="23"/>
    </row>
    <row r="46">
      <c r="A46" s="23"/>
      <c r="B46" s="23"/>
      <c r="C46" s="23"/>
      <c r="D46" s="23"/>
      <c r="E46" s="23"/>
      <c r="F46" s="23"/>
      <c r="G46" s="23"/>
      <c r="H46" s="23"/>
      <c r="I46" s="32"/>
      <c r="J46" s="23"/>
      <c r="K46" s="23"/>
      <c r="L46" s="23"/>
      <c r="M46" s="23"/>
      <c r="N46" s="23"/>
    </row>
    <row r="47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>
      <c r="A49" s="23"/>
      <c r="B49" s="23"/>
      <c r="C49" s="23"/>
      <c r="D49" s="23"/>
      <c r="E49" s="23"/>
      <c r="F49" s="23"/>
      <c r="G49" s="23"/>
      <c r="H49" s="60"/>
      <c r="I49" s="60"/>
      <c r="J49" s="60"/>
      <c r="K49" s="60"/>
      <c r="L49" s="60"/>
      <c r="M49" s="60"/>
      <c r="N49" s="23"/>
    </row>
    <row r="50">
      <c r="A50" s="23"/>
      <c r="B50" s="23"/>
      <c r="C50" s="23"/>
      <c r="D50" s="23"/>
      <c r="E50" s="23"/>
      <c r="F50" s="23"/>
      <c r="G50" s="61"/>
      <c r="H50" s="62" t="s">
        <v>27</v>
      </c>
      <c r="I50" s="62" t="s">
        <v>28</v>
      </c>
      <c r="J50" s="62" t="s">
        <v>29</v>
      </c>
      <c r="K50" s="62" t="s">
        <v>30</v>
      </c>
      <c r="L50" s="62" t="s">
        <v>31</v>
      </c>
      <c r="M50" s="63" t="s">
        <v>32</v>
      </c>
      <c r="N50" s="23"/>
    </row>
    <row r="51">
      <c r="A51" s="23"/>
      <c r="B51" s="23"/>
      <c r="C51" s="23"/>
      <c r="D51" s="23"/>
      <c r="E51" s="23"/>
      <c r="F51" s="23"/>
      <c r="G51" s="61"/>
      <c r="H51" s="64" t="s">
        <v>33</v>
      </c>
      <c r="I51" s="64" t="s">
        <v>34</v>
      </c>
      <c r="J51" s="64" t="s">
        <v>35</v>
      </c>
      <c r="K51" s="64" t="s">
        <v>36</v>
      </c>
      <c r="L51" s="64" t="s">
        <v>37</v>
      </c>
      <c r="M51" s="65">
        <v>0.05</v>
      </c>
      <c r="N51" s="23" t="s">
        <v>38</v>
      </c>
    </row>
    <row r="52">
      <c r="A52" s="23"/>
      <c r="B52" s="23"/>
      <c r="C52" s="23"/>
      <c r="D52" s="23"/>
      <c r="E52" s="23"/>
      <c r="F52" s="23"/>
      <c r="G52" s="61"/>
      <c r="H52" s="64" t="s">
        <v>39</v>
      </c>
      <c r="I52" s="64" t="s">
        <v>40</v>
      </c>
      <c r="J52" s="64"/>
      <c r="K52" s="64"/>
      <c r="L52" s="64" t="s">
        <v>37</v>
      </c>
      <c r="M52" s="65">
        <v>0.25</v>
      </c>
      <c r="N52" s="23" t="s">
        <v>38</v>
      </c>
    </row>
    <row r="53">
      <c r="A53" s="23"/>
      <c r="B53" s="23"/>
      <c r="C53" s="23"/>
      <c r="D53" s="23"/>
      <c r="E53" s="23"/>
      <c r="F53" s="23"/>
      <c r="G53" s="61"/>
      <c r="H53" s="64" t="s">
        <v>41</v>
      </c>
      <c r="I53" s="64" t="s">
        <v>40</v>
      </c>
      <c r="J53" s="64"/>
      <c r="K53" s="64"/>
      <c r="L53" s="64" t="s">
        <v>37</v>
      </c>
      <c r="M53" s="65">
        <v>0.05</v>
      </c>
      <c r="N53" s="23" t="s">
        <v>42</v>
      </c>
    </row>
    <row r="54">
      <c r="A54" s="23"/>
      <c r="B54" s="23"/>
      <c r="C54" s="23"/>
      <c r="D54" s="23"/>
      <c r="E54" s="23"/>
      <c r="F54" s="23"/>
      <c r="G54" s="61"/>
      <c r="H54" s="64" t="s">
        <v>43</v>
      </c>
      <c r="I54" s="66" t="s">
        <v>44</v>
      </c>
      <c r="J54" s="64" t="s">
        <v>45</v>
      </c>
      <c r="K54" s="64" t="s">
        <v>46</v>
      </c>
      <c r="L54" s="64" t="s">
        <v>47</v>
      </c>
      <c r="M54" s="65">
        <v>0.35</v>
      </c>
      <c r="N54" s="23" t="s">
        <v>42</v>
      </c>
    </row>
    <row r="55">
      <c r="A55" s="23"/>
      <c r="B55" s="23"/>
      <c r="C55" s="23"/>
      <c r="D55" s="23"/>
      <c r="E55" s="23"/>
      <c r="F55" s="23"/>
      <c r="G55" s="61"/>
      <c r="H55" s="64" t="s">
        <v>48</v>
      </c>
      <c r="I55" s="64" t="s">
        <v>49</v>
      </c>
      <c r="J55" s="64" t="s">
        <v>50</v>
      </c>
      <c r="K55" s="64" t="s">
        <v>51</v>
      </c>
      <c r="L55" s="64" t="s">
        <v>52</v>
      </c>
      <c r="M55" s="65">
        <v>0.1</v>
      </c>
      <c r="N55" s="23"/>
    </row>
    <row r="56">
      <c r="A56" s="23"/>
      <c r="B56" s="23"/>
      <c r="C56" s="23"/>
      <c r="D56" s="23"/>
      <c r="E56" s="23"/>
      <c r="F56" s="23"/>
      <c r="G56" s="61"/>
      <c r="H56" s="64" t="s">
        <v>53</v>
      </c>
      <c r="I56" s="64" t="s">
        <v>54</v>
      </c>
      <c r="J56" s="64" t="s">
        <v>55</v>
      </c>
      <c r="K56" s="64" t="s">
        <v>56</v>
      </c>
      <c r="L56" s="64"/>
      <c r="M56" s="65">
        <v>0.1</v>
      </c>
      <c r="N56" s="23"/>
    </row>
    <row r="5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>
      <c r="A61" s="23"/>
      <c r="B61" s="23"/>
      <c r="C61" s="23"/>
      <c r="D61" s="23"/>
      <c r="E61" s="23"/>
      <c r="F61" s="23"/>
      <c r="G61" s="23"/>
      <c r="H61" s="23" t="s">
        <v>57</v>
      </c>
      <c r="I61" s="23" t="s">
        <v>58</v>
      </c>
      <c r="J61" s="23" t="s">
        <v>59</v>
      </c>
      <c r="K61" s="23" t="s">
        <v>60</v>
      </c>
      <c r="L61" s="23" t="s">
        <v>61</v>
      </c>
      <c r="M61" s="23" t="s">
        <v>62</v>
      </c>
      <c r="N61" s="23"/>
    </row>
    <row r="62">
      <c r="A62" s="23"/>
      <c r="B62" s="23"/>
      <c r="C62" s="23"/>
      <c r="D62" s="23"/>
      <c r="E62" s="23"/>
      <c r="F62" s="23"/>
      <c r="G62" s="23"/>
      <c r="H62" s="23" t="s">
        <v>63</v>
      </c>
      <c r="I62" s="23" t="s">
        <v>64</v>
      </c>
      <c r="J62" s="23" t="s">
        <v>65</v>
      </c>
      <c r="K62" s="23" t="s">
        <v>66</v>
      </c>
      <c r="L62" s="23" t="s">
        <v>67</v>
      </c>
      <c r="M62" s="23" t="s">
        <v>68</v>
      </c>
      <c r="N62" s="23"/>
    </row>
    <row r="6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67" t="s">
        <v>69</v>
      </c>
      <c r="L63" s="23"/>
      <c r="M63" s="23"/>
      <c r="N63" s="23"/>
    </row>
    <row r="6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</row>
    <row r="11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</row>
    <row r="1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</row>
    <row r="11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</row>
    <row r="1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</row>
    <row r="1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</row>
    <row r="13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</row>
    <row r="15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</row>
    <row r="15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</row>
    <row r="17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</row>
    <row r="18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</row>
    <row r="18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</row>
    <row r="19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</row>
    <row r="19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</row>
    <row r="19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</row>
    <row r="19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</row>
    <row r="20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</row>
    <row r="20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</row>
    <row r="20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</row>
    <row r="20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</row>
    <row r="20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</row>
    <row r="2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</row>
    <row r="21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</row>
    <row r="2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</row>
    <row r="22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</row>
    <row r="22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</row>
    <row r="23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</row>
    <row r="23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</row>
    <row r="24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</row>
    <row r="25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</row>
    <row r="25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</row>
    <row r="26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</row>
    <row r="27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</row>
    <row r="27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</row>
    <row r="27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</row>
    <row r="27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</row>
    <row r="27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</row>
    <row r="28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</row>
    <row r="28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</row>
    <row r="28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</row>
    <row r="28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</row>
    <row r="29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</row>
    <row r="29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</row>
    <row r="29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29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</row>
    <row r="30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</row>
    <row r="30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</row>
    <row r="30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</row>
    <row r="30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</row>
    <row r="3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</row>
    <row r="31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</row>
    <row r="3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</row>
    <row r="31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</row>
    <row r="31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</row>
    <row r="3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</row>
    <row r="3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</row>
    <row r="32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</row>
    <row r="3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</row>
    <row r="33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</row>
    <row r="33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</row>
    <row r="33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</row>
    <row r="34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</row>
    <row r="34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</row>
    <row r="35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</row>
    <row r="35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</row>
    <row r="35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</row>
    <row r="35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</row>
    <row r="36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6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</row>
    <row r="37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</row>
    <row r="38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</row>
    <row r="38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</row>
    <row r="38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</row>
    <row r="38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</row>
    <row r="38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</row>
    <row r="39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</row>
    <row r="39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</row>
    <row r="39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39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</row>
    <row r="40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</row>
    <row r="40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</row>
    <row r="40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</row>
    <row r="4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</row>
    <row r="41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</row>
    <row r="4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</row>
    <row r="41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</row>
    <row r="41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</row>
    <row r="42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</row>
    <row r="4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</row>
    <row r="4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</row>
    <row r="43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</row>
    <row r="44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</row>
    <row r="44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</row>
    <row r="44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4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</row>
    <row r="45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</row>
    <row r="45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</row>
    <row r="45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</row>
    <row r="45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</row>
    <row r="46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</row>
    <row r="46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</row>
    <row r="4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</row>
    <row r="46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</row>
    <row r="47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</row>
    <row r="47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</row>
    <row r="48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</row>
    <row r="49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</row>
    <row r="49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</row>
    <row r="497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</row>
    <row r="49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</row>
    <row r="50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</row>
    <row r="50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</row>
    <row r="507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</row>
    <row r="5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</row>
    <row r="51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</row>
    <row r="517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1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</row>
    <row r="52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</row>
    <row r="5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</row>
    <row r="5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</row>
    <row r="527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</row>
    <row r="53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</row>
    <row r="53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</row>
    <row r="53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</row>
    <row r="537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</row>
    <row r="53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</row>
    <row r="54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</row>
    <row r="54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</row>
    <row r="547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</row>
    <row r="54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</row>
    <row r="55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</row>
    <row r="55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</row>
    <row r="557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</row>
    <row r="55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</row>
    <row r="56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</row>
    <row r="567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6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</row>
    <row r="57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</row>
    <row r="577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</row>
    <row r="57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</row>
    <row r="58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</row>
    <row r="59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</row>
    <row r="60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</row>
    <row r="60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</row>
    <row r="607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</row>
    <row r="60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</row>
    <row r="6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</row>
    <row r="61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</row>
    <row r="6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</row>
    <row r="617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</row>
    <row r="61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</row>
    <row r="62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</row>
    <row r="6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</row>
    <row r="6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</row>
    <row r="627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</row>
    <row r="6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</row>
    <row r="63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</row>
    <row r="63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</row>
    <row r="63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</row>
    <row r="637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</row>
    <row r="63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</row>
    <row r="64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</row>
    <row r="64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</row>
    <row r="64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</row>
    <row r="647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</row>
    <row r="64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</row>
    <row r="65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</row>
    <row r="65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</row>
    <row r="65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</row>
    <row r="657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</row>
    <row r="65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</row>
    <row r="66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</row>
    <row r="66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</row>
    <row r="66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</row>
    <row r="667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</row>
    <row r="66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</row>
    <row r="67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</row>
    <row r="67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</row>
    <row r="67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</row>
    <row r="677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</row>
    <row r="67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</row>
    <row r="68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</row>
    <row r="68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</row>
    <row r="68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</row>
    <row r="687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</row>
    <row r="68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</row>
    <row r="69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</row>
    <row r="69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</row>
    <row r="69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</row>
    <row r="697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</row>
    <row r="69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</row>
    <row r="70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</row>
    <row r="70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</row>
    <row r="70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</row>
    <row r="707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</row>
    <row r="70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</row>
    <row r="7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</row>
    <row r="71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</row>
    <row r="7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</row>
    <row r="717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</row>
    <row r="71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</row>
    <row r="72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</row>
    <row r="72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</row>
    <row r="7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</row>
    <row r="727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</row>
    <row r="7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</row>
    <row r="73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</row>
    <row r="73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</row>
    <row r="73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</row>
    <row r="737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</row>
    <row r="73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</row>
    <row r="74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</row>
    <row r="74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</row>
    <row r="74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</row>
    <row r="747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</row>
    <row r="74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</row>
    <row r="75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</row>
    <row r="75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</row>
    <row r="75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</row>
    <row r="757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</row>
    <row r="75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</row>
    <row r="76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</row>
    <row r="76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</row>
    <row r="76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</row>
    <row r="767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</row>
    <row r="76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</row>
    <row r="77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</row>
    <row r="77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</row>
    <row r="77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</row>
    <row r="777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</row>
    <row r="77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</row>
    <row r="78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</row>
    <row r="78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</row>
    <row r="78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</row>
    <row r="787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</row>
    <row r="78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</row>
    <row r="79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</row>
    <row r="79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</row>
    <row r="79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</row>
    <row r="797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</row>
    <row r="79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</row>
    <row r="80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</row>
    <row r="80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</row>
    <row r="80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</row>
    <row r="807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</row>
    <row r="80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</row>
    <row r="8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</row>
    <row r="81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</row>
    <row r="8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</row>
    <row r="817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</row>
    <row r="81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</row>
    <row r="82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</row>
    <row r="82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</row>
    <row r="8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</row>
    <row r="827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</row>
    <row r="8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</row>
    <row r="83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</row>
    <row r="83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</row>
    <row r="83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</row>
    <row r="837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</row>
    <row r="83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</row>
    <row r="84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</row>
    <row r="84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</row>
    <row r="84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</row>
    <row r="847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</row>
    <row r="84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</row>
    <row r="85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</row>
    <row r="85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</row>
    <row r="85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</row>
    <row r="857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</row>
    <row r="85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</row>
    <row r="86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</row>
    <row r="86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</row>
    <row r="86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</row>
    <row r="867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</row>
    <row r="86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</row>
    <row r="87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</row>
    <row r="87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</row>
    <row r="87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</row>
    <row r="877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</row>
    <row r="87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</row>
    <row r="88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</row>
    <row r="88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</row>
    <row r="88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</row>
    <row r="887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</row>
    <row r="88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</row>
    <row r="89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</row>
    <row r="89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</row>
    <row r="89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</row>
    <row r="897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</row>
    <row r="89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</row>
    <row r="90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</row>
    <row r="90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</row>
    <row r="90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</row>
    <row r="907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</row>
    <row r="90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</row>
    <row r="91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</row>
    <row r="91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</row>
    <row r="9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</row>
    <row r="917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</row>
    <row r="91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</row>
    <row r="92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</row>
    <row r="92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</row>
    <row r="9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</row>
    <row r="927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</row>
    <row r="9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</row>
    <row r="93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</row>
    <row r="93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</row>
    <row r="93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</row>
    <row r="937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</row>
    <row r="93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</row>
    <row r="94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</row>
    <row r="94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</row>
    <row r="94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</row>
    <row r="947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</row>
    <row r="94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</row>
    <row r="95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</row>
    <row r="95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</row>
    <row r="95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</row>
    <row r="957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</row>
    <row r="95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</row>
    <row r="96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</row>
    <row r="96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</row>
    <row r="96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</row>
    <row r="967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</row>
    <row r="977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</row>
    <row r="979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</row>
    <row r="98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</row>
    <row r="98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</row>
    <row r="98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</row>
    <row r="989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</row>
    <row r="99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</row>
    <row r="99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</row>
    <row r="99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</row>
    <row r="997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</row>
    <row r="999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</row>
    <row r="1000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</row>
    <row r="1001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</row>
    <row r="1002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</row>
    <row r="1003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</row>
    <row r="1004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</row>
  </sheetData>
  <mergeCells count="7">
    <mergeCell ref="B23:D23"/>
    <mergeCell ref="F23:H23"/>
    <mergeCell ref="B1:D2"/>
    <mergeCell ref="E1:G2"/>
    <mergeCell ref="H1:J2"/>
    <mergeCell ref="K1:M2"/>
    <mergeCell ref="N1:N3"/>
  </mergeCells>
  <drawing r:id="rId1"/>
</worksheet>
</file>