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al9kIsWGZxmrGYVrHjafeEBhhNhK7SeZ0GVHcYrvVnc="/>
    </ext>
  </extLst>
</workbook>
</file>

<file path=xl/sharedStrings.xml><?xml version="1.0" encoding="utf-8"?>
<sst xmlns="http://schemas.openxmlformats.org/spreadsheetml/2006/main" count="23" uniqueCount="22">
  <si>
    <t>Arm (in.)</t>
  </si>
  <si>
    <t>Weight (lb)</t>
  </si>
  <si>
    <t>Moment</t>
  </si>
  <si>
    <t>FOR PLOT</t>
  </si>
  <si>
    <t>Basic Empty Weight</t>
  </si>
  <si>
    <t>Envelope</t>
  </si>
  <si>
    <t>Oil (6 qts)</t>
  </si>
  <si>
    <t>Inches</t>
  </si>
  <si>
    <t>Pounds</t>
  </si>
  <si>
    <t>Pilot &amp; Front Passenger</t>
  </si>
  <si>
    <t>Normal</t>
  </si>
  <si>
    <t>Rear Passenger(s)</t>
  </si>
  <si>
    <t>Fuel (6lb/gal)</t>
  </si>
  <si>
    <t>Baggage (Rear Passenger Seat, max 200)*</t>
  </si>
  <si>
    <t>Baggage (Aft of Rear Passenger, max 100)*</t>
  </si>
  <si>
    <t>Totals</t>
  </si>
  <si>
    <t>Takeoff GW and CG</t>
  </si>
  <si>
    <t>Zero Fuel GW and CG</t>
  </si>
  <si>
    <t>Utility</t>
  </si>
  <si>
    <t>* Utility Category No Baggage or Rear Passengers</t>
  </si>
  <si>
    <t>Takeoff</t>
  </si>
  <si>
    <t>Zero Fuel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</si>
</sst>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color theme="1"/>
      <name val="Aptos Narrow"/>
      <scheme val="minor"/>
    </font>
    <font>
      <color theme="1"/>
      <name val="Arial"/>
    </font>
    <font>
      <sz val="12.0"/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spPr>
            <a:ln cmpd="sng">
              <a:solidFill>
                <a:srgbClr val="156082"/>
              </a:solidFill>
            </a:ln>
          </c:spPr>
          <c:marker>
            <c:symbol val="none"/>
          </c:marker>
          <c:cat>
            <c:strRef>
              <c:f>Sheet1!$P$5:$P$21</c:f>
            </c:strRef>
          </c:cat>
          <c:val>
            <c:numRef>
              <c:f>Sheet1!$Q$5:$Q$21</c:f>
              <c:numCache/>
            </c:numRef>
          </c:val>
          <c:smooth val="0"/>
        </c:ser>
        <c:ser>
          <c:idx val="1"/>
          <c:order val="1"/>
          <c:spPr>
            <a:ln cmpd="sng">
              <a:solidFill>
                <a:srgbClr val="E97132"/>
              </a:solidFill>
            </a:ln>
          </c:spPr>
          <c:marker>
            <c:symbol val="none"/>
          </c:marker>
          <c:cat>
            <c:strRef>
              <c:f>Sheet1!$P$5:$P$21</c:f>
            </c:strRef>
          </c:cat>
          <c:val>
            <c:numRef>
              <c:f>Sheet1!$R$5:$R$21</c:f>
              <c:numCache/>
            </c:numRef>
          </c:val>
          <c:smooth val="0"/>
        </c:ser>
        <c:ser>
          <c:idx val="2"/>
          <c:order val="2"/>
          <c:spPr>
            <a:ln cmpd="sng">
              <a:solidFill>
                <a:srgbClr val="196B24"/>
              </a:solidFill>
              <a:prstDash val="dash"/>
            </a:ln>
          </c:spPr>
          <c:marker>
            <c:symbol val="circle"/>
            <c:size val="10"/>
            <c:spPr>
              <a:solidFill>
                <a:srgbClr val="196B24"/>
              </a:solidFill>
              <a:ln cmpd="sng">
                <a:solidFill>
                  <a:srgbClr val="196B24"/>
                </a:solidFill>
              </a:ln>
            </c:spPr>
          </c:marker>
          <c:cat>
            <c:strRef>
              <c:f>Sheet1!$P$5:$P$21</c:f>
            </c:strRef>
          </c:cat>
          <c:val>
            <c:numRef>
              <c:f>Sheet1!$S$5:$S$21</c:f>
              <c:numCache/>
            </c:numRef>
          </c:val>
          <c:smooth val="0"/>
        </c:ser>
        <c:axId val="1251369523"/>
        <c:axId val="1629852936"/>
      </c:lineChart>
      <c:catAx>
        <c:axId val="1251369523"/>
        <c:scaling>
          <c:orientation val="minMax"/>
          <c:max val="96.0"/>
        </c:scaling>
        <c:delete val="0"/>
        <c:axPos val="b"/>
        <c:title>
          <c:tx>
            <c:rich>
              <a:bodyPr/>
              <a:lstStyle/>
              <a:p>
                <a:pPr lvl="0">
                  <a:defRPr b="0" sz="1600">
                    <a:solidFill>
                      <a:srgbClr val="000000"/>
                    </a:solidFill>
                    <a:latin typeface="+mn-lt"/>
                  </a:defRPr>
                </a:pPr>
                <a:r>
                  <a:rPr b="0" sz="1600">
                    <a:solidFill>
                      <a:srgbClr val="000000"/>
                    </a:solidFill>
                    <a:latin typeface="+mn-lt"/>
                  </a:rPr>
                  <a:t>Inches Aft of Datum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400">
                <a:solidFill>
                  <a:srgbClr val="000000"/>
                </a:solidFill>
                <a:latin typeface="+mn-lt"/>
              </a:defRPr>
            </a:pPr>
          </a:p>
        </c:txPr>
        <c:crossAx val="1629852936"/>
      </c:catAx>
      <c:valAx>
        <c:axId val="1629852936"/>
        <c:scaling>
          <c:orientation val="minMax"/>
          <c:max val="22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sz="1600">
                    <a:solidFill>
                      <a:srgbClr val="000000"/>
                    </a:solidFill>
                    <a:latin typeface="+mn-lt"/>
                  </a:defRPr>
                </a:pPr>
                <a:r>
                  <a:rPr b="0" sz="1600">
                    <a:solidFill>
                      <a:srgbClr val="000000"/>
                    </a:solidFill>
                    <a:latin typeface="+mn-lt"/>
                  </a:rPr>
                  <a:t>Weight in Pounds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400">
                <a:solidFill>
                  <a:srgbClr val="000000"/>
                </a:solidFill>
                <a:latin typeface="+mn-lt"/>
              </a:defRPr>
            </a:pPr>
          </a:p>
        </c:txPr>
        <c:crossAx val="1251369523"/>
        <c:majorUnit val="200.0"/>
        <c:minorUnit val="50.0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647700</xdr:colOff>
      <xdr:row>14</xdr:row>
      <xdr:rowOff>133350</xdr:rowOff>
    </xdr:from>
    <xdr:ext cx="6505575" cy="4476750"/>
    <xdr:graphicFrame>
      <xdr:nvGraphicFramePr>
        <xdr:cNvPr id="220014393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14</xdr:row>
      <xdr:rowOff>133350</xdr:rowOff>
    </xdr:from>
    <xdr:ext cx="2324100" cy="18192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13"/>
    <col customWidth="1" min="2" max="2" width="8.63"/>
    <col customWidth="1" min="3" max="3" width="14.0"/>
    <col customWidth="1" min="4" max="4" width="10.0"/>
    <col customWidth="1" min="5" max="26" width="8.63"/>
  </cols>
  <sheetData>
    <row r="1">
      <c r="B1" s="1" t="s">
        <v>0</v>
      </c>
      <c r="C1" s="1" t="s">
        <v>1</v>
      </c>
      <c r="D1" s="1" t="s">
        <v>2</v>
      </c>
      <c r="O1" s="2" t="s">
        <v>3</v>
      </c>
    </row>
    <row r="2">
      <c r="A2" s="1" t="s">
        <v>4</v>
      </c>
      <c r="B2" s="1">
        <v>85.21</v>
      </c>
      <c r="C2" s="1">
        <v>1337.98</v>
      </c>
      <c r="D2" s="1">
        <f t="shared" ref="D2:D8" si="1">C2*B2</f>
        <v>114009.2758</v>
      </c>
      <c r="P2" s="1" t="s">
        <v>5</v>
      </c>
    </row>
    <row r="3">
      <c r="A3" s="1" t="s">
        <v>6</v>
      </c>
      <c r="B3" s="1">
        <v>32.5</v>
      </c>
      <c r="C3" s="1">
        <v>11.0</v>
      </c>
      <c r="D3" s="1">
        <f t="shared" si="1"/>
        <v>357.5</v>
      </c>
      <c r="P3" s="1" t="s">
        <v>7</v>
      </c>
      <c r="Q3" s="1" t="s">
        <v>8</v>
      </c>
    </row>
    <row r="4">
      <c r="A4" s="1" t="s">
        <v>9</v>
      </c>
      <c r="B4" s="1">
        <v>85.5</v>
      </c>
      <c r="C4" s="2">
        <v>310.0</v>
      </c>
      <c r="D4" s="1">
        <f t="shared" si="1"/>
        <v>26505</v>
      </c>
      <c r="O4" s="2" t="s">
        <v>10</v>
      </c>
    </row>
    <row r="5">
      <c r="A5" s="1" t="s">
        <v>11</v>
      </c>
      <c r="B5" s="1">
        <v>117.0</v>
      </c>
      <c r="C5" s="2">
        <v>135.0</v>
      </c>
      <c r="D5" s="1">
        <f t="shared" si="1"/>
        <v>15795</v>
      </c>
      <c r="H5" s="3"/>
      <c r="P5" s="1">
        <v>84.0</v>
      </c>
      <c r="Q5" s="1">
        <v>1200.0</v>
      </c>
    </row>
    <row r="6">
      <c r="A6" s="1" t="s">
        <v>12</v>
      </c>
      <c r="B6" s="1">
        <v>95.0</v>
      </c>
      <c r="C6" s="2">
        <f>6*50</f>
        <v>300</v>
      </c>
      <c r="D6" s="1">
        <f t="shared" si="1"/>
        <v>28500</v>
      </c>
      <c r="P6" s="1">
        <v>84.0</v>
      </c>
      <c r="Q6" s="1">
        <v>1650.0</v>
      </c>
    </row>
    <row r="7">
      <c r="A7" s="1" t="s">
        <v>13</v>
      </c>
      <c r="B7" s="1">
        <v>117.0</v>
      </c>
      <c r="C7" s="2">
        <v>25.0</v>
      </c>
      <c r="D7" s="1">
        <f t="shared" si="1"/>
        <v>2925</v>
      </c>
      <c r="P7" s="1">
        <v>85.75</v>
      </c>
      <c r="Q7" s="1">
        <v>1975.0</v>
      </c>
    </row>
    <row r="8">
      <c r="A8" s="1" t="s">
        <v>14</v>
      </c>
      <c r="B8" s="1">
        <v>133.3</v>
      </c>
      <c r="D8" s="1">
        <f t="shared" si="1"/>
        <v>0</v>
      </c>
      <c r="P8" s="1">
        <v>88.75</v>
      </c>
      <c r="Q8" s="1">
        <v>2150.0</v>
      </c>
    </row>
    <row r="9">
      <c r="P9" s="1">
        <v>95.75</v>
      </c>
      <c r="Q9" s="2">
        <v>2150.0</v>
      </c>
    </row>
    <row r="10">
      <c r="A10" s="1" t="s">
        <v>15</v>
      </c>
      <c r="C10" s="1">
        <f t="shared" ref="C10:D10" si="2">SUM(C2:C8)</f>
        <v>2118.98</v>
      </c>
      <c r="D10" s="1">
        <f t="shared" si="2"/>
        <v>188091.7758</v>
      </c>
      <c r="P10" s="1">
        <v>95.75</v>
      </c>
      <c r="Q10" s="1">
        <v>1200.0</v>
      </c>
    </row>
    <row r="11">
      <c r="A11" s="1" t="s">
        <v>16</v>
      </c>
      <c r="B11" s="1">
        <f>D10/C10</f>
        <v>88.76524356</v>
      </c>
      <c r="C11" s="1">
        <f>C10</f>
        <v>2118.98</v>
      </c>
    </row>
    <row r="12">
      <c r="A12" s="1" t="s">
        <v>17</v>
      </c>
      <c r="B12" s="1">
        <f>(D10-D6)/C12</f>
        <v>87.73696016</v>
      </c>
      <c r="C12" s="1">
        <f>C11-C6</f>
        <v>1818.98</v>
      </c>
      <c r="O12" s="1" t="s">
        <v>18</v>
      </c>
    </row>
    <row r="13">
      <c r="P13" s="1">
        <v>84.0</v>
      </c>
      <c r="R13" s="1">
        <v>1200.0</v>
      </c>
    </row>
    <row r="14">
      <c r="A14" s="1" t="s">
        <v>19</v>
      </c>
      <c r="P14" s="1">
        <v>84.0</v>
      </c>
      <c r="R14" s="1">
        <v>1650.0</v>
      </c>
    </row>
    <row r="15">
      <c r="P15" s="1">
        <v>85.62</v>
      </c>
      <c r="R15" s="1">
        <v>1950.0</v>
      </c>
    </row>
    <row r="16">
      <c r="P16" s="1">
        <v>86.5</v>
      </c>
      <c r="R16" s="1">
        <v>1950.0</v>
      </c>
    </row>
    <row r="17">
      <c r="P17" s="2">
        <v>86.5</v>
      </c>
      <c r="R17" s="2">
        <v>1200.0</v>
      </c>
    </row>
    <row r="19">
      <c r="O19" s="2" t="s">
        <v>15</v>
      </c>
    </row>
    <row r="20">
      <c r="P20" s="1">
        <f t="shared" ref="P20:P21" si="3">B11</f>
        <v>88.76524356</v>
      </c>
      <c r="S20" s="1">
        <f t="shared" ref="S20:S21" si="4">C11</f>
        <v>2118.98</v>
      </c>
      <c r="T20" s="2" t="s">
        <v>20</v>
      </c>
    </row>
    <row r="21" ht="15.75" customHeight="1">
      <c r="P21" s="1">
        <f t="shared" si="3"/>
        <v>87.73696016</v>
      </c>
      <c r="S21" s="1">
        <f t="shared" si="4"/>
        <v>1818.98</v>
      </c>
      <c r="T21" s="2" t="s">
        <v>21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2026-03-26T13:34:34Z</dcterms:created>
  <dc:creator>Wirz, Nicholas M (Nick) CIV USN NAVTESTPILOTSCH PAX (USA)</dc:creator>
</cp:coreProperties>
</file>