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genia\Desktop\Memorias\03-Suelo\"/>
    </mc:Choice>
  </mc:AlternateContent>
  <xr:revisionPtr revIDLastSave="0" documentId="13_ncr:1_{D4C19A3F-00A5-4BD2-8F87-5025FF376503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oulomb-Rank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I22" i="1"/>
  <c r="I21" i="1"/>
  <c r="E18" i="1" l="1"/>
  <c r="G12" i="1"/>
  <c r="G10" i="1"/>
  <c r="G8" i="1"/>
  <c r="G5" i="1"/>
  <c r="G4" i="1"/>
  <c r="G3" i="1"/>
  <c r="E17" i="1" l="1"/>
  <c r="E16" i="1"/>
  <c r="G11" i="1"/>
  <c r="G9" i="1"/>
  <c r="G7" i="1"/>
  <c r="E14" i="1" s="1"/>
  <c r="G6" i="1"/>
  <c r="E15" i="1" l="1"/>
</calcChain>
</file>

<file path=xl/sharedStrings.xml><?xml version="1.0" encoding="utf-8"?>
<sst xmlns="http://schemas.openxmlformats.org/spreadsheetml/2006/main" count="36" uniqueCount="32">
  <si>
    <t>beta</t>
  </si>
  <si>
    <t>fi</t>
  </si>
  <si>
    <t>i</t>
  </si>
  <si>
    <t>seno(beta-fi)</t>
  </si>
  <si>
    <t>seno(beta+delta)</t>
  </si>
  <si>
    <t>seno(delta+fi)</t>
  </si>
  <si>
    <t>seno(fi-i)</t>
  </si>
  <si>
    <t>seno(beta-i)</t>
  </si>
  <si>
    <t>cosec beta</t>
  </si>
  <si>
    <t>Ka=</t>
  </si>
  <si>
    <t>Kp=</t>
  </si>
  <si>
    <t>seno(beta+fi)</t>
  </si>
  <si>
    <t>seno(beta-delta)</t>
  </si>
  <si>
    <t>seno(fi+i)</t>
  </si>
  <si>
    <t>b</t>
  </si>
  <si>
    <t>Valor</t>
  </si>
  <si>
    <t>Parámetro</t>
  </si>
  <si>
    <r>
      <rPr>
        <b/>
        <sz val="11"/>
        <color theme="1"/>
        <rFont val="Symbol"/>
        <family val="1"/>
        <charset val="2"/>
      </rPr>
      <t>Æ</t>
    </r>
    <r>
      <rPr>
        <b/>
        <sz val="11"/>
        <color theme="1"/>
        <rFont val="Calibri"/>
        <family val="2"/>
      </rPr>
      <t>'</t>
    </r>
  </si>
  <si>
    <t>Cálculos parciales</t>
  </si>
  <si>
    <t>Coulomb</t>
  </si>
  <si>
    <t>Rankine</t>
  </si>
  <si>
    <t>Geometría</t>
  </si>
  <si>
    <r>
      <t>d</t>
    </r>
    <r>
      <rPr>
        <b/>
        <vertAlign val="subscript"/>
        <sz val="11"/>
        <color theme="1"/>
        <rFont val="Arial"/>
        <family val="2"/>
      </rPr>
      <t>a</t>
    </r>
  </si>
  <si>
    <t>delta activo</t>
  </si>
  <si>
    <r>
      <t xml:space="preserve">(*) CTE indica que </t>
    </r>
    <r>
      <rPr>
        <sz val="6"/>
        <color theme="1"/>
        <rFont val="Symbol"/>
        <family val="1"/>
        <charset val="2"/>
      </rPr>
      <t>d</t>
    </r>
    <r>
      <rPr>
        <sz val="6"/>
        <color theme="1"/>
        <rFont val="Calibri"/>
        <family val="2"/>
        <scheme val="minor"/>
      </rPr>
      <t xml:space="preserve">p ha de ser 1/3 </t>
    </r>
    <r>
      <rPr>
        <sz val="6"/>
        <color theme="1"/>
        <rFont val="Symbol"/>
        <family val="1"/>
        <charset val="2"/>
      </rPr>
      <t>Æ</t>
    </r>
    <r>
      <rPr>
        <sz val="6"/>
        <color theme="1"/>
        <rFont val="Calibri"/>
        <family val="2"/>
      </rPr>
      <t>'</t>
    </r>
  </si>
  <si>
    <r>
      <t>d</t>
    </r>
    <r>
      <rPr>
        <b/>
        <vertAlign val="subscript"/>
        <sz val="11"/>
        <color theme="1"/>
        <rFont val="Arial"/>
        <family val="2"/>
      </rPr>
      <t>p (*)</t>
    </r>
  </si>
  <si>
    <t>OCR</t>
  </si>
  <si>
    <t>Reposo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</si>
  <si>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=</t>
    </r>
  </si>
  <si>
    <t>INPUTS</t>
  </si>
  <si>
    <t>CÁLCULOS PARCIALES</t>
  </si>
  <si>
    <t>OUTPUTS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</si>
</sst>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  <font>
      <b/>
      <vertAlign val="subscript"/>
      <sz val="11"/>
      <color theme="1"/>
      <name val="Arial"/>
      <family val="2"/>
    </font>
    <font>
      <sz val="6"/>
      <color theme="1"/>
      <name val="Calibri"/>
      <family val="2"/>
      <scheme val="minor"/>
    </font>
    <font>
      <sz val="6"/>
      <color theme="1"/>
      <name val="Symbol"/>
      <family val="1"/>
      <charset val="2"/>
    </font>
    <font>
      <sz val="6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3" xfId="0" applyFont="1" applyBorder="1"/>
    <xf numFmtId="0" fontId="0" fillId="0" borderId="5" xfId="0" applyBorder="1"/>
    <xf numFmtId="0" fontId="0" fillId="2" borderId="2" xfId="0" applyFill="1" applyBorder="1"/>
    <xf numFmtId="0" fontId="0" fillId="2" borderId="7" xfId="0" applyFill="1" applyBorder="1"/>
    <xf numFmtId="0" fontId="0" fillId="0" borderId="8" xfId="0" applyBorder="1"/>
    <xf numFmtId="0" fontId="0" fillId="2" borderId="4" xfId="0" applyFill="1" applyBorder="1"/>
    <xf numFmtId="0" fontId="1" fillId="0" borderId="11" xfId="0" applyFont="1" applyBorder="1" applyAlignment="1">
      <alignment horizontal="center"/>
    </xf>
    <xf numFmtId="0" fontId="2" fillId="0" borderId="1" xfId="0" applyFont="1" applyBorder="1"/>
    <xf numFmtId="0" fontId="3" fillId="0" borderId="6" xfId="0" applyFont="1" applyBorder="1"/>
    <xf numFmtId="0" fontId="2" fillId="0" borderId="6" xfId="0" applyFont="1" applyBorder="1"/>
    <xf numFmtId="0" fontId="1" fillId="0" borderId="0" xfId="0" applyFont="1"/>
    <xf numFmtId="0" fontId="1" fillId="3" borderId="1" xfId="0" applyFont="1" applyFill="1" applyBorder="1"/>
    <xf numFmtId="164" fontId="1" fillId="3" borderId="2" xfId="0" applyNumberFormat="1" applyFont="1" applyFill="1" applyBorder="1"/>
    <xf numFmtId="0" fontId="1" fillId="3" borderId="3" xfId="0" applyFont="1" applyFill="1" applyBorder="1"/>
    <xf numFmtId="164" fontId="1" fillId="3" borderId="4" xfId="0" applyNumberFormat="1" applyFont="1" applyFill="1" applyBorder="1"/>
    <xf numFmtId="0" fontId="1" fillId="4" borderId="1" xfId="0" applyFont="1" applyFill="1" applyBorder="1"/>
    <xf numFmtId="164" fontId="1" fillId="4" borderId="2" xfId="0" applyNumberFormat="1" applyFont="1" applyFill="1" applyBorder="1"/>
    <xf numFmtId="0" fontId="1" fillId="4" borderId="3" xfId="0" applyFont="1" applyFill="1" applyBorder="1"/>
    <xf numFmtId="164" fontId="1" fillId="4" borderId="4" xfId="0" applyNumberFormat="1" applyFont="1" applyFill="1" applyBorder="1"/>
    <xf numFmtId="0" fontId="0" fillId="0" borderId="6" xfId="0" applyBorder="1"/>
    <xf numFmtId="164" fontId="0" fillId="0" borderId="7" xfId="0" applyNumberFormat="1" applyBorder="1"/>
    <xf numFmtId="164" fontId="0" fillId="0" borderId="4" xfId="0" applyNumberFormat="1" applyBorder="1"/>
    <xf numFmtId="0" fontId="0" fillId="5" borderId="7" xfId="0" applyFill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0" fillId="2" borderId="2" xfId="0" applyNumberForma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/>
    <xf numFmtId="0" fontId="1" fillId="6" borderId="11" xfId="0" applyFont="1" applyFill="1" applyBorder="1"/>
    <xf numFmtId="0" fontId="5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42372</xdr:colOff>
      <xdr:row>2</xdr:row>
      <xdr:rowOff>134938</xdr:rowOff>
    </xdr:from>
    <xdr:to>
      <xdr:col>14</xdr:col>
      <xdr:colOff>465137</xdr:colOff>
      <xdr:row>15</xdr:row>
      <xdr:rowOff>93524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9560" y="531813"/>
          <a:ext cx="2708765" cy="2514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548708</xdr:colOff>
      <xdr:row>3</xdr:row>
      <xdr:rowOff>0</xdr:rowOff>
    </xdr:from>
    <xdr:to>
      <xdr:col>11</xdr:col>
      <xdr:colOff>95250</xdr:colOff>
      <xdr:row>15</xdr:row>
      <xdr:rowOff>168275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2183" y="0"/>
          <a:ext cx="2594542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3"/>
  <sheetViews>
    <sheetView tabSelected="1" topLeftCell="A4" zoomScale="85" zoomScaleNormal="85" workbookViewId="0">
      <selection activeCell="K23" sqref="K23"/>
    </sheetView>
  </sheetViews>
  <sheetFormatPr baseColWidth="10" defaultColWidth="10.88671875" defaultRowHeight="14.4" x14ac:dyDescent="0.3"/>
  <cols>
    <col min="1" max="1" width="3.21875" customWidth="1"/>
    <col min="2" max="2" width="4.77734375" bestFit="1" customWidth="1"/>
    <col min="3" max="3" width="11.77734375" bestFit="1" customWidth="1"/>
    <col min="4" max="4" width="5.77734375" bestFit="1" customWidth="1"/>
    <col min="5" max="5" width="8.21875" customWidth="1"/>
    <col min="6" max="6" width="16.44140625" bestFit="1" customWidth="1"/>
    <col min="7" max="7" width="6" bestFit="1" customWidth="1"/>
  </cols>
  <sheetData>
    <row r="1" spans="2:10" ht="15" thickBot="1" x14ac:dyDescent="0.35">
      <c r="C1" s="14" t="s">
        <v>29</v>
      </c>
      <c r="F1" s="14" t="s">
        <v>30</v>
      </c>
      <c r="J1" s="14" t="s">
        <v>21</v>
      </c>
    </row>
    <row r="2" spans="2:10" ht="15" thickBot="1" x14ac:dyDescent="0.35">
      <c r="B2" s="34" t="s">
        <v>16</v>
      </c>
      <c r="C2" s="35"/>
      <c r="D2" s="10" t="s">
        <v>15</v>
      </c>
      <c r="F2" s="3" t="s">
        <v>18</v>
      </c>
      <c r="G2" s="1"/>
    </row>
    <row r="3" spans="2:10" ht="16.8" thickBot="1" x14ac:dyDescent="0.4">
      <c r="B3" s="27" t="s">
        <v>26</v>
      </c>
      <c r="C3" s="28"/>
      <c r="D3" s="29">
        <v>1</v>
      </c>
      <c r="F3" s="13" t="s">
        <v>25</v>
      </c>
      <c r="G3" s="26">
        <f>1/3*D5</f>
        <v>9</v>
      </c>
    </row>
    <row r="4" spans="2:10" x14ac:dyDescent="0.3">
      <c r="B4" s="11" t="s">
        <v>14</v>
      </c>
      <c r="C4" s="5" t="s">
        <v>0</v>
      </c>
      <c r="D4" s="6">
        <v>90</v>
      </c>
      <c r="F4" s="23" t="s">
        <v>8</v>
      </c>
      <c r="G4" s="24">
        <f>1/SIN(D4*PI()/180)</f>
        <v>1</v>
      </c>
    </row>
    <row r="5" spans="2:10" x14ac:dyDescent="0.3">
      <c r="B5" s="12" t="s">
        <v>17</v>
      </c>
      <c r="C5" t="s">
        <v>1</v>
      </c>
      <c r="D5" s="7">
        <v>27</v>
      </c>
      <c r="F5" s="23" t="s">
        <v>3</v>
      </c>
      <c r="G5" s="24">
        <f>SIN((D4-D5)*PI()/180)</f>
        <v>0.89100652418836779</v>
      </c>
    </row>
    <row r="6" spans="2:10" ht="16.2" x14ac:dyDescent="0.35">
      <c r="B6" s="13" t="s">
        <v>22</v>
      </c>
      <c r="C6" t="s">
        <v>23</v>
      </c>
      <c r="D6" s="7">
        <v>0</v>
      </c>
      <c r="F6" s="23" t="s">
        <v>4</v>
      </c>
      <c r="G6" s="24">
        <f>SIN((D4+D6)*PI()/180)</f>
        <v>1</v>
      </c>
    </row>
    <row r="7" spans="2:10" ht="15" thickBot="1" x14ac:dyDescent="0.35">
      <c r="B7" s="4" t="s">
        <v>2</v>
      </c>
      <c r="C7" s="8" t="s">
        <v>2</v>
      </c>
      <c r="D7" s="9">
        <v>0</v>
      </c>
      <c r="F7" s="23" t="s">
        <v>5</v>
      </c>
      <c r="G7" s="24">
        <f>SIN((D6+D5)*PI()/180)</f>
        <v>0.45399049973954675</v>
      </c>
    </row>
    <row r="8" spans="2:10" x14ac:dyDescent="0.3">
      <c r="F8" s="23" t="s">
        <v>6</v>
      </c>
      <c r="G8" s="24">
        <f>SIN((D5-D7)*PI()/180)</f>
        <v>0.45399049973954675</v>
      </c>
    </row>
    <row r="9" spans="2:10" x14ac:dyDescent="0.3">
      <c r="B9" s="33" t="s">
        <v>24</v>
      </c>
      <c r="C9" s="33"/>
      <c r="D9" s="33"/>
      <c r="F9" s="23" t="s">
        <v>7</v>
      </c>
      <c r="G9" s="24">
        <f>SIN((D4-D7)*PI()/180)</f>
        <v>1</v>
      </c>
    </row>
    <row r="10" spans="2:10" x14ac:dyDescent="0.3">
      <c r="F10" s="23" t="s">
        <v>11</v>
      </c>
      <c r="G10" s="24">
        <f>SIN((D4+D5)*PI()/180)</f>
        <v>0.8910065241883679</v>
      </c>
    </row>
    <row r="11" spans="2:10" x14ac:dyDescent="0.3">
      <c r="F11" s="23" t="s">
        <v>12</v>
      </c>
      <c r="G11" s="24">
        <f>SIN((D4-D6)*PI()/180)</f>
        <v>1</v>
      </c>
    </row>
    <row r="12" spans="2:10" ht="15" thickBot="1" x14ac:dyDescent="0.35">
      <c r="F12" s="2" t="s">
        <v>13</v>
      </c>
      <c r="G12" s="25">
        <f>SIN((D5+D7)*PI()/180)</f>
        <v>0.45399049973954675</v>
      </c>
    </row>
    <row r="13" spans="2:10" ht="15" thickBot="1" x14ac:dyDescent="0.35">
      <c r="C13" s="14" t="s">
        <v>31</v>
      </c>
      <c r="F13" s="33" t="s">
        <v>24</v>
      </c>
      <c r="G13" s="33"/>
      <c r="H13" s="33"/>
    </row>
    <row r="14" spans="2:10" x14ac:dyDescent="0.3">
      <c r="C14" s="36" t="s">
        <v>19</v>
      </c>
      <c r="D14" s="15" t="s">
        <v>9</v>
      </c>
      <c r="E14" s="16">
        <f>(G4*G5/(SQRT(G6)+SQRT(G7*G8/G9)))^2</f>
        <v>0.37552480594492182</v>
      </c>
    </row>
    <row r="15" spans="2:10" ht="15" thickBot="1" x14ac:dyDescent="0.35">
      <c r="C15" s="37"/>
      <c r="D15" s="17" t="s">
        <v>10</v>
      </c>
      <c r="E15" s="18">
        <f>(G4*G10/(SQRT(SIN((D4-G3)*PI()/180))-SQRT(SIN((G3+D5)*PI()/180)*G12/G9)))^2</f>
        <v>3.4855255814049237</v>
      </c>
    </row>
    <row r="16" spans="2:10" x14ac:dyDescent="0.3">
      <c r="C16" s="38" t="s">
        <v>20</v>
      </c>
      <c r="D16" s="19" t="s">
        <v>9</v>
      </c>
      <c r="E16" s="20">
        <f>(1-SIN(D5*PI()/180))/(1+SIN(D5*PI()/180))</f>
        <v>0.37552480594492188</v>
      </c>
    </row>
    <row r="17" spans="3:11" ht="15" thickBot="1" x14ac:dyDescent="0.35">
      <c r="C17" s="39"/>
      <c r="D17" s="21" t="s">
        <v>10</v>
      </c>
      <c r="E17" s="22">
        <f>(1+SIN(D5*PI()/180))/(1-SIN(D5*PI()/180))</f>
        <v>2.662939928785077</v>
      </c>
    </row>
    <row r="18" spans="3:11" ht="16.2" thickBot="1" x14ac:dyDescent="0.4">
      <c r="C18" s="30" t="s">
        <v>27</v>
      </c>
      <c r="D18" s="31" t="s">
        <v>28</v>
      </c>
      <c r="E18" s="32">
        <f>(1-SIN(D5*PI()/180))*D3^(0.5)</f>
        <v>0.54600950026045325</v>
      </c>
    </row>
    <row r="20" spans="3:11" x14ac:dyDescent="0.3">
      <c r="I20">
        <v>2.8</v>
      </c>
    </row>
    <row r="21" spans="3:11" x14ac:dyDescent="0.3">
      <c r="I21">
        <f>3.9-0.5</f>
        <v>3.4</v>
      </c>
    </row>
    <row r="22" spans="3:11" x14ac:dyDescent="0.3">
      <c r="I22">
        <f>+I21-I20</f>
        <v>0.60000000000000009</v>
      </c>
      <c r="K22">
        <v>100</v>
      </c>
    </row>
    <row r="23" spans="3:11" x14ac:dyDescent="0.3">
      <c r="K23">
        <f>+I22/K22*100</f>
        <v>0.60000000000000009</v>
      </c>
    </row>
  </sheetData>
  <mergeCells count="5">
    <mergeCell ref="F13:H13"/>
    <mergeCell ref="B2:C2"/>
    <mergeCell ref="C14:C15"/>
    <mergeCell ref="C16:C17"/>
    <mergeCell ref="B9:D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F3926C1AE888478F404DC83799C7CD" ma:contentTypeVersion="13" ma:contentTypeDescription="Create a new document." ma:contentTypeScope="" ma:versionID="d8ecbf12f87af173970f01116decf25b">
  <xsd:schema xmlns:xsd="http://www.w3.org/2001/XMLSchema" xmlns:xs="http://www.w3.org/2001/XMLSchema" xmlns:p="http://schemas.microsoft.com/office/2006/metadata/properties" xmlns:ns3="30e728b7-2510-4d3d-810d-e3d357d9f38a" xmlns:ns4="56cf1e4e-2086-455b-b273-80b29757247d" targetNamespace="http://schemas.microsoft.com/office/2006/metadata/properties" ma:root="true" ma:fieldsID="2116f6949f5708071d3819aab766d7a8" ns3:_="" ns4:_="">
    <xsd:import namespace="30e728b7-2510-4d3d-810d-e3d357d9f38a"/>
    <xsd:import namespace="56cf1e4e-2086-455b-b273-80b2975724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728b7-2510-4d3d-810d-e3d357d9f3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f1e4e-2086-455b-b273-80b297572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14355-161F-43A5-939E-B16E88C568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A76CD5-80AC-4AEF-A8D6-93851C5A9F79}">
  <ds:schemaRefs>
    <ds:schemaRef ds:uri="30e728b7-2510-4d3d-810d-e3d357d9f38a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56cf1e4e-2086-455b-b273-80b29757247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2F8A0EA-1F04-44C5-8A89-1E3B73BF0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728b7-2510-4d3d-810d-e3d357d9f38a"/>
    <ds:schemaRef ds:uri="56cf1e4e-2086-455b-b273-80b297572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Coulomb-Rankine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Innova Ingeniería</dc:creator>
  <cp:lastModifiedBy>Eugenia</cp:lastModifiedBy>
  <dcterms:created xsi:type="dcterms:W3CDTF">2012-01-11T16:36:09Z</dcterms:created>
  <dcterms:modified xsi:type="dcterms:W3CDTF">2026-01-05T03:00:54Z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0x0101002CF3926C1AE888478F404DC83799C7CD</vt:lpwstr>
  </property>
</Properties>
</file>